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895" activeTab="0"/>
  </bookViews>
  <sheets>
    <sheet name="Sheet1" sheetId="1" r:id="rId1"/>
    <sheet name="Sheet2" sheetId="2" r:id="rId2"/>
    <sheet name="Sheet3" sheetId="3" r:id="rId3"/>
  </sheets>
  <definedNames>
    <definedName name="_xlnm.Print_Area" localSheetId="0">'Sheet1'!$A$1:$M$47</definedName>
  </definedNames>
  <calcPr fullCalcOnLoad="1"/>
</workbook>
</file>

<file path=xl/sharedStrings.xml><?xml version="1.0" encoding="utf-8"?>
<sst xmlns="http://schemas.openxmlformats.org/spreadsheetml/2006/main" count="105" uniqueCount="52">
  <si>
    <t>a</t>
  </si>
  <si>
    <t>b</t>
  </si>
  <si>
    <t>c</t>
  </si>
  <si>
    <t>H≦1.5m</t>
  </si>
  <si>
    <t>W≦1m</t>
  </si>
  <si>
    <t>1m＜W≦10m</t>
  </si>
  <si>
    <t>10m＜W≦80m</t>
  </si>
  <si>
    <t>Kf</t>
  </si>
  <si>
    <t>【正方形ます（側面および底面）】</t>
  </si>
  <si>
    <t>【透水性舗装】</t>
  </si>
  <si>
    <t>【正方形ます（底面）】</t>
  </si>
  <si>
    <t>地質</t>
  </si>
  <si>
    <t>細砂</t>
  </si>
  <si>
    <t>m/s</t>
  </si>
  <si>
    <t>m/h</t>
  </si>
  <si>
    <t>影響係数 C</t>
  </si>
  <si>
    <r>
      <t>飽和透水係数　K</t>
    </r>
    <r>
      <rPr>
        <vertAlign val="subscript"/>
        <sz val="11"/>
        <rFont val="ＭＳ Ｐゴシック"/>
        <family val="3"/>
      </rPr>
      <t>0</t>
    </r>
  </si>
  <si>
    <t>【共通項目】</t>
  </si>
  <si>
    <t>【円筒ます（側面および底面）】</t>
  </si>
  <si>
    <t>0.2m≦D≦1m</t>
  </si>
  <si>
    <t>1m＜D≦10m</t>
  </si>
  <si>
    <t>【円筒ます（底面）】</t>
  </si>
  <si>
    <t>0.3m≦D≦1m</t>
  </si>
  <si>
    <t>【矩形のます（側面および底面）】</t>
  </si>
  <si>
    <t>【浸透側溝および浸透トレンチ（側面および底面）】</t>
  </si>
  <si>
    <t>適用範囲目安</t>
  </si>
  <si>
    <t>H≦1.5m
L≦200m
W≦4m</t>
  </si>
  <si>
    <t>※この色のセルへ入力</t>
  </si>
  <si>
    <t>※現地浸透試験が行われた場合は、試験結果の数値を用いて飽和透水係数を求めること</t>
  </si>
  <si>
    <t>Q(㎥/h/㎡)</t>
  </si>
  <si>
    <t>Q(㎥/h/m)</t>
  </si>
  <si>
    <t>Q(㎥/h/個)</t>
  </si>
  <si>
    <t>粘土</t>
  </si>
  <si>
    <t>シルト</t>
  </si>
  <si>
    <t>微細砂</t>
  </si>
  <si>
    <t>中砂</t>
  </si>
  <si>
    <t>粗砂</t>
  </si>
  <si>
    <t>小砂利</t>
  </si>
  <si>
    <t>W(m)=</t>
  </si>
  <si>
    <t>H(m)=</t>
  </si>
  <si>
    <t>H(m)=</t>
  </si>
  <si>
    <t>D(m)=</t>
  </si>
  <si>
    <t>H(m)=</t>
  </si>
  <si>
    <t>W(m)=</t>
  </si>
  <si>
    <t>W(m)=</t>
  </si>
  <si>
    <t>L(m)=</t>
  </si>
  <si>
    <t>　「雨水浸透施設技術指針（案）調査・計画編」に基づき、粒径による飽和透水係数の概略値を用いて浸透施設の単位設計浸透量を算出する場合は、これを参考にされたい。</t>
  </si>
  <si>
    <t>各種浸透施設の単位設計浸透量（「雨水浸透施設技術指針（案） 調査・計画編」より）</t>
  </si>
  <si>
    <t>※一般的には、0.81=0.9(地下水位による低減係数)×0.9(目づまりによる低減係数)</t>
  </si>
  <si>
    <r>
      <t>（Q=K</t>
    </r>
    <r>
      <rPr>
        <vertAlign val="subscript"/>
        <sz val="11"/>
        <rFont val="ＭＳ Ｐゴシック"/>
        <family val="3"/>
      </rPr>
      <t>0</t>
    </r>
    <r>
      <rPr>
        <sz val="11"/>
        <rFont val="ＭＳ Ｐゴシック"/>
        <family val="3"/>
      </rPr>
      <t>×C×Kｆ）</t>
    </r>
  </si>
  <si>
    <t>※「地質」：粘土・シルト・微細砂・細砂・中砂・粗砂・小砂利 を選択</t>
  </si>
  <si>
    <t>施工途中に両者立会いの上、地質の中間検査を行う。また、浸透施設の最下面より50㎝以内に地下水がないことを確認する。なお、地質の相違及び地下水位が確認された場合は、別途検討を行うこと。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</si>
</sst>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vertAlign val="subscript"/>
      <sz val="11"/>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6"/>
      <name val="ＭＳ Ｐゴシック"/>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color indexed="10"/>
      <name val="ＭＳ Ｐゴシック"/>
      <family val="3"/>
    </font>
    <font>
      <sz val="8"/>
      <color indexed="8"/>
      <name val="ＭＳ Ｐゴシック"/>
      <family val="3"/>
    </font>
    <font>
      <sz val="10.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hair"/>
      <top style="hair"/>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hair"/>
      <top style="thin"/>
      <bottom style="thin"/>
      <diagonal style="hair"/>
    </border>
    <border diagonalUp="1">
      <left style="hair"/>
      <right style="thin"/>
      <top style="thin"/>
      <bottom style="thin"/>
      <diagonal style="hair"/>
    </border>
    <border diagonalUp="1">
      <left style="thin"/>
      <right style="hair"/>
      <top style="thin"/>
      <bottom style="thin"/>
      <diagonal style="hair"/>
    </border>
    <border>
      <left style="medium"/>
      <right style="thin"/>
      <top style="medium"/>
      <bottom style="medium"/>
    </border>
    <border>
      <left style="thin"/>
      <right style="medium"/>
      <top style="medium"/>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medium"/>
      <bottom style="medium"/>
    </border>
    <border>
      <left style="hair"/>
      <right style="hair"/>
      <top style="medium"/>
      <bottom style="medium"/>
    </border>
    <border>
      <left style="hair"/>
      <right style="medium"/>
      <top style="medium"/>
      <bottom style="mediu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5">
    <xf numFmtId="0" fontId="0" fillId="0" borderId="0" xfId="0" applyAlignment="1">
      <alignment vertical="center"/>
    </xf>
    <xf numFmtId="0" fontId="0" fillId="0" borderId="0" xfId="0" applyFill="1" applyAlignment="1">
      <alignment vertical="center"/>
    </xf>
    <xf numFmtId="0" fontId="0" fillId="33" borderId="0" xfId="0" applyFill="1" applyAlignment="1">
      <alignment vertical="center"/>
    </xf>
    <xf numFmtId="0" fontId="0" fillId="0" borderId="10" xfId="0" applyBorder="1" applyAlignment="1">
      <alignment horizontal="center" vertical="center"/>
    </xf>
    <xf numFmtId="0" fontId="0" fillId="33" borderId="11"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1" xfId="0" applyFill="1" applyBorder="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alignment horizontal="center" vertical="center" wrapText="1"/>
    </xf>
    <xf numFmtId="0" fontId="5" fillId="0" borderId="0" xfId="0" applyFont="1" applyAlignment="1">
      <alignment vertical="center"/>
    </xf>
    <xf numFmtId="0" fontId="0" fillId="0" borderId="10"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11" xfId="0" applyFill="1" applyBorder="1" applyAlignment="1">
      <alignment vertical="center"/>
    </xf>
    <xf numFmtId="0" fontId="0" fillId="0" borderId="34" xfId="0" applyFill="1" applyBorder="1" applyAlignment="1">
      <alignment horizontal="center" vertical="center"/>
    </xf>
    <xf numFmtId="0" fontId="5" fillId="0" borderId="0" xfId="0" applyFont="1" applyAlignment="1">
      <alignment/>
    </xf>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32" xfId="0" applyBorder="1" applyAlignment="1">
      <alignment horizontal="center"/>
    </xf>
    <xf numFmtId="0" fontId="5" fillId="0" borderId="0" xfId="0" applyFont="1" applyAlignment="1">
      <alignment vertical="center" wrapText="1"/>
    </xf>
    <xf numFmtId="0" fontId="7" fillId="0" borderId="0" xfId="0" applyFont="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6" fillId="33" borderId="0" xfId="0" applyFont="1" applyFill="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46" fillId="0" borderId="0" xfId="0"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31</xdr:row>
      <xdr:rowOff>66675</xdr:rowOff>
    </xdr:from>
    <xdr:to>
      <xdr:col>5</xdr:col>
      <xdr:colOff>295275</xdr:colOff>
      <xdr:row>34</xdr:row>
      <xdr:rowOff>66675</xdr:rowOff>
    </xdr:to>
    <xdr:sp>
      <xdr:nvSpPr>
        <xdr:cNvPr id="1" name="AutoShape 85"/>
        <xdr:cNvSpPr>
          <a:spLocks/>
        </xdr:cNvSpPr>
      </xdr:nvSpPr>
      <xdr:spPr>
        <a:xfrm>
          <a:off x="5114925" y="6677025"/>
          <a:ext cx="371475" cy="514350"/>
        </a:xfrm>
        <a:prstGeom prst="can">
          <a:avLst>
            <a:gd name="adj" fmla="val -38888"/>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438150</xdr:colOff>
      <xdr:row>30</xdr:row>
      <xdr:rowOff>85725</xdr:rowOff>
    </xdr:from>
    <xdr:to>
      <xdr:col>11</xdr:col>
      <xdr:colOff>238125</xdr:colOff>
      <xdr:row>30</xdr:row>
      <xdr:rowOff>85725</xdr:rowOff>
    </xdr:to>
    <xdr:sp>
      <xdr:nvSpPr>
        <xdr:cNvPr id="2" name="Line 8"/>
        <xdr:cNvSpPr>
          <a:spLocks/>
        </xdr:cNvSpPr>
      </xdr:nvSpPr>
      <xdr:spPr>
        <a:xfrm>
          <a:off x="10820400" y="65246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31</xdr:row>
      <xdr:rowOff>28575</xdr:rowOff>
    </xdr:from>
    <xdr:to>
      <xdr:col>12</xdr:col>
      <xdr:colOff>276225</xdr:colOff>
      <xdr:row>33</xdr:row>
      <xdr:rowOff>104775</xdr:rowOff>
    </xdr:to>
    <xdr:sp>
      <xdr:nvSpPr>
        <xdr:cNvPr id="3" name="AutoShape 9"/>
        <xdr:cNvSpPr>
          <a:spLocks/>
        </xdr:cNvSpPr>
      </xdr:nvSpPr>
      <xdr:spPr>
        <a:xfrm>
          <a:off x="11125200" y="6638925"/>
          <a:ext cx="904875" cy="419100"/>
        </a:xfrm>
        <a:prstGeom prst="cube">
          <a:avLst>
            <a:gd name="adj" fmla="val 7143"/>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33</xdr:row>
      <xdr:rowOff>104775</xdr:rowOff>
    </xdr:from>
    <xdr:to>
      <xdr:col>11</xdr:col>
      <xdr:colOff>228600</xdr:colOff>
      <xdr:row>33</xdr:row>
      <xdr:rowOff>104775</xdr:rowOff>
    </xdr:to>
    <xdr:sp>
      <xdr:nvSpPr>
        <xdr:cNvPr id="4" name="Line 10"/>
        <xdr:cNvSpPr>
          <a:spLocks/>
        </xdr:cNvSpPr>
      </xdr:nvSpPr>
      <xdr:spPr>
        <a:xfrm>
          <a:off x="10810875" y="70580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30</xdr:row>
      <xdr:rowOff>95250</xdr:rowOff>
    </xdr:from>
    <xdr:to>
      <xdr:col>10</xdr:col>
      <xdr:colOff>552450</xdr:colOff>
      <xdr:row>33</xdr:row>
      <xdr:rowOff>104775</xdr:rowOff>
    </xdr:to>
    <xdr:sp>
      <xdr:nvSpPr>
        <xdr:cNvPr id="5" name="Line 11"/>
        <xdr:cNvSpPr>
          <a:spLocks/>
        </xdr:cNvSpPr>
      </xdr:nvSpPr>
      <xdr:spPr>
        <a:xfrm>
          <a:off x="10934700" y="6534150"/>
          <a:ext cx="0" cy="5238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28575</xdr:rowOff>
    </xdr:from>
    <xdr:to>
      <xdr:col>10</xdr:col>
      <xdr:colOff>514350</xdr:colOff>
      <xdr:row>33</xdr:row>
      <xdr:rowOff>38100</xdr:rowOff>
    </xdr:to>
    <xdr:sp>
      <xdr:nvSpPr>
        <xdr:cNvPr id="6" name="Rectangle 12"/>
        <xdr:cNvSpPr>
          <a:spLocks/>
        </xdr:cNvSpPr>
      </xdr:nvSpPr>
      <xdr:spPr>
        <a:xfrm>
          <a:off x="10496550" y="6638925"/>
          <a:ext cx="4000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11</xdr:col>
      <xdr:colOff>57150</xdr:colOff>
      <xdr:row>33</xdr:row>
      <xdr:rowOff>104775</xdr:rowOff>
    </xdr:from>
    <xdr:to>
      <xdr:col>11</xdr:col>
      <xdr:colOff>57150</xdr:colOff>
      <xdr:row>35</xdr:row>
      <xdr:rowOff>38100</xdr:rowOff>
    </xdr:to>
    <xdr:sp>
      <xdr:nvSpPr>
        <xdr:cNvPr id="7" name="Line 13"/>
        <xdr:cNvSpPr>
          <a:spLocks/>
        </xdr:cNvSpPr>
      </xdr:nvSpPr>
      <xdr:spPr>
        <a:xfrm>
          <a:off x="11125200" y="70580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33</xdr:row>
      <xdr:rowOff>114300</xdr:rowOff>
    </xdr:from>
    <xdr:to>
      <xdr:col>12</xdr:col>
      <xdr:colOff>28575</xdr:colOff>
      <xdr:row>35</xdr:row>
      <xdr:rowOff>47625</xdr:rowOff>
    </xdr:to>
    <xdr:sp>
      <xdr:nvSpPr>
        <xdr:cNvPr id="8" name="Line 14"/>
        <xdr:cNvSpPr>
          <a:spLocks/>
        </xdr:cNvSpPr>
      </xdr:nvSpPr>
      <xdr:spPr>
        <a:xfrm>
          <a:off x="11782425" y="70675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32</xdr:row>
      <xdr:rowOff>66675</xdr:rowOff>
    </xdr:from>
    <xdr:to>
      <xdr:col>12</xdr:col>
      <xdr:colOff>276225</xdr:colOff>
      <xdr:row>34</xdr:row>
      <xdr:rowOff>0</xdr:rowOff>
    </xdr:to>
    <xdr:sp>
      <xdr:nvSpPr>
        <xdr:cNvPr id="9" name="Line 15"/>
        <xdr:cNvSpPr>
          <a:spLocks/>
        </xdr:cNvSpPr>
      </xdr:nvSpPr>
      <xdr:spPr>
        <a:xfrm>
          <a:off x="12030075" y="68484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35</xdr:row>
      <xdr:rowOff>28575</xdr:rowOff>
    </xdr:from>
    <xdr:to>
      <xdr:col>12</xdr:col>
      <xdr:colOff>9525</xdr:colOff>
      <xdr:row>35</xdr:row>
      <xdr:rowOff>28575</xdr:rowOff>
    </xdr:to>
    <xdr:sp>
      <xdr:nvSpPr>
        <xdr:cNvPr id="10" name="Line 16"/>
        <xdr:cNvSpPr>
          <a:spLocks/>
        </xdr:cNvSpPr>
      </xdr:nvSpPr>
      <xdr:spPr>
        <a:xfrm flipV="1">
          <a:off x="11125200" y="7324725"/>
          <a:ext cx="638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33</xdr:row>
      <xdr:rowOff>133350</xdr:rowOff>
    </xdr:from>
    <xdr:to>
      <xdr:col>12</xdr:col>
      <xdr:colOff>276225</xdr:colOff>
      <xdr:row>35</xdr:row>
      <xdr:rowOff>28575</xdr:rowOff>
    </xdr:to>
    <xdr:sp>
      <xdr:nvSpPr>
        <xdr:cNvPr id="11" name="Line 17"/>
        <xdr:cNvSpPr>
          <a:spLocks/>
        </xdr:cNvSpPr>
      </xdr:nvSpPr>
      <xdr:spPr>
        <a:xfrm flipV="1">
          <a:off x="11801475" y="7086600"/>
          <a:ext cx="228600" cy="238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35</xdr:row>
      <xdr:rowOff>47625</xdr:rowOff>
    </xdr:from>
    <xdr:to>
      <xdr:col>12</xdr:col>
      <xdr:colOff>9525</xdr:colOff>
      <xdr:row>36</xdr:row>
      <xdr:rowOff>66675</xdr:rowOff>
    </xdr:to>
    <xdr:sp>
      <xdr:nvSpPr>
        <xdr:cNvPr id="12" name="Rectangle 18"/>
        <xdr:cNvSpPr>
          <a:spLocks/>
        </xdr:cNvSpPr>
      </xdr:nvSpPr>
      <xdr:spPr>
        <a:xfrm>
          <a:off x="11134725" y="7343775"/>
          <a:ext cx="628650" cy="2000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W(m)</a:t>
          </a:r>
        </a:p>
      </xdr:txBody>
    </xdr:sp>
    <xdr:clientData/>
  </xdr:twoCellAnchor>
  <xdr:twoCellAnchor>
    <xdr:from>
      <xdr:col>10</xdr:col>
      <xdr:colOff>466725</xdr:colOff>
      <xdr:row>29</xdr:row>
      <xdr:rowOff>95250</xdr:rowOff>
    </xdr:from>
    <xdr:to>
      <xdr:col>11</xdr:col>
      <xdr:colOff>266700</xdr:colOff>
      <xdr:row>30</xdr:row>
      <xdr:rowOff>133350</xdr:rowOff>
    </xdr:to>
    <xdr:sp>
      <xdr:nvSpPr>
        <xdr:cNvPr id="13" name="Rectangle 19"/>
        <xdr:cNvSpPr>
          <a:spLocks/>
        </xdr:cNvSpPr>
      </xdr:nvSpPr>
      <xdr:spPr>
        <a:xfrm>
          <a:off x="10848975" y="6362700"/>
          <a:ext cx="48577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▽HWL</a:t>
          </a:r>
        </a:p>
      </xdr:txBody>
    </xdr:sp>
    <xdr:clientData/>
  </xdr:twoCellAnchor>
  <xdr:twoCellAnchor>
    <xdr:from>
      <xdr:col>11</xdr:col>
      <xdr:colOff>314325</xdr:colOff>
      <xdr:row>28</xdr:row>
      <xdr:rowOff>200025</xdr:rowOff>
    </xdr:from>
    <xdr:to>
      <xdr:col>12</xdr:col>
      <xdr:colOff>0</xdr:colOff>
      <xdr:row>30</xdr:row>
      <xdr:rowOff>133350</xdr:rowOff>
    </xdr:to>
    <xdr:sp>
      <xdr:nvSpPr>
        <xdr:cNvPr id="14" name="AutoShape 20"/>
        <xdr:cNvSpPr>
          <a:spLocks/>
        </xdr:cNvSpPr>
      </xdr:nvSpPr>
      <xdr:spPr>
        <a:xfrm>
          <a:off x="11382375" y="6067425"/>
          <a:ext cx="371475" cy="504825"/>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30</xdr:row>
      <xdr:rowOff>47625</xdr:rowOff>
    </xdr:from>
    <xdr:to>
      <xdr:col>12</xdr:col>
      <xdr:colOff>0</xdr:colOff>
      <xdr:row>32</xdr:row>
      <xdr:rowOff>28575</xdr:rowOff>
    </xdr:to>
    <xdr:sp>
      <xdr:nvSpPr>
        <xdr:cNvPr id="15" name="AutoShape 21"/>
        <xdr:cNvSpPr>
          <a:spLocks/>
        </xdr:cNvSpPr>
      </xdr:nvSpPr>
      <xdr:spPr>
        <a:xfrm>
          <a:off x="11382375" y="6486525"/>
          <a:ext cx="371475" cy="323850"/>
        </a:xfrm>
        <a:prstGeom prst="ca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34</xdr:row>
      <xdr:rowOff>66675</xdr:rowOff>
    </xdr:from>
    <xdr:to>
      <xdr:col>12</xdr:col>
      <xdr:colOff>676275</xdr:colOff>
      <xdr:row>35</xdr:row>
      <xdr:rowOff>66675</xdr:rowOff>
    </xdr:to>
    <xdr:sp>
      <xdr:nvSpPr>
        <xdr:cNvPr id="16" name="Rectangle 22"/>
        <xdr:cNvSpPr>
          <a:spLocks/>
        </xdr:cNvSpPr>
      </xdr:nvSpPr>
      <xdr:spPr>
        <a:xfrm>
          <a:off x="11887200" y="7191375"/>
          <a:ext cx="542925" cy="1714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W(m)</a:t>
          </a:r>
        </a:p>
      </xdr:txBody>
    </xdr:sp>
    <xdr:clientData/>
  </xdr:twoCellAnchor>
  <xdr:twoCellAnchor>
    <xdr:from>
      <xdr:col>9</xdr:col>
      <xdr:colOff>581025</xdr:colOff>
      <xdr:row>21</xdr:row>
      <xdr:rowOff>104775</xdr:rowOff>
    </xdr:from>
    <xdr:to>
      <xdr:col>10</xdr:col>
      <xdr:colOff>28575</xdr:colOff>
      <xdr:row>21</xdr:row>
      <xdr:rowOff>104775</xdr:rowOff>
    </xdr:to>
    <xdr:sp>
      <xdr:nvSpPr>
        <xdr:cNvPr id="17" name="Line 23"/>
        <xdr:cNvSpPr>
          <a:spLocks/>
        </xdr:cNvSpPr>
      </xdr:nvSpPr>
      <xdr:spPr>
        <a:xfrm>
          <a:off x="9925050" y="47148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952500</xdr:colOff>
      <xdr:row>22</xdr:row>
      <xdr:rowOff>66675</xdr:rowOff>
    </xdr:from>
    <xdr:to>
      <xdr:col>11</xdr:col>
      <xdr:colOff>0</xdr:colOff>
      <xdr:row>24</xdr:row>
      <xdr:rowOff>161925</xdr:rowOff>
    </xdr:to>
    <xdr:sp>
      <xdr:nvSpPr>
        <xdr:cNvPr id="18" name="AutoShape 24"/>
        <xdr:cNvSpPr>
          <a:spLocks/>
        </xdr:cNvSpPr>
      </xdr:nvSpPr>
      <xdr:spPr>
        <a:xfrm>
          <a:off x="10296525" y="4848225"/>
          <a:ext cx="771525" cy="438150"/>
        </a:xfrm>
        <a:prstGeom prst="can">
          <a:avLst>
            <a:gd name="adj" fmla="val 0"/>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571500</xdr:colOff>
      <xdr:row>24</xdr:row>
      <xdr:rowOff>85725</xdr:rowOff>
    </xdr:from>
    <xdr:to>
      <xdr:col>9</xdr:col>
      <xdr:colOff>952500</xdr:colOff>
      <xdr:row>24</xdr:row>
      <xdr:rowOff>85725</xdr:rowOff>
    </xdr:to>
    <xdr:sp>
      <xdr:nvSpPr>
        <xdr:cNvPr id="19" name="Line 25"/>
        <xdr:cNvSpPr>
          <a:spLocks/>
        </xdr:cNvSpPr>
      </xdr:nvSpPr>
      <xdr:spPr>
        <a:xfrm>
          <a:off x="9915525" y="52101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695325</xdr:colOff>
      <xdr:row>21</xdr:row>
      <xdr:rowOff>114300</xdr:rowOff>
    </xdr:from>
    <xdr:to>
      <xdr:col>9</xdr:col>
      <xdr:colOff>695325</xdr:colOff>
      <xdr:row>24</xdr:row>
      <xdr:rowOff>76200</xdr:rowOff>
    </xdr:to>
    <xdr:sp>
      <xdr:nvSpPr>
        <xdr:cNvPr id="20" name="Line 26"/>
        <xdr:cNvSpPr>
          <a:spLocks/>
        </xdr:cNvSpPr>
      </xdr:nvSpPr>
      <xdr:spPr>
        <a:xfrm>
          <a:off x="10039350" y="4724400"/>
          <a:ext cx="0" cy="476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22</xdr:row>
      <xdr:rowOff>47625</xdr:rowOff>
    </xdr:from>
    <xdr:to>
      <xdr:col>9</xdr:col>
      <xdr:colOff>657225</xdr:colOff>
      <xdr:row>24</xdr:row>
      <xdr:rowOff>57150</xdr:rowOff>
    </xdr:to>
    <xdr:sp>
      <xdr:nvSpPr>
        <xdr:cNvPr id="21" name="Rectangle 27"/>
        <xdr:cNvSpPr>
          <a:spLocks/>
        </xdr:cNvSpPr>
      </xdr:nvSpPr>
      <xdr:spPr>
        <a:xfrm>
          <a:off x="9601200" y="4829175"/>
          <a:ext cx="4000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9</xdr:col>
      <xdr:colOff>952500</xdr:colOff>
      <xdr:row>24</xdr:row>
      <xdr:rowOff>123825</xdr:rowOff>
    </xdr:from>
    <xdr:to>
      <xdr:col>9</xdr:col>
      <xdr:colOff>952500</xdr:colOff>
      <xdr:row>26</xdr:row>
      <xdr:rowOff>47625</xdr:rowOff>
    </xdr:to>
    <xdr:sp>
      <xdr:nvSpPr>
        <xdr:cNvPr id="22" name="Line 28"/>
        <xdr:cNvSpPr>
          <a:spLocks/>
        </xdr:cNvSpPr>
      </xdr:nvSpPr>
      <xdr:spPr>
        <a:xfrm>
          <a:off x="10296525" y="52482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24</xdr:row>
      <xdr:rowOff>133350</xdr:rowOff>
    </xdr:from>
    <xdr:to>
      <xdr:col>10</xdr:col>
      <xdr:colOff>676275</xdr:colOff>
      <xdr:row>26</xdr:row>
      <xdr:rowOff>57150</xdr:rowOff>
    </xdr:to>
    <xdr:sp>
      <xdr:nvSpPr>
        <xdr:cNvPr id="23" name="Line 29"/>
        <xdr:cNvSpPr>
          <a:spLocks/>
        </xdr:cNvSpPr>
      </xdr:nvSpPr>
      <xdr:spPr>
        <a:xfrm>
          <a:off x="11058525" y="52578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962025</xdr:colOff>
      <xdr:row>26</xdr:row>
      <xdr:rowOff>38100</xdr:rowOff>
    </xdr:from>
    <xdr:to>
      <xdr:col>10</xdr:col>
      <xdr:colOff>657225</xdr:colOff>
      <xdr:row>26</xdr:row>
      <xdr:rowOff>38100</xdr:rowOff>
    </xdr:to>
    <xdr:sp>
      <xdr:nvSpPr>
        <xdr:cNvPr id="24" name="Line 31"/>
        <xdr:cNvSpPr>
          <a:spLocks/>
        </xdr:cNvSpPr>
      </xdr:nvSpPr>
      <xdr:spPr>
        <a:xfrm flipV="1">
          <a:off x="10306050" y="5514975"/>
          <a:ext cx="7334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26</xdr:row>
      <xdr:rowOff>57150</xdr:rowOff>
    </xdr:from>
    <xdr:to>
      <xdr:col>10</xdr:col>
      <xdr:colOff>657225</xdr:colOff>
      <xdr:row>27</xdr:row>
      <xdr:rowOff>76200</xdr:rowOff>
    </xdr:to>
    <xdr:sp>
      <xdr:nvSpPr>
        <xdr:cNvPr id="25" name="Rectangle 33"/>
        <xdr:cNvSpPr>
          <a:spLocks/>
        </xdr:cNvSpPr>
      </xdr:nvSpPr>
      <xdr:spPr>
        <a:xfrm>
          <a:off x="10410825" y="5534025"/>
          <a:ext cx="628650" cy="2000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D(m)</a:t>
          </a:r>
        </a:p>
      </xdr:txBody>
    </xdr:sp>
    <xdr:clientData/>
  </xdr:twoCellAnchor>
  <xdr:twoCellAnchor>
    <xdr:from>
      <xdr:col>9</xdr:col>
      <xdr:colOff>609600</xdr:colOff>
      <xdr:row>20</xdr:row>
      <xdr:rowOff>114300</xdr:rowOff>
    </xdr:from>
    <xdr:to>
      <xdr:col>10</xdr:col>
      <xdr:colOff>57150</xdr:colOff>
      <xdr:row>21</xdr:row>
      <xdr:rowOff>152400</xdr:rowOff>
    </xdr:to>
    <xdr:sp>
      <xdr:nvSpPr>
        <xdr:cNvPr id="26" name="Rectangle 34"/>
        <xdr:cNvSpPr>
          <a:spLocks/>
        </xdr:cNvSpPr>
      </xdr:nvSpPr>
      <xdr:spPr>
        <a:xfrm>
          <a:off x="9953625" y="4552950"/>
          <a:ext cx="48577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▽HWL</a:t>
          </a:r>
        </a:p>
      </xdr:txBody>
    </xdr:sp>
    <xdr:clientData/>
  </xdr:twoCellAnchor>
  <xdr:twoCellAnchor>
    <xdr:from>
      <xdr:col>10</xdr:col>
      <xdr:colOff>114300</xdr:colOff>
      <xdr:row>20</xdr:row>
      <xdr:rowOff>0</xdr:rowOff>
    </xdr:from>
    <xdr:to>
      <xdr:col>10</xdr:col>
      <xdr:colOff>485775</xdr:colOff>
      <xdr:row>21</xdr:row>
      <xdr:rowOff>152400</xdr:rowOff>
    </xdr:to>
    <xdr:sp>
      <xdr:nvSpPr>
        <xdr:cNvPr id="27" name="AutoShape 35"/>
        <xdr:cNvSpPr>
          <a:spLocks/>
        </xdr:cNvSpPr>
      </xdr:nvSpPr>
      <xdr:spPr>
        <a:xfrm>
          <a:off x="10496550" y="4438650"/>
          <a:ext cx="371475" cy="32385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21</xdr:row>
      <xdr:rowOff>66675</xdr:rowOff>
    </xdr:from>
    <xdr:to>
      <xdr:col>10</xdr:col>
      <xdr:colOff>485775</xdr:colOff>
      <xdr:row>23</xdr:row>
      <xdr:rowOff>47625</xdr:rowOff>
    </xdr:to>
    <xdr:sp>
      <xdr:nvSpPr>
        <xdr:cNvPr id="28" name="AutoShape 36"/>
        <xdr:cNvSpPr>
          <a:spLocks/>
        </xdr:cNvSpPr>
      </xdr:nvSpPr>
      <xdr:spPr>
        <a:xfrm>
          <a:off x="10496550" y="4676775"/>
          <a:ext cx="371475" cy="323850"/>
        </a:xfrm>
        <a:prstGeom prst="ca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25</xdr:row>
      <xdr:rowOff>19050</xdr:rowOff>
    </xdr:from>
    <xdr:to>
      <xdr:col>10</xdr:col>
      <xdr:colOff>295275</xdr:colOff>
      <xdr:row>25</xdr:row>
      <xdr:rowOff>133350</xdr:rowOff>
    </xdr:to>
    <xdr:sp>
      <xdr:nvSpPr>
        <xdr:cNvPr id="29" name="Line 38"/>
        <xdr:cNvSpPr>
          <a:spLocks/>
        </xdr:cNvSpPr>
      </xdr:nvSpPr>
      <xdr:spPr>
        <a:xfrm>
          <a:off x="10677525" y="53149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19050</xdr:rowOff>
    </xdr:from>
    <xdr:to>
      <xdr:col>10</xdr:col>
      <xdr:colOff>85725</xdr:colOff>
      <xdr:row>25</xdr:row>
      <xdr:rowOff>133350</xdr:rowOff>
    </xdr:to>
    <xdr:sp>
      <xdr:nvSpPr>
        <xdr:cNvPr id="30" name="Line 39"/>
        <xdr:cNvSpPr>
          <a:spLocks/>
        </xdr:cNvSpPr>
      </xdr:nvSpPr>
      <xdr:spPr>
        <a:xfrm>
          <a:off x="10467975" y="53149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504825</xdr:colOff>
      <xdr:row>25</xdr:row>
      <xdr:rowOff>19050</xdr:rowOff>
    </xdr:from>
    <xdr:to>
      <xdr:col>10</xdr:col>
      <xdr:colOff>504825</xdr:colOff>
      <xdr:row>25</xdr:row>
      <xdr:rowOff>133350</xdr:rowOff>
    </xdr:to>
    <xdr:sp>
      <xdr:nvSpPr>
        <xdr:cNvPr id="31" name="Line 40"/>
        <xdr:cNvSpPr>
          <a:spLocks/>
        </xdr:cNvSpPr>
      </xdr:nvSpPr>
      <xdr:spPr>
        <a:xfrm>
          <a:off x="10887075" y="53149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33</xdr:row>
      <xdr:rowOff>152400</xdr:rowOff>
    </xdr:from>
    <xdr:to>
      <xdr:col>11</xdr:col>
      <xdr:colOff>381000</xdr:colOff>
      <xdr:row>34</xdr:row>
      <xdr:rowOff>95250</xdr:rowOff>
    </xdr:to>
    <xdr:sp>
      <xdr:nvSpPr>
        <xdr:cNvPr id="32" name="Line 44"/>
        <xdr:cNvSpPr>
          <a:spLocks/>
        </xdr:cNvSpPr>
      </xdr:nvSpPr>
      <xdr:spPr>
        <a:xfrm>
          <a:off x="11449050" y="71056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33</xdr:row>
      <xdr:rowOff>152400</xdr:rowOff>
    </xdr:from>
    <xdr:to>
      <xdr:col>11</xdr:col>
      <xdr:colOff>171450</xdr:colOff>
      <xdr:row>34</xdr:row>
      <xdr:rowOff>95250</xdr:rowOff>
    </xdr:to>
    <xdr:sp>
      <xdr:nvSpPr>
        <xdr:cNvPr id="33" name="Line 45"/>
        <xdr:cNvSpPr>
          <a:spLocks/>
        </xdr:cNvSpPr>
      </xdr:nvSpPr>
      <xdr:spPr>
        <a:xfrm>
          <a:off x="11239500" y="71056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33</xdr:row>
      <xdr:rowOff>152400</xdr:rowOff>
    </xdr:from>
    <xdr:to>
      <xdr:col>11</xdr:col>
      <xdr:colOff>590550</xdr:colOff>
      <xdr:row>34</xdr:row>
      <xdr:rowOff>95250</xdr:rowOff>
    </xdr:to>
    <xdr:sp>
      <xdr:nvSpPr>
        <xdr:cNvPr id="34" name="Line 46"/>
        <xdr:cNvSpPr>
          <a:spLocks/>
        </xdr:cNvSpPr>
      </xdr:nvSpPr>
      <xdr:spPr>
        <a:xfrm>
          <a:off x="11658600" y="71056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33</xdr:row>
      <xdr:rowOff>0</xdr:rowOff>
    </xdr:from>
    <xdr:to>
      <xdr:col>12</xdr:col>
      <xdr:colOff>209550</xdr:colOff>
      <xdr:row>33</xdr:row>
      <xdr:rowOff>114300</xdr:rowOff>
    </xdr:to>
    <xdr:sp>
      <xdr:nvSpPr>
        <xdr:cNvPr id="35" name="Line 47"/>
        <xdr:cNvSpPr>
          <a:spLocks/>
        </xdr:cNvSpPr>
      </xdr:nvSpPr>
      <xdr:spPr>
        <a:xfrm>
          <a:off x="11963400" y="69532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33</xdr:row>
      <xdr:rowOff>85725</xdr:rowOff>
    </xdr:from>
    <xdr:to>
      <xdr:col>12</xdr:col>
      <xdr:colOff>114300</xdr:colOff>
      <xdr:row>34</xdr:row>
      <xdr:rowOff>28575</xdr:rowOff>
    </xdr:to>
    <xdr:sp>
      <xdr:nvSpPr>
        <xdr:cNvPr id="36" name="Line 48"/>
        <xdr:cNvSpPr>
          <a:spLocks/>
        </xdr:cNvSpPr>
      </xdr:nvSpPr>
      <xdr:spPr>
        <a:xfrm>
          <a:off x="11868150" y="7038975"/>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857250</xdr:colOff>
      <xdr:row>14</xdr:row>
      <xdr:rowOff>85725</xdr:rowOff>
    </xdr:from>
    <xdr:to>
      <xdr:col>4</xdr:col>
      <xdr:colOff>152400</xdr:colOff>
      <xdr:row>15</xdr:row>
      <xdr:rowOff>133350</xdr:rowOff>
    </xdr:to>
    <xdr:sp>
      <xdr:nvSpPr>
        <xdr:cNvPr id="37" name="Rectangle 54"/>
        <xdr:cNvSpPr>
          <a:spLocks/>
        </xdr:cNvSpPr>
      </xdr:nvSpPr>
      <xdr:spPr>
        <a:xfrm>
          <a:off x="2933700" y="3209925"/>
          <a:ext cx="1371600" cy="219075"/>
        </a:xfrm>
        <a:prstGeom prst="rect">
          <a:avLst/>
        </a:prstGeom>
        <a:solidFill>
          <a:srgbClr val="C0C0C0">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路盤</a:t>
          </a:r>
        </a:p>
      </xdr:txBody>
    </xdr:sp>
    <xdr:clientData/>
  </xdr:twoCellAnchor>
  <xdr:twoCellAnchor>
    <xdr:from>
      <xdr:col>2</xdr:col>
      <xdr:colOff>857250</xdr:colOff>
      <xdr:row>14</xdr:row>
      <xdr:rowOff>9525</xdr:rowOff>
    </xdr:from>
    <xdr:to>
      <xdr:col>4</xdr:col>
      <xdr:colOff>152400</xdr:colOff>
      <xdr:row>14</xdr:row>
      <xdr:rowOff>85725</xdr:rowOff>
    </xdr:to>
    <xdr:sp>
      <xdr:nvSpPr>
        <xdr:cNvPr id="38" name="Rectangle 55"/>
        <xdr:cNvSpPr>
          <a:spLocks/>
        </xdr:cNvSpPr>
      </xdr:nvSpPr>
      <xdr:spPr>
        <a:xfrm>
          <a:off x="2933700" y="3133725"/>
          <a:ext cx="1371600" cy="76200"/>
        </a:xfrm>
        <a:prstGeom prst="rect">
          <a:avLst/>
        </a:prstGeom>
        <a:solidFill>
          <a:srgbClr val="333333">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114300</xdr:rowOff>
    </xdr:from>
    <xdr:to>
      <xdr:col>4</xdr:col>
      <xdr:colOff>409575</xdr:colOff>
      <xdr:row>13</xdr:row>
      <xdr:rowOff>123825</xdr:rowOff>
    </xdr:to>
    <xdr:sp>
      <xdr:nvSpPr>
        <xdr:cNvPr id="39" name="Rectangle 57"/>
        <xdr:cNvSpPr>
          <a:spLocks/>
        </xdr:cNvSpPr>
      </xdr:nvSpPr>
      <xdr:spPr>
        <a:xfrm>
          <a:off x="3705225" y="2895600"/>
          <a:ext cx="857250" cy="18097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透水性アスコン</a:t>
          </a:r>
        </a:p>
      </xdr:txBody>
    </xdr:sp>
    <xdr:clientData/>
  </xdr:twoCellAnchor>
  <xdr:twoCellAnchor>
    <xdr:from>
      <xdr:col>3</xdr:col>
      <xdr:colOff>504825</xdr:colOff>
      <xdr:row>13</xdr:row>
      <xdr:rowOff>38100</xdr:rowOff>
    </xdr:from>
    <xdr:to>
      <xdr:col>3</xdr:col>
      <xdr:colOff>590550</xdr:colOff>
      <xdr:row>14</xdr:row>
      <xdr:rowOff>9525</xdr:rowOff>
    </xdr:to>
    <xdr:sp>
      <xdr:nvSpPr>
        <xdr:cNvPr id="40" name="AutoShape 58"/>
        <xdr:cNvSpPr>
          <a:spLocks/>
        </xdr:cNvSpPr>
      </xdr:nvSpPr>
      <xdr:spPr>
        <a:xfrm flipH="1">
          <a:off x="3619500" y="2990850"/>
          <a:ext cx="85725"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14</xdr:row>
      <xdr:rowOff>19050</xdr:rowOff>
    </xdr:from>
    <xdr:to>
      <xdr:col>2</xdr:col>
      <xdr:colOff>790575</xdr:colOff>
      <xdr:row>14</xdr:row>
      <xdr:rowOff>19050</xdr:rowOff>
    </xdr:to>
    <xdr:sp>
      <xdr:nvSpPr>
        <xdr:cNvPr id="41" name="Line 59"/>
        <xdr:cNvSpPr>
          <a:spLocks/>
        </xdr:cNvSpPr>
      </xdr:nvSpPr>
      <xdr:spPr>
        <a:xfrm>
          <a:off x="2609850" y="31432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15</xdr:row>
      <xdr:rowOff>133350</xdr:rowOff>
    </xdr:from>
    <xdr:to>
      <xdr:col>2</xdr:col>
      <xdr:colOff>790575</xdr:colOff>
      <xdr:row>15</xdr:row>
      <xdr:rowOff>133350</xdr:rowOff>
    </xdr:to>
    <xdr:sp>
      <xdr:nvSpPr>
        <xdr:cNvPr id="42" name="Line 60"/>
        <xdr:cNvSpPr>
          <a:spLocks/>
        </xdr:cNvSpPr>
      </xdr:nvSpPr>
      <xdr:spPr>
        <a:xfrm>
          <a:off x="2609850" y="34290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14</xdr:row>
      <xdr:rowOff>28575</xdr:rowOff>
    </xdr:from>
    <xdr:to>
      <xdr:col>2</xdr:col>
      <xdr:colOff>695325</xdr:colOff>
      <xdr:row>15</xdr:row>
      <xdr:rowOff>123825</xdr:rowOff>
    </xdr:to>
    <xdr:sp>
      <xdr:nvSpPr>
        <xdr:cNvPr id="43" name="Line 61"/>
        <xdr:cNvSpPr>
          <a:spLocks/>
        </xdr:cNvSpPr>
      </xdr:nvSpPr>
      <xdr:spPr>
        <a:xfrm>
          <a:off x="2771775" y="3152775"/>
          <a:ext cx="0" cy="2667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21</xdr:row>
      <xdr:rowOff>85725</xdr:rowOff>
    </xdr:from>
    <xdr:to>
      <xdr:col>3</xdr:col>
      <xdr:colOff>781050</xdr:colOff>
      <xdr:row>21</xdr:row>
      <xdr:rowOff>85725</xdr:rowOff>
    </xdr:to>
    <xdr:sp>
      <xdr:nvSpPr>
        <xdr:cNvPr id="44" name="Line 63"/>
        <xdr:cNvSpPr>
          <a:spLocks/>
        </xdr:cNvSpPr>
      </xdr:nvSpPr>
      <xdr:spPr>
        <a:xfrm>
          <a:off x="3409950" y="4695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24</xdr:row>
      <xdr:rowOff>66675</xdr:rowOff>
    </xdr:from>
    <xdr:to>
      <xdr:col>3</xdr:col>
      <xdr:colOff>695325</xdr:colOff>
      <xdr:row>24</xdr:row>
      <xdr:rowOff>66675</xdr:rowOff>
    </xdr:to>
    <xdr:sp>
      <xdr:nvSpPr>
        <xdr:cNvPr id="45" name="Line 65"/>
        <xdr:cNvSpPr>
          <a:spLocks/>
        </xdr:cNvSpPr>
      </xdr:nvSpPr>
      <xdr:spPr>
        <a:xfrm>
          <a:off x="3429000" y="51911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21</xdr:row>
      <xdr:rowOff>95250</xdr:rowOff>
    </xdr:from>
    <xdr:to>
      <xdr:col>3</xdr:col>
      <xdr:colOff>438150</xdr:colOff>
      <xdr:row>24</xdr:row>
      <xdr:rowOff>57150</xdr:rowOff>
    </xdr:to>
    <xdr:sp>
      <xdr:nvSpPr>
        <xdr:cNvPr id="46" name="Line 66"/>
        <xdr:cNvSpPr>
          <a:spLocks/>
        </xdr:cNvSpPr>
      </xdr:nvSpPr>
      <xdr:spPr>
        <a:xfrm>
          <a:off x="3552825" y="4705350"/>
          <a:ext cx="0" cy="476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22</xdr:row>
      <xdr:rowOff>28575</xdr:rowOff>
    </xdr:from>
    <xdr:to>
      <xdr:col>3</xdr:col>
      <xdr:colOff>590550</xdr:colOff>
      <xdr:row>24</xdr:row>
      <xdr:rowOff>123825</xdr:rowOff>
    </xdr:to>
    <xdr:sp>
      <xdr:nvSpPr>
        <xdr:cNvPr id="47" name="Rectangle 67"/>
        <xdr:cNvSpPr>
          <a:spLocks/>
        </xdr:cNvSpPr>
      </xdr:nvSpPr>
      <xdr:spPr>
        <a:xfrm>
          <a:off x="3124200" y="4810125"/>
          <a:ext cx="581025" cy="4381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3</xdr:col>
      <xdr:colOff>809625</xdr:colOff>
      <xdr:row>24</xdr:row>
      <xdr:rowOff>104775</xdr:rowOff>
    </xdr:from>
    <xdr:to>
      <xdr:col>3</xdr:col>
      <xdr:colOff>809625</xdr:colOff>
      <xdr:row>26</xdr:row>
      <xdr:rowOff>28575</xdr:rowOff>
    </xdr:to>
    <xdr:sp>
      <xdr:nvSpPr>
        <xdr:cNvPr id="48" name="Line 68"/>
        <xdr:cNvSpPr>
          <a:spLocks/>
        </xdr:cNvSpPr>
      </xdr:nvSpPr>
      <xdr:spPr>
        <a:xfrm>
          <a:off x="3924300" y="52292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24</xdr:row>
      <xdr:rowOff>114300</xdr:rowOff>
    </xdr:from>
    <xdr:to>
      <xdr:col>4</xdr:col>
      <xdr:colOff>533400</xdr:colOff>
      <xdr:row>26</xdr:row>
      <xdr:rowOff>38100</xdr:rowOff>
    </xdr:to>
    <xdr:sp>
      <xdr:nvSpPr>
        <xdr:cNvPr id="49" name="Line 69"/>
        <xdr:cNvSpPr>
          <a:spLocks/>
        </xdr:cNvSpPr>
      </xdr:nvSpPr>
      <xdr:spPr>
        <a:xfrm>
          <a:off x="4686300" y="52387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819150</xdr:colOff>
      <xdr:row>26</xdr:row>
      <xdr:rowOff>19050</xdr:rowOff>
    </xdr:from>
    <xdr:to>
      <xdr:col>4</xdr:col>
      <xdr:colOff>514350</xdr:colOff>
      <xdr:row>26</xdr:row>
      <xdr:rowOff>19050</xdr:rowOff>
    </xdr:to>
    <xdr:sp>
      <xdr:nvSpPr>
        <xdr:cNvPr id="50" name="Line 70"/>
        <xdr:cNvSpPr>
          <a:spLocks/>
        </xdr:cNvSpPr>
      </xdr:nvSpPr>
      <xdr:spPr>
        <a:xfrm flipV="1">
          <a:off x="3933825" y="5495925"/>
          <a:ext cx="7334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923925</xdr:colOff>
      <xdr:row>26</xdr:row>
      <xdr:rowOff>38100</xdr:rowOff>
    </xdr:from>
    <xdr:to>
      <xdr:col>4</xdr:col>
      <xdr:colOff>514350</xdr:colOff>
      <xdr:row>27</xdr:row>
      <xdr:rowOff>57150</xdr:rowOff>
    </xdr:to>
    <xdr:sp>
      <xdr:nvSpPr>
        <xdr:cNvPr id="51" name="Rectangle 71"/>
        <xdr:cNvSpPr>
          <a:spLocks/>
        </xdr:cNvSpPr>
      </xdr:nvSpPr>
      <xdr:spPr>
        <a:xfrm>
          <a:off x="4038600" y="5514975"/>
          <a:ext cx="628650" cy="2000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D(m)</a:t>
          </a:r>
        </a:p>
      </xdr:txBody>
    </xdr:sp>
    <xdr:clientData/>
  </xdr:twoCellAnchor>
  <xdr:twoCellAnchor>
    <xdr:from>
      <xdr:col>3</xdr:col>
      <xdr:colOff>304800</xdr:colOff>
      <xdr:row>20</xdr:row>
      <xdr:rowOff>95250</xdr:rowOff>
    </xdr:from>
    <xdr:to>
      <xdr:col>3</xdr:col>
      <xdr:colOff>790575</xdr:colOff>
      <xdr:row>21</xdr:row>
      <xdr:rowOff>133350</xdr:rowOff>
    </xdr:to>
    <xdr:sp>
      <xdr:nvSpPr>
        <xdr:cNvPr id="52" name="Rectangle 72"/>
        <xdr:cNvSpPr>
          <a:spLocks/>
        </xdr:cNvSpPr>
      </xdr:nvSpPr>
      <xdr:spPr>
        <a:xfrm>
          <a:off x="3419475" y="4533900"/>
          <a:ext cx="48577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▽HWL</a:t>
          </a:r>
        </a:p>
      </xdr:txBody>
    </xdr:sp>
    <xdr:clientData/>
  </xdr:twoCellAnchor>
  <xdr:twoCellAnchor>
    <xdr:from>
      <xdr:col>3</xdr:col>
      <xdr:colOff>1009650</xdr:colOff>
      <xdr:row>21</xdr:row>
      <xdr:rowOff>47625</xdr:rowOff>
    </xdr:from>
    <xdr:to>
      <xdr:col>4</xdr:col>
      <xdr:colOff>342900</xdr:colOff>
      <xdr:row>24</xdr:row>
      <xdr:rowOff>47625</xdr:rowOff>
    </xdr:to>
    <xdr:sp>
      <xdr:nvSpPr>
        <xdr:cNvPr id="53" name="AutoShape 74"/>
        <xdr:cNvSpPr>
          <a:spLocks/>
        </xdr:cNvSpPr>
      </xdr:nvSpPr>
      <xdr:spPr>
        <a:xfrm>
          <a:off x="4124325" y="4657725"/>
          <a:ext cx="371475" cy="514350"/>
        </a:xfrm>
        <a:prstGeom prst="can">
          <a:avLst>
            <a:gd name="adj" fmla="val -38888"/>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25</xdr:row>
      <xdr:rowOff>0</xdr:rowOff>
    </xdr:from>
    <xdr:to>
      <xdr:col>4</xdr:col>
      <xdr:colOff>152400</xdr:colOff>
      <xdr:row>25</xdr:row>
      <xdr:rowOff>114300</xdr:rowOff>
    </xdr:to>
    <xdr:sp>
      <xdr:nvSpPr>
        <xdr:cNvPr id="54" name="Line 75"/>
        <xdr:cNvSpPr>
          <a:spLocks/>
        </xdr:cNvSpPr>
      </xdr:nvSpPr>
      <xdr:spPr>
        <a:xfrm>
          <a:off x="4305300" y="52959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25</xdr:row>
      <xdr:rowOff>0</xdr:rowOff>
    </xdr:from>
    <xdr:to>
      <xdr:col>3</xdr:col>
      <xdr:colOff>981075</xdr:colOff>
      <xdr:row>25</xdr:row>
      <xdr:rowOff>114300</xdr:rowOff>
    </xdr:to>
    <xdr:sp>
      <xdr:nvSpPr>
        <xdr:cNvPr id="55" name="Line 76"/>
        <xdr:cNvSpPr>
          <a:spLocks/>
        </xdr:cNvSpPr>
      </xdr:nvSpPr>
      <xdr:spPr>
        <a:xfrm>
          <a:off x="4095750" y="52959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25</xdr:row>
      <xdr:rowOff>0</xdr:rowOff>
    </xdr:from>
    <xdr:to>
      <xdr:col>4</xdr:col>
      <xdr:colOff>361950</xdr:colOff>
      <xdr:row>25</xdr:row>
      <xdr:rowOff>114300</xdr:rowOff>
    </xdr:to>
    <xdr:sp>
      <xdr:nvSpPr>
        <xdr:cNvPr id="56" name="Line 77"/>
        <xdr:cNvSpPr>
          <a:spLocks/>
        </xdr:cNvSpPr>
      </xdr:nvSpPr>
      <xdr:spPr>
        <a:xfrm>
          <a:off x="4514850" y="52959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809625</xdr:colOff>
      <xdr:row>20</xdr:row>
      <xdr:rowOff>142875</xdr:rowOff>
    </xdr:from>
    <xdr:to>
      <xdr:col>4</xdr:col>
      <xdr:colOff>542925</xdr:colOff>
      <xdr:row>24</xdr:row>
      <xdr:rowOff>142875</xdr:rowOff>
    </xdr:to>
    <xdr:sp>
      <xdr:nvSpPr>
        <xdr:cNvPr id="57" name="AutoShape 64"/>
        <xdr:cNvSpPr>
          <a:spLocks/>
        </xdr:cNvSpPr>
      </xdr:nvSpPr>
      <xdr:spPr>
        <a:xfrm>
          <a:off x="3924300" y="4581525"/>
          <a:ext cx="771525" cy="685800"/>
        </a:xfrm>
        <a:prstGeom prst="can">
          <a:avLst>
            <a:gd name="adj" fmla="val -19444"/>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1009650</xdr:colOff>
      <xdr:row>20</xdr:row>
      <xdr:rowOff>85725</xdr:rowOff>
    </xdr:from>
    <xdr:to>
      <xdr:col>4</xdr:col>
      <xdr:colOff>342900</xdr:colOff>
      <xdr:row>21</xdr:row>
      <xdr:rowOff>114300</xdr:rowOff>
    </xdr:to>
    <xdr:sp>
      <xdr:nvSpPr>
        <xdr:cNvPr id="58" name="AutoShape 73"/>
        <xdr:cNvSpPr>
          <a:spLocks/>
        </xdr:cNvSpPr>
      </xdr:nvSpPr>
      <xdr:spPr>
        <a:xfrm>
          <a:off x="4124325" y="4524375"/>
          <a:ext cx="371475" cy="200025"/>
        </a:xfrm>
        <a:prstGeom prst="can">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22</xdr:row>
      <xdr:rowOff>142875</xdr:rowOff>
    </xdr:from>
    <xdr:to>
      <xdr:col>3</xdr:col>
      <xdr:colOff>742950</xdr:colOff>
      <xdr:row>23</xdr:row>
      <xdr:rowOff>85725</xdr:rowOff>
    </xdr:to>
    <xdr:sp>
      <xdr:nvSpPr>
        <xdr:cNvPr id="59" name="Line 78"/>
        <xdr:cNvSpPr>
          <a:spLocks/>
        </xdr:cNvSpPr>
      </xdr:nvSpPr>
      <xdr:spPr>
        <a:xfrm rot="1500000">
          <a:off x="3857625" y="4924425"/>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23</xdr:row>
      <xdr:rowOff>142875</xdr:rowOff>
    </xdr:from>
    <xdr:to>
      <xdr:col>3</xdr:col>
      <xdr:colOff>742950</xdr:colOff>
      <xdr:row>24</xdr:row>
      <xdr:rowOff>85725</xdr:rowOff>
    </xdr:to>
    <xdr:sp>
      <xdr:nvSpPr>
        <xdr:cNvPr id="60" name="Line 79"/>
        <xdr:cNvSpPr>
          <a:spLocks/>
        </xdr:cNvSpPr>
      </xdr:nvSpPr>
      <xdr:spPr>
        <a:xfrm rot="1500000">
          <a:off x="3857625" y="5095875"/>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21</xdr:row>
      <xdr:rowOff>133350</xdr:rowOff>
    </xdr:from>
    <xdr:to>
      <xdr:col>3</xdr:col>
      <xdr:colOff>742950</xdr:colOff>
      <xdr:row>22</xdr:row>
      <xdr:rowOff>76200</xdr:rowOff>
    </xdr:to>
    <xdr:sp>
      <xdr:nvSpPr>
        <xdr:cNvPr id="61" name="Line 80"/>
        <xdr:cNvSpPr>
          <a:spLocks/>
        </xdr:cNvSpPr>
      </xdr:nvSpPr>
      <xdr:spPr>
        <a:xfrm rot="1500000">
          <a:off x="3857625" y="47434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22</xdr:row>
      <xdr:rowOff>152400</xdr:rowOff>
    </xdr:from>
    <xdr:to>
      <xdr:col>4</xdr:col>
      <xdr:colOff>619125</xdr:colOff>
      <xdr:row>23</xdr:row>
      <xdr:rowOff>95250</xdr:rowOff>
    </xdr:to>
    <xdr:sp>
      <xdr:nvSpPr>
        <xdr:cNvPr id="62" name="Line 81"/>
        <xdr:cNvSpPr>
          <a:spLocks/>
        </xdr:cNvSpPr>
      </xdr:nvSpPr>
      <xdr:spPr>
        <a:xfrm rot="20100000">
          <a:off x="4772025" y="49339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23</xdr:row>
      <xdr:rowOff>152400</xdr:rowOff>
    </xdr:from>
    <xdr:to>
      <xdr:col>4</xdr:col>
      <xdr:colOff>619125</xdr:colOff>
      <xdr:row>24</xdr:row>
      <xdr:rowOff>95250</xdr:rowOff>
    </xdr:to>
    <xdr:sp>
      <xdr:nvSpPr>
        <xdr:cNvPr id="63" name="Line 82"/>
        <xdr:cNvSpPr>
          <a:spLocks/>
        </xdr:cNvSpPr>
      </xdr:nvSpPr>
      <xdr:spPr>
        <a:xfrm rot="20100000">
          <a:off x="4772025" y="51054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21</xdr:row>
      <xdr:rowOff>142875</xdr:rowOff>
    </xdr:from>
    <xdr:to>
      <xdr:col>4</xdr:col>
      <xdr:colOff>619125</xdr:colOff>
      <xdr:row>22</xdr:row>
      <xdr:rowOff>85725</xdr:rowOff>
    </xdr:to>
    <xdr:sp>
      <xdr:nvSpPr>
        <xdr:cNvPr id="64" name="Line 83"/>
        <xdr:cNvSpPr>
          <a:spLocks/>
        </xdr:cNvSpPr>
      </xdr:nvSpPr>
      <xdr:spPr>
        <a:xfrm rot="20100000">
          <a:off x="4772025" y="4752975"/>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31</xdr:row>
      <xdr:rowOff>0</xdr:rowOff>
    </xdr:from>
    <xdr:to>
      <xdr:col>5</xdr:col>
      <xdr:colOff>523875</xdr:colOff>
      <xdr:row>35</xdr:row>
      <xdr:rowOff>0</xdr:rowOff>
    </xdr:to>
    <xdr:sp>
      <xdr:nvSpPr>
        <xdr:cNvPr id="65" name="AutoShape 84"/>
        <xdr:cNvSpPr>
          <a:spLocks/>
        </xdr:cNvSpPr>
      </xdr:nvSpPr>
      <xdr:spPr>
        <a:xfrm>
          <a:off x="4886325" y="6610350"/>
          <a:ext cx="828675" cy="685800"/>
        </a:xfrm>
        <a:prstGeom prst="cube">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962025</xdr:colOff>
      <xdr:row>30</xdr:row>
      <xdr:rowOff>104775</xdr:rowOff>
    </xdr:from>
    <xdr:to>
      <xdr:col>5</xdr:col>
      <xdr:colOff>295275</xdr:colOff>
      <xdr:row>31</xdr:row>
      <xdr:rowOff>133350</xdr:rowOff>
    </xdr:to>
    <xdr:sp>
      <xdr:nvSpPr>
        <xdr:cNvPr id="66" name="AutoShape 86"/>
        <xdr:cNvSpPr>
          <a:spLocks/>
        </xdr:cNvSpPr>
      </xdr:nvSpPr>
      <xdr:spPr>
        <a:xfrm>
          <a:off x="5114925" y="6543675"/>
          <a:ext cx="371475" cy="200025"/>
        </a:xfrm>
        <a:prstGeom prst="can">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0</xdr:rowOff>
    </xdr:from>
    <xdr:to>
      <xdr:col>4</xdr:col>
      <xdr:colOff>676275</xdr:colOff>
      <xdr:row>32</xdr:row>
      <xdr:rowOff>9525</xdr:rowOff>
    </xdr:to>
    <xdr:sp>
      <xdr:nvSpPr>
        <xdr:cNvPr id="67" name="Line 87"/>
        <xdr:cNvSpPr>
          <a:spLocks/>
        </xdr:cNvSpPr>
      </xdr:nvSpPr>
      <xdr:spPr>
        <a:xfrm>
          <a:off x="4343400" y="6781800"/>
          <a:ext cx="485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34</xdr:row>
      <xdr:rowOff>152400</xdr:rowOff>
    </xdr:from>
    <xdr:to>
      <xdr:col>4</xdr:col>
      <xdr:colOff>590550</xdr:colOff>
      <xdr:row>34</xdr:row>
      <xdr:rowOff>161925</xdr:rowOff>
    </xdr:to>
    <xdr:sp>
      <xdr:nvSpPr>
        <xdr:cNvPr id="68" name="Line 88"/>
        <xdr:cNvSpPr>
          <a:spLocks/>
        </xdr:cNvSpPr>
      </xdr:nvSpPr>
      <xdr:spPr>
        <a:xfrm>
          <a:off x="4362450" y="7277100"/>
          <a:ext cx="381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32</xdr:row>
      <xdr:rowOff>9525</xdr:rowOff>
    </xdr:from>
    <xdr:to>
      <xdr:col>4</xdr:col>
      <xdr:colOff>342900</xdr:colOff>
      <xdr:row>34</xdr:row>
      <xdr:rowOff>142875</xdr:rowOff>
    </xdr:to>
    <xdr:sp>
      <xdr:nvSpPr>
        <xdr:cNvPr id="69" name="Line 89"/>
        <xdr:cNvSpPr>
          <a:spLocks/>
        </xdr:cNvSpPr>
      </xdr:nvSpPr>
      <xdr:spPr>
        <a:xfrm>
          <a:off x="4486275" y="6791325"/>
          <a:ext cx="9525" cy="476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114300</xdr:rowOff>
    </xdr:from>
    <xdr:to>
      <xdr:col>4</xdr:col>
      <xdr:colOff>400050</xdr:colOff>
      <xdr:row>34</xdr:row>
      <xdr:rowOff>123825</xdr:rowOff>
    </xdr:to>
    <xdr:sp>
      <xdr:nvSpPr>
        <xdr:cNvPr id="70" name="Rectangle 90"/>
        <xdr:cNvSpPr>
          <a:spLocks/>
        </xdr:cNvSpPr>
      </xdr:nvSpPr>
      <xdr:spPr>
        <a:xfrm>
          <a:off x="4152900" y="6896100"/>
          <a:ext cx="4000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4</xdr:col>
      <xdr:colOff>200025</xdr:colOff>
      <xdr:row>31</xdr:row>
      <xdr:rowOff>9525</xdr:rowOff>
    </xdr:from>
    <xdr:to>
      <xdr:col>4</xdr:col>
      <xdr:colOff>685800</xdr:colOff>
      <xdr:row>32</xdr:row>
      <xdr:rowOff>47625</xdr:rowOff>
    </xdr:to>
    <xdr:sp>
      <xdr:nvSpPr>
        <xdr:cNvPr id="71" name="Rectangle 91"/>
        <xdr:cNvSpPr>
          <a:spLocks/>
        </xdr:cNvSpPr>
      </xdr:nvSpPr>
      <xdr:spPr>
        <a:xfrm>
          <a:off x="4352925" y="6619875"/>
          <a:ext cx="48577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▽HWL</a:t>
          </a:r>
        </a:p>
      </xdr:txBody>
    </xdr:sp>
    <xdr:clientData/>
  </xdr:twoCellAnchor>
  <xdr:twoCellAnchor>
    <xdr:from>
      <xdr:col>4</xdr:col>
      <xdr:colOff>638175</xdr:colOff>
      <xdr:row>33</xdr:row>
      <xdr:rowOff>57150</xdr:rowOff>
    </xdr:from>
    <xdr:to>
      <xdr:col>4</xdr:col>
      <xdr:colOff>647700</xdr:colOff>
      <xdr:row>34</xdr:row>
      <xdr:rowOff>0</xdr:rowOff>
    </xdr:to>
    <xdr:sp>
      <xdr:nvSpPr>
        <xdr:cNvPr id="72" name="Line 92"/>
        <xdr:cNvSpPr>
          <a:spLocks/>
        </xdr:cNvSpPr>
      </xdr:nvSpPr>
      <xdr:spPr>
        <a:xfrm rot="1500000">
          <a:off x="4791075" y="70104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34</xdr:row>
      <xdr:rowOff>57150</xdr:rowOff>
    </xdr:from>
    <xdr:to>
      <xdr:col>4</xdr:col>
      <xdr:colOff>647700</xdr:colOff>
      <xdr:row>35</xdr:row>
      <xdr:rowOff>0</xdr:rowOff>
    </xdr:to>
    <xdr:sp>
      <xdr:nvSpPr>
        <xdr:cNvPr id="73" name="Line 93"/>
        <xdr:cNvSpPr>
          <a:spLocks/>
        </xdr:cNvSpPr>
      </xdr:nvSpPr>
      <xdr:spPr>
        <a:xfrm rot="1500000">
          <a:off x="4791075" y="71818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32</xdr:row>
      <xdr:rowOff>47625</xdr:rowOff>
    </xdr:from>
    <xdr:to>
      <xdr:col>4</xdr:col>
      <xdr:colOff>647700</xdr:colOff>
      <xdr:row>32</xdr:row>
      <xdr:rowOff>161925</xdr:rowOff>
    </xdr:to>
    <xdr:sp>
      <xdr:nvSpPr>
        <xdr:cNvPr id="74" name="Line 94"/>
        <xdr:cNvSpPr>
          <a:spLocks/>
        </xdr:cNvSpPr>
      </xdr:nvSpPr>
      <xdr:spPr>
        <a:xfrm rot="1500000">
          <a:off x="4791075" y="682942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35</xdr:row>
      <xdr:rowOff>47625</xdr:rowOff>
    </xdr:from>
    <xdr:to>
      <xdr:col>4</xdr:col>
      <xdr:colOff>742950</xdr:colOff>
      <xdr:row>36</xdr:row>
      <xdr:rowOff>142875</xdr:rowOff>
    </xdr:to>
    <xdr:sp>
      <xdr:nvSpPr>
        <xdr:cNvPr id="75" name="Line 102"/>
        <xdr:cNvSpPr>
          <a:spLocks/>
        </xdr:cNvSpPr>
      </xdr:nvSpPr>
      <xdr:spPr>
        <a:xfrm>
          <a:off x="4886325" y="7343775"/>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35</xdr:row>
      <xdr:rowOff>57150</xdr:rowOff>
    </xdr:from>
    <xdr:to>
      <xdr:col>5</xdr:col>
      <xdr:colOff>361950</xdr:colOff>
      <xdr:row>36</xdr:row>
      <xdr:rowOff>152400</xdr:rowOff>
    </xdr:to>
    <xdr:sp>
      <xdr:nvSpPr>
        <xdr:cNvPr id="76" name="Line 103"/>
        <xdr:cNvSpPr>
          <a:spLocks/>
        </xdr:cNvSpPr>
      </xdr:nvSpPr>
      <xdr:spPr>
        <a:xfrm>
          <a:off x="5543550" y="7353300"/>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34</xdr:row>
      <xdr:rowOff>9525</xdr:rowOff>
    </xdr:from>
    <xdr:to>
      <xdr:col>5</xdr:col>
      <xdr:colOff>552450</xdr:colOff>
      <xdr:row>35</xdr:row>
      <xdr:rowOff>114300</xdr:rowOff>
    </xdr:to>
    <xdr:sp>
      <xdr:nvSpPr>
        <xdr:cNvPr id="77" name="Line 104"/>
        <xdr:cNvSpPr>
          <a:spLocks/>
        </xdr:cNvSpPr>
      </xdr:nvSpPr>
      <xdr:spPr>
        <a:xfrm>
          <a:off x="5734050" y="7134225"/>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36</xdr:row>
      <xdr:rowOff>133350</xdr:rowOff>
    </xdr:from>
    <xdr:to>
      <xdr:col>5</xdr:col>
      <xdr:colOff>333375</xdr:colOff>
      <xdr:row>36</xdr:row>
      <xdr:rowOff>142875</xdr:rowOff>
    </xdr:to>
    <xdr:sp>
      <xdr:nvSpPr>
        <xdr:cNvPr id="78" name="Line 105"/>
        <xdr:cNvSpPr>
          <a:spLocks/>
        </xdr:cNvSpPr>
      </xdr:nvSpPr>
      <xdr:spPr>
        <a:xfrm flipV="1">
          <a:off x="4886325" y="7610475"/>
          <a:ext cx="63817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35</xdr:row>
      <xdr:rowOff>123825</xdr:rowOff>
    </xdr:from>
    <xdr:to>
      <xdr:col>5</xdr:col>
      <xdr:colOff>533400</xdr:colOff>
      <xdr:row>36</xdr:row>
      <xdr:rowOff>133350</xdr:rowOff>
    </xdr:to>
    <xdr:sp>
      <xdr:nvSpPr>
        <xdr:cNvPr id="79" name="Line 106"/>
        <xdr:cNvSpPr>
          <a:spLocks/>
        </xdr:cNvSpPr>
      </xdr:nvSpPr>
      <xdr:spPr>
        <a:xfrm flipV="1">
          <a:off x="5562600" y="7419975"/>
          <a:ext cx="161925" cy="1905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36</xdr:row>
      <xdr:rowOff>152400</xdr:rowOff>
    </xdr:from>
    <xdr:to>
      <xdr:col>5</xdr:col>
      <xdr:colOff>333375</xdr:colOff>
      <xdr:row>38</xdr:row>
      <xdr:rowOff>0</xdr:rowOff>
    </xdr:to>
    <xdr:sp>
      <xdr:nvSpPr>
        <xdr:cNvPr id="80" name="Rectangle 107"/>
        <xdr:cNvSpPr>
          <a:spLocks/>
        </xdr:cNvSpPr>
      </xdr:nvSpPr>
      <xdr:spPr>
        <a:xfrm>
          <a:off x="4895850" y="7629525"/>
          <a:ext cx="628650" cy="2381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W(m)</a:t>
          </a:r>
        </a:p>
      </xdr:txBody>
    </xdr:sp>
    <xdr:clientData/>
  </xdr:twoCellAnchor>
  <xdr:twoCellAnchor>
    <xdr:from>
      <xdr:col>5</xdr:col>
      <xdr:colOff>457200</xdr:colOff>
      <xdr:row>36</xdr:row>
      <xdr:rowOff>0</xdr:rowOff>
    </xdr:from>
    <xdr:to>
      <xdr:col>5</xdr:col>
      <xdr:colOff>1000125</xdr:colOff>
      <xdr:row>36</xdr:row>
      <xdr:rowOff>171450</xdr:rowOff>
    </xdr:to>
    <xdr:sp>
      <xdr:nvSpPr>
        <xdr:cNvPr id="81" name="Rectangle 108"/>
        <xdr:cNvSpPr>
          <a:spLocks/>
        </xdr:cNvSpPr>
      </xdr:nvSpPr>
      <xdr:spPr>
        <a:xfrm>
          <a:off x="5648325" y="7477125"/>
          <a:ext cx="542925" cy="1714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W(m)</a:t>
          </a:r>
        </a:p>
      </xdr:txBody>
    </xdr:sp>
    <xdr:clientData/>
  </xdr:twoCellAnchor>
  <xdr:twoCellAnchor>
    <xdr:from>
      <xdr:col>5</xdr:col>
      <xdr:colOff>19050</xdr:colOff>
      <xdr:row>35</xdr:row>
      <xdr:rowOff>95250</xdr:rowOff>
    </xdr:from>
    <xdr:to>
      <xdr:col>5</xdr:col>
      <xdr:colOff>28575</xdr:colOff>
      <xdr:row>36</xdr:row>
      <xdr:rowOff>28575</xdr:rowOff>
    </xdr:to>
    <xdr:sp>
      <xdr:nvSpPr>
        <xdr:cNvPr id="82" name="Line 109"/>
        <xdr:cNvSpPr>
          <a:spLocks/>
        </xdr:cNvSpPr>
      </xdr:nvSpPr>
      <xdr:spPr>
        <a:xfrm>
          <a:off x="5210175" y="73914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35</xdr:row>
      <xdr:rowOff>95250</xdr:rowOff>
    </xdr:from>
    <xdr:to>
      <xdr:col>4</xdr:col>
      <xdr:colOff>857250</xdr:colOff>
      <xdr:row>36</xdr:row>
      <xdr:rowOff>28575</xdr:rowOff>
    </xdr:to>
    <xdr:sp>
      <xdr:nvSpPr>
        <xdr:cNvPr id="83" name="Line 110"/>
        <xdr:cNvSpPr>
          <a:spLocks/>
        </xdr:cNvSpPr>
      </xdr:nvSpPr>
      <xdr:spPr>
        <a:xfrm>
          <a:off x="5000625" y="73914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35</xdr:row>
      <xdr:rowOff>95250</xdr:rowOff>
    </xdr:from>
    <xdr:to>
      <xdr:col>5</xdr:col>
      <xdr:colOff>238125</xdr:colOff>
      <xdr:row>36</xdr:row>
      <xdr:rowOff>28575</xdr:rowOff>
    </xdr:to>
    <xdr:sp>
      <xdr:nvSpPr>
        <xdr:cNvPr id="84" name="Line 111"/>
        <xdr:cNvSpPr>
          <a:spLocks/>
        </xdr:cNvSpPr>
      </xdr:nvSpPr>
      <xdr:spPr>
        <a:xfrm>
          <a:off x="5419725" y="73914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34</xdr:row>
      <xdr:rowOff>114300</xdr:rowOff>
    </xdr:from>
    <xdr:to>
      <xdr:col>5</xdr:col>
      <xdr:colOff>495300</xdr:colOff>
      <xdr:row>35</xdr:row>
      <xdr:rowOff>57150</xdr:rowOff>
    </xdr:to>
    <xdr:sp>
      <xdr:nvSpPr>
        <xdr:cNvPr id="85" name="Line 112"/>
        <xdr:cNvSpPr>
          <a:spLocks/>
        </xdr:cNvSpPr>
      </xdr:nvSpPr>
      <xdr:spPr>
        <a:xfrm>
          <a:off x="5676900" y="72390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35</xdr:row>
      <xdr:rowOff>28575</xdr:rowOff>
    </xdr:from>
    <xdr:to>
      <xdr:col>5</xdr:col>
      <xdr:colOff>428625</xdr:colOff>
      <xdr:row>35</xdr:row>
      <xdr:rowOff>142875</xdr:rowOff>
    </xdr:to>
    <xdr:sp>
      <xdr:nvSpPr>
        <xdr:cNvPr id="86" name="Line 113"/>
        <xdr:cNvSpPr>
          <a:spLocks/>
        </xdr:cNvSpPr>
      </xdr:nvSpPr>
      <xdr:spPr>
        <a:xfrm>
          <a:off x="5610225" y="732472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11</xdr:row>
      <xdr:rowOff>57150</xdr:rowOff>
    </xdr:from>
    <xdr:to>
      <xdr:col>11</xdr:col>
      <xdr:colOff>647700</xdr:colOff>
      <xdr:row>16</xdr:row>
      <xdr:rowOff>95250</xdr:rowOff>
    </xdr:to>
    <xdr:sp>
      <xdr:nvSpPr>
        <xdr:cNvPr id="87" name="AutoShape 114"/>
        <xdr:cNvSpPr>
          <a:spLocks/>
        </xdr:cNvSpPr>
      </xdr:nvSpPr>
      <xdr:spPr>
        <a:xfrm>
          <a:off x="10848975" y="2667000"/>
          <a:ext cx="866775" cy="904875"/>
        </a:xfrm>
        <a:prstGeom prst="cube">
          <a:avLst>
            <a:gd name="adj" fmla="val 14222"/>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15</xdr:row>
      <xdr:rowOff>9525</xdr:rowOff>
    </xdr:from>
    <xdr:to>
      <xdr:col>11</xdr:col>
      <xdr:colOff>19050</xdr:colOff>
      <xdr:row>16</xdr:row>
      <xdr:rowOff>9525</xdr:rowOff>
    </xdr:to>
    <xdr:sp>
      <xdr:nvSpPr>
        <xdr:cNvPr id="88" name="Oval 115"/>
        <xdr:cNvSpPr>
          <a:spLocks/>
        </xdr:cNvSpPr>
      </xdr:nvSpPr>
      <xdr:spPr>
        <a:xfrm>
          <a:off x="10915650" y="3305175"/>
          <a:ext cx="17145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32</xdr:row>
      <xdr:rowOff>123825</xdr:rowOff>
    </xdr:from>
    <xdr:to>
      <xdr:col>5</xdr:col>
      <xdr:colOff>638175</xdr:colOff>
      <xdr:row>33</xdr:row>
      <xdr:rowOff>66675</xdr:rowOff>
    </xdr:to>
    <xdr:sp>
      <xdr:nvSpPr>
        <xdr:cNvPr id="89" name="Line 116"/>
        <xdr:cNvSpPr>
          <a:spLocks/>
        </xdr:cNvSpPr>
      </xdr:nvSpPr>
      <xdr:spPr>
        <a:xfrm rot="20100000">
          <a:off x="5819775" y="690562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33</xdr:row>
      <xdr:rowOff>123825</xdr:rowOff>
    </xdr:from>
    <xdr:to>
      <xdr:col>5</xdr:col>
      <xdr:colOff>638175</xdr:colOff>
      <xdr:row>34</xdr:row>
      <xdr:rowOff>66675</xdr:rowOff>
    </xdr:to>
    <xdr:sp>
      <xdr:nvSpPr>
        <xdr:cNvPr id="90" name="Line 117"/>
        <xdr:cNvSpPr>
          <a:spLocks/>
        </xdr:cNvSpPr>
      </xdr:nvSpPr>
      <xdr:spPr>
        <a:xfrm rot="20100000">
          <a:off x="5819775" y="707707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31</xdr:row>
      <xdr:rowOff>114300</xdr:rowOff>
    </xdr:from>
    <xdr:to>
      <xdr:col>5</xdr:col>
      <xdr:colOff>638175</xdr:colOff>
      <xdr:row>32</xdr:row>
      <xdr:rowOff>57150</xdr:rowOff>
    </xdr:to>
    <xdr:sp>
      <xdr:nvSpPr>
        <xdr:cNvPr id="91" name="Line 118"/>
        <xdr:cNvSpPr>
          <a:spLocks/>
        </xdr:cNvSpPr>
      </xdr:nvSpPr>
      <xdr:spPr>
        <a:xfrm rot="20100000">
          <a:off x="5819775" y="67246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14</xdr:row>
      <xdr:rowOff>85725</xdr:rowOff>
    </xdr:from>
    <xdr:to>
      <xdr:col>10</xdr:col>
      <xdr:colOff>381000</xdr:colOff>
      <xdr:row>14</xdr:row>
      <xdr:rowOff>85725</xdr:rowOff>
    </xdr:to>
    <xdr:sp>
      <xdr:nvSpPr>
        <xdr:cNvPr id="92" name="Line 119"/>
        <xdr:cNvSpPr>
          <a:spLocks/>
        </xdr:cNvSpPr>
      </xdr:nvSpPr>
      <xdr:spPr>
        <a:xfrm>
          <a:off x="10544175" y="32099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16</xdr:row>
      <xdr:rowOff>85725</xdr:rowOff>
    </xdr:from>
    <xdr:to>
      <xdr:col>10</xdr:col>
      <xdr:colOff>400050</xdr:colOff>
      <xdr:row>16</xdr:row>
      <xdr:rowOff>85725</xdr:rowOff>
    </xdr:to>
    <xdr:sp>
      <xdr:nvSpPr>
        <xdr:cNvPr id="93" name="Line 120"/>
        <xdr:cNvSpPr>
          <a:spLocks/>
        </xdr:cNvSpPr>
      </xdr:nvSpPr>
      <xdr:spPr>
        <a:xfrm>
          <a:off x="10544175" y="3562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14</xdr:row>
      <xdr:rowOff>76200</xdr:rowOff>
    </xdr:from>
    <xdr:to>
      <xdr:col>10</xdr:col>
      <xdr:colOff>266700</xdr:colOff>
      <xdr:row>16</xdr:row>
      <xdr:rowOff>76200</xdr:rowOff>
    </xdr:to>
    <xdr:sp>
      <xdr:nvSpPr>
        <xdr:cNvPr id="94" name="Line 121"/>
        <xdr:cNvSpPr>
          <a:spLocks/>
        </xdr:cNvSpPr>
      </xdr:nvSpPr>
      <xdr:spPr>
        <a:xfrm>
          <a:off x="10648950" y="3200400"/>
          <a:ext cx="0" cy="3524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942975</xdr:colOff>
      <xdr:row>14</xdr:row>
      <xdr:rowOff>66675</xdr:rowOff>
    </xdr:from>
    <xdr:to>
      <xdr:col>10</xdr:col>
      <xdr:colOff>228600</xdr:colOff>
      <xdr:row>16</xdr:row>
      <xdr:rowOff>66675</xdr:rowOff>
    </xdr:to>
    <xdr:sp>
      <xdr:nvSpPr>
        <xdr:cNvPr id="95" name="Rectangle 122"/>
        <xdr:cNvSpPr>
          <a:spLocks/>
        </xdr:cNvSpPr>
      </xdr:nvSpPr>
      <xdr:spPr>
        <a:xfrm>
          <a:off x="10287000" y="3190875"/>
          <a:ext cx="3238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11</xdr:col>
      <xdr:colOff>28575</xdr:colOff>
      <xdr:row>11</xdr:row>
      <xdr:rowOff>47625</xdr:rowOff>
    </xdr:from>
    <xdr:to>
      <xdr:col>11</xdr:col>
      <xdr:colOff>247650</xdr:colOff>
      <xdr:row>11</xdr:row>
      <xdr:rowOff>47625</xdr:rowOff>
    </xdr:to>
    <xdr:sp>
      <xdr:nvSpPr>
        <xdr:cNvPr id="96" name="Line 124"/>
        <xdr:cNvSpPr>
          <a:spLocks/>
        </xdr:cNvSpPr>
      </xdr:nvSpPr>
      <xdr:spPr>
        <a:xfrm>
          <a:off x="11096625" y="26574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11</xdr:row>
      <xdr:rowOff>66675</xdr:rowOff>
    </xdr:from>
    <xdr:to>
      <xdr:col>11</xdr:col>
      <xdr:colOff>95250</xdr:colOff>
      <xdr:row>14</xdr:row>
      <xdr:rowOff>85725</xdr:rowOff>
    </xdr:to>
    <xdr:sp>
      <xdr:nvSpPr>
        <xdr:cNvPr id="97" name="Line 125"/>
        <xdr:cNvSpPr>
          <a:spLocks/>
        </xdr:cNvSpPr>
      </xdr:nvSpPr>
      <xdr:spPr>
        <a:xfrm flipH="1">
          <a:off x="10658475" y="2676525"/>
          <a:ext cx="504825" cy="5334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11</xdr:row>
      <xdr:rowOff>9525</xdr:rowOff>
    </xdr:from>
    <xdr:to>
      <xdr:col>10</xdr:col>
      <xdr:colOff>523875</xdr:colOff>
      <xdr:row>13</xdr:row>
      <xdr:rowOff>19050</xdr:rowOff>
    </xdr:to>
    <xdr:sp>
      <xdr:nvSpPr>
        <xdr:cNvPr id="98" name="Rectangle 126"/>
        <xdr:cNvSpPr>
          <a:spLocks/>
        </xdr:cNvSpPr>
      </xdr:nvSpPr>
      <xdr:spPr>
        <a:xfrm>
          <a:off x="10506075" y="2619375"/>
          <a:ext cx="4000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L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10</xdr:col>
      <xdr:colOff>466725</xdr:colOff>
      <xdr:row>16</xdr:row>
      <xdr:rowOff>123825</xdr:rowOff>
    </xdr:from>
    <xdr:to>
      <xdr:col>10</xdr:col>
      <xdr:colOff>466725</xdr:colOff>
      <xdr:row>18</xdr:row>
      <xdr:rowOff>47625</xdr:rowOff>
    </xdr:to>
    <xdr:sp>
      <xdr:nvSpPr>
        <xdr:cNvPr id="99" name="Line 127"/>
        <xdr:cNvSpPr>
          <a:spLocks/>
        </xdr:cNvSpPr>
      </xdr:nvSpPr>
      <xdr:spPr>
        <a:xfrm>
          <a:off x="10848975" y="36004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133350</xdr:rowOff>
    </xdr:from>
    <xdr:to>
      <xdr:col>11</xdr:col>
      <xdr:colOff>85725</xdr:colOff>
      <xdr:row>18</xdr:row>
      <xdr:rowOff>57150</xdr:rowOff>
    </xdr:to>
    <xdr:sp>
      <xdr:nvSpPr>
        <xdr:cNvPr id="100" name="Line 128"/>
        <xdr:cNvSpPr>
          <a:spLocks/>
        </xdr:cNvSpPr>
      </xdr:nvSpPr>
      <xdr:spPr>
        <a:xfrm>
          <a:off x="11153775" y="3609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17</xdr:row>
      <xdr:rowOff>161925</xdr:rowOff>
    </xdr:from>
    <xdr:to>
      <xdr:col>11</xdr:col>
      <xdr:colOff>76200</xdr:colOff>
      <xdr:row>17</xdr:row>
      <xdr:rowOff>161925</xdr:rowOff>
    </xdr:to>
    <xdr:sp>
      <xdr:nvSpPr>
        <xdr:cNvPr id="101" name="Line 129"/>
        <xdr:cNvSpPr>
          <a:spLocks/>
        </xdr:cNvSpPr>
      </xdr:nvSpPr>
      <xdr:spPr>
        <a:xfrm flipV="1">
          <a:off x="10858500" y="3819525"/>
          <a:ext cx="285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18</xdr:row>
      <xdr:rowOff>47625</xdr:rowOff>
    </xdr:from>
    <xdr:to>
      <xdr:col>11</xdr:col>
      <xdr:colOff>180975</xdr:colOff>
      <xdr:row>19</xdr:row>
      <xdr:rowOff>28575</xdr:rowOff>
    </xdr:to>
    <xdr:sp>
      <xdr:nvSpPr>
        <xdr:cNvPr id="102" name="Rectangle 130"/>
        <xdr:cNvSpPr>
          <a:spLocks/>
        </xdr:cNvSpPr>
      </xdr:nvSpPr>
      <xdr:spPr>
        <a:xfrm>
          <a:off x="10839450" y="3914775"/>
          <a:ext cx="409575" cy="3810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W(m)</a:t>
          </a:r>
        </a:p>
      </xdr:txBody>
    </xdr:sp>
    <xdr:clientData/>
  </xdr:twoCellAnchor>
  <xdr:twoCellAnchor>
    <xdr:from>
      <xdr:col>10</xdr:col>
      <xdr:colOff>676275</xdr:colOff>
      <xdr:row>16</xdr:row>
      <xdr:rowOff>161925</xdr:rowOff>
    </xdr:from>
    <xdr:to>
      <xdr:col>10</xdr:col>
      <xdr:colOff>676275</xdr:colOff>
      <xdr:row>17</xdr:row>
      <xdr:rowOff>95250</xdr:rowOff>
    </xdr:to>
    <xdr:sp>
      <xdr:nvSpPr>
        <xdr:cNvPr id="103" name="Line 131"/>
        <xdr:cNvSpPr>
          <a:spLocks/>
        </xdr:cNvSpPr>
      </xdr:nvSpPr>
      <xdr:spPr>
        <a:xfrm>
          <a:off x="11058525" y="36385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571500</xdr:colOff>
      <xdr:row>16</xdr:row>
      <xdr:rowOff>161925</xdr:rowOff>
    </xdr:from>
    <xdr:to>
      <xdr:col>10</xdr:col>
      <xdr:colOff>571500</xdr:colOff>
      <xdr:row>17</xdr:row>
      <xdr:rowOff>95250</xdr:rowOff>
    </xdr:to>
    <xdr:sp>
      <xdr:nvSpPr>
        <xdr:cNvPr id="104" name="Line 132"/>
        <xdr:cNvSpPr>
          <a:spLocks/>
        </xdr:cNvSpPr>
      </xdr:nvSpPr>
      <xdr:spPr>
        <a:xfrm>
          <a:off x="10953750" y="363855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15</xdr:row>
      <xdr:rowOff>123825</xdr:rowOff>
    </xdr:from>
    <xdr:to>
      <xdr:col>11</xdr:col>
      <xdr:colOff>285750</xdr:colOff>
      <xdr:row>16</xdr:row>
      <xdr:rowOff>76200</xdr:rowOff>
    </xdr:to>
    <xdr:sp>
      <xdr:nvSpPr>
        <xdr:cNvPr id="105" name="Line 133"/>
        <xdr:cNvSpPr>
          <a:spLocks/>
        </xdr:cNvSpPr>
      </xdr:nvSpPr>
      <xdr:spPr>
        <a:xfrm>
          <a:off x="11268075" y="3419475"/>
          <a:ext cx="857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14</xdr:row>
      <xdr:rowOff>95250</xdr:rowOff>
    </xdr:from>
    <xdr:to>
      <xdr:col>11</xdr:col>
      <xdr:colOff>485775</xdr:colOff>
      <xdr:row>15</xdr:row>
      <xdr:rowOff>57150</xdr:rowOff>
    </xdr:to>
    <xdr:sp>
      <xdr:nvSpPr>
        <xdr:cNvPr id="106" name="Line 134"/>
        <xdr:cNvSpPr>
          <a:spLocks/>
        </xdr:cNvSpPr>
      </xdr:nvSpPr>
      <xdr:spPr>
        <a:xfrm>
          <a:off x="11468100" y="3219450"/>
          <a:ext cx="857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13</xdr:row>
      <xdr:rowOff>66675</xdr:rowOff>
    </xdr:from>
    <xdr:to>
      <xdr:col>11</xdr:col>
      <xdr:colOff>666750</xdr:colOff>
      <xdr:row>14</xdr:row>
      <xdr:rowOff>28575</xdr:rowOff>
    </xdr:to>
    <xdr:sp>
      <xdr:nvSpPr>
        <xdr:cNvPr id="107" name="Line 135"/>
        <xdr:cNvSpPr>
          <a:spLocks/>
        </xdr:cNvSpPr>
      </xdr:nvSpPr>
      <xdr:spPr>
        <a:xfrm>
          <a:off x="11649075" y="3019425"/>
          <a:ext cx="857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40</xdr:row>
      <xdr:rowOff>333375</xdr:rowOff>
    </xdr:from>
    <xdr:to>
      <xdr:col>4</xdr:col>
      <xdr:colOff>180975</xdr:colOff>
      <xdr:row>42</xdr:row>
      <xdr:rowOff>161925</xdr:rowOff>
    </xdr:to>
    <xdr:sp>
      <xdr:nvSpPr>
        <xdr:cNvPr id="108" name="AutoShape 136"/>
        <xdr:cNvSpPr>
          <a:spLocks/>
        </xdr:cNvSpPr>
      </xdr:nvSpPr>
      <xdr:spPr>
        <a:xfrm>
          <a:off x="3962400" y="8772525"/>
          <a:ext cx="371475" cy="514350"/>
        </a:xfrm>
        <a:prstGeom prst="can">
          <a:avLst>
            <a:gd name="adj" fmla="val -38888"/>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40</xdr:row>
      <xdr:rowOff>180975</xdr:rowOff>
    </xdr:from>
    <xdr:to>
      <xdr:col>4</xdr:col>
      <xdr:colOff>447675</xdr:colOff>
      <xdr:row>43</xdr:row>
      <xdr:rowOff>142875</xdr:rowOff>
    </xdr:to>
    <xdr:sp>
      <xdr:nvSpPr>
        <xdr:cNvPr id="109" name="AutoShape 137"/>
        <xdr:cNvSpPr>
          <a:spLocks/>
        </xdr:cNvSpPr>
      </xdr:nvSpPr>
      <xdr:spPr>
        <a:xfrm>
          <a:off x="3743325" y="8620125"/>
          <a:ext cx="857250" cy="819150"/>
        </a:xfrm>
        <a:prstGeom prst="cube">
          <a:avLst>
            <a:gd name="adj" fmla="val -13291"/>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40</xdr:row>
      <xdr:rowOff>200025</xdr:rowOff>
    </xdr:from>
    <xdr:to>
      <xdr:col>4</xdr:col>
      <xdr:colOff>180975</xdr:colOff>
      <xdr:row>40</xdr:row>
      <xdr:rowOff>400050</xdr:rowOff>
    </xdr:to>
    <xdr:sp>
      <xdr:nvSpPr>
        <xdr:cNvPr id="110" name="AutoShape 138"/>
        <xdr:cNvSpPr>
          <a:spLocks/>
        </xdr:cNvSpPr>
      </xdr:nvSpPr>
      <xdr:spPr>
        <a:xfrm>
          <a:off x="3962400" y="8639175"/>
          <a:ext cx="371475" cy="200025"/>
        </a:xfrm>
        <a:prstGeom prst="can">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40</xdr:row>
      <xdr:rowOff>476250</xdr:rowOff>
    </xdr:from>
    <xdr:to>
      <xdr:col>3</xdr:col>
      <xdr:colOff>581025</xdr:colOff>
      <xdr:row>40</xdr:row>
      <xdr:rowOff>485775</xdr:rowOff>
    </xdr:to>
    <xdr:sp>
      <xdr:nvSpPr>
        <xdr:cNvPr id="111" name="Line 139"/>
        <xdr:cNvSpPr>
          <a:spLocks/>
        </xdr:cNvSpPr>
      </xdr:nvSpPr>
      <xdr:spPr>
        <a:xfrm>
          <a:off x="3209925" y="8915400"/>
          <a:ext cx="485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43</xdr:row>
      <xdr:rowOff>114300</xdr:rowOff>
    </xdr:from>
    <xdr:to>
      <xdr:col>3</xdr:col>
      <xdr:colOff>495300</xdr:colOff>
      <xdr:row>43</xdr:row>
      <xdr:rowOff>123825</xdr:rowOff>
    </xdr:to>
    <xdr:sp>
      <xdr:nvSpPr>
        <xdr:cNvPr id="112" name="Line 140"/>
        <xdr:cNvSpPr>
          <a:spLocks/>
        </xdr:cNvSpPr>
      </xdr:nvSpPr>
      <xdr:spPr>
        <a:xfrm>
          <a:off x="3228975" y="9410700"/>
          <a:ext cx="381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40</xdr:row>
      <xdr:rowOff>485775</xdr:rowOff>
    </xdr:from>
    <xdr:to>
      <xdr:col>3</xdr:col>
      <xdr:colOff>247650</xdr:colOff>
      <xdr:row>43</xdr:row>
      <xdr:rowOff>104775</xdr:rowOff>
    </xdr:to>
    <xdr:sp>
      <xdr:nvSpPr>
        <xdr:cNvPr id="113" name="Line 141"/>
        <xdr:cNvSpPr>
          <a:spLocks/>
        </xdr:cNvSpPr>
      </xdr:nvSpPr>
      <xdr:spPr>
        <a:xfrm>
          <a:off x="3352800" y="8924925"/>
          <a:ext cx="9525" cy="476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942975</xdr:colOff>
      <xdr:row>41</xdr:row>
      <xdr:rowOff>76200</xdr:rowOff>
    </xdr:from>
    <xdr:to>
      <xdr:col>3</xdr:col>
      <xdr:colOff>304800</xdr:colOff>
      <xdr:row>43</xdr:row>
      <xdr:rowOff>85725</xdr:rowOff>
    </xdr:to>
    <xdr:sp>
      <xdr:nvSpPr>
        <xdr:cNvPr id="114" name="Rectangle 142"/>
        <xdr:cNvSpPr>
          <a:spLocks/>
        </xdr:cNvSpPr>
      </xdr:nvSpPr>
      <xdr:spPr>
        <a:xfrm>
          <a:off x="3019425" y="9029700"/>
          <a:ext cx="400050" cy="3524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(m)</a:t>
          </a:r>
        </a:p>
      </xdr:txBody>
    </xdr:sp>
    <xdr:clientData/>
  </xdr:twoCellAnchor>
  <xdr:twoCellAnchor>
    <xdr:from>
      <xdr:col>3</xdr:col>
      <xdr:colOff>104775</xdr:colOff>
      <xdr:row>40</xdr:row>
      <xdr:rowOff>314325</xdr:rowOff>
    </xdr:from>
    <xdr:to>
      <xdr:col>3</xdr:col>
      <xdr:colOff>590550</xdr:colOff>
      <xdr:row>41</xdr:row>
      <xdr:rowOff>9525</xdr:rowOff>
    </xdr:to>
    <xdr:sp>
      <xdr:nvSpPr>
        <xdr:cNvPr id="115" name="Rectangle 143"/>
        <xdr:cNvSpPr>
          <a:spLocks/>
        </xdr:cNvSpPr>
      </xdr:nvSpPr>
      <xdr:spPr>
        <a:xfrm>
          <a:off x="3219450" y="8753475"/>
          <a:ext cx="48577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▽HWL</a:t>
          </a:r>
        </a:p>
      </xdr:txBody>
    </xdr:sp>
    <xdr:clientData/>
  </xdr:twoCellAnchor>
  <xdr:twoCellAnchor>
    <xdr:from>
      <xdr:col>3</xdr:col>
      <xdr:colOff>542925</xdr:colOff>
      <xdr:row>42</xdr:row>
      <xdr:rowOff>19050</xdr:rowOff>
    </xdr:from>
    <xdr:to>
      <xdr:col>3</xdr:col>
      <xdr:colOff>552450</xdr:colOff>
      <xdr:row>42</xdr:row>
      <xdr:rowOff>133350</xdr:rowOff>
    </xdr:to>
    <xdr:sp>
      <xdr:nvSpPr>
        <xdr:cNvPr id="116" name="Line 144"/>
        <xdr:cNvSpPr>
          <a:spLocks/>
        </xdr:cNvSpPr>
      </xdr:nvSpPr>
      <xdr:spPr>
        <a:xfrm rot="1500000">
          <a:off x="3657600" y="91440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43</xdr:row>
      <xdr:rowOff>19050</xdr:rowOff>
    </xdr:from>
    <xdr:to>
      <xdr:col>3</xdr:col>
      <xdr:colOff>552450</xdr:colOff>
      <xdr:row>43</xdr:row>
      <xdr:rowOff>133350</xdr:rowOff>
    </xdr:to>
    <xdr:sp>
      <xdr:nvSpPr>
        <xdr:cNvPr id="117" name="Line 145"/>
        <xdr:cNvSpPr>
          <a:spLocks/>
        </xdr:cNvSpPr>
      </xdr:nvSpPr>
      <xdr:spPr>
        <a:xfrm rot="1500000">
          <a:off x="3657600" y="93154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41</xdr:row>
      <xdr:rowOff>9525</xdr:rowOff>
    </xdr:from>
    <xdr:to>
      <xdr:col>3</xdr:col>
      <xdr:colOff>552450</xdr:colOff>
      <xdr:row>41</xdr:row>
      <xdr:rowOff>123825</xdr:rowOff>
    </xdr:to>
    <xdr:sp>
      <xdr:nvSpPr>
        <xdr:cNvPr id="118" name="Line 146"/>
        <xdr:cNvSpPr>
          <a:spLocks/>
        </xdr:cNvSpPr>
      </xdr:nvSpPr>
      <xdr:spPr>
        <a:xfrm rot="1500000">
          <a:off x="3657600" y="896302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43</xdr:row>
      <xdr:rowOff>161925</xdr:rowOff>
    </xdr:from>
    <xdr:to>
      <xdr:col>3</xdr:col>
      <xdr:colOff>647700</xdr:colOff>
      <xdr:row>45</xdr:row>
      <xdr:rowOff>76200</xdr:rowOff>
    </xdr:to>
    <xdr:sp>
      <xdr:nvSpPr>
        <xdr:cNvPr id="119" name="Line 147"/>
        <xdr:cNvSpPr>
          <a:spLocks/>
        </xdr:cNvSpPr>
      </xdr:nvSpPr>
      <xdr:spPr>
        <a:xfrm>
          <a:off x="3752850" y="9458325"/>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43</xdr:row>
      <xdr:rowOff>171450</xdr:rowOff>
    </xdr:from>
    <xdr:to>
      <xdr:col>4</xdr:col>
      <xdr:colOff>161925</xdr:colOff>
      <xdr:row>45</xdr:row>
      <xdr:rowOff>85725</xdr:rowOff>
    </xdr:to>
    <xdr:sp>
      <xdr:nvSpPr>
        <xdr:cNvPr id="120" name="Line 148"/>
        <xdr:cNvSpPr>
          <a:spLocks/>
        </xdr:cNvSpPr>
      </xdr:nvSpPr>
      <xdr:spPr>
        <a:xfrm>
          <a:off x="4305300" y="9467850"/>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42</xdr:row>
      <xdr:rowOff>57150</xdr:rowOff>
    </xdr:from>
    <xdr:to>
      <xdr:col>4</xdr:col>
      <xdr:colOff>447675</xdr:colOff>
      <xdr:row>43</xdr:row>
      <xdr:rowOff>161925</xdr:rowOff>
    </xdr:to>
    <xdr:sp>
      <xdr:nvSpPr>
        <xdr:cNvPr id="121" name="Line 149"/>
        <xdr:cNvSpPr>
          <a:spLocks/>
        </xdr:cNvSpPr>
      </xdr:nvSpPr>
      <xdr:spPr>
        <a:xfrm>
          <a:off x="4591050" y="9182100"/>
          <a:ext cx="95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45</xdr:row>
      <xdr:rowOff>66675</xdr:rowOff>
    </xdr:from>
    <xdr:to>
      <xdr:col>4</xdr:col>
      <xdr:colOff>133350</xdr:colOff>
      <xdr:row>45</xdr:row>
      <xdr:rowOff>66675</xdr:rowOff>
    </xdr:to>
    <xdr:sp>
      <xdr:nvSpPr>
        <xdr:cNvPr id="122" name="Line 150"/>
        <xdr:cNvSpPr>
          <a:spLocks/>
        </xdr:cNvSpPr>
      </xdr:nvSpPr>
      <xdr:spPr>
        <a:xfrm flipV="1">
          <a:off x="3771900" y="9725025"/>
          <a:ext cx="514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43</xdr:row>
      <xdr:rowOff>152400</xdr:rowOff>
    </xdr:from>
    <xdr:to>
      <xdr:col>4</xdr:col>
      <xdr:colOff>409575</xdr:colOff>
      <xdr:row>45</xdr:row>
      <xdr:rowOff>57150</xdr:rowOff>
    </xdr:to>
    <xdr:sp>
      <xdr:nvSpPr>
        <xdr:cNvPr id="123" name="Line 151"/>
        <xdr:cNvSpPr>
          <a:spLocks/>
        </xdr:cNvSpPr>
      </xdr:nvSpPr>
      <xdr:spPr>
        <a:xfrm flipV="1">
          <a:off x="4324350" y="9448800"/>
          <a:ext cx="238125" cy="2667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45</xdr:row>
      <xdr:rowOff>85725</xdr:rowOff>
    </xdr:from>
    <xdr:to>
      <xdr:col>4</xdr:col>
      <xdr:colOff>190500</xdr:colOff>
      <xdr:row>46</xdr:row>
      <xdr:rowOff>114300</xdr:rowOff>
    </xdr:to>
    <xdr:sp>
      <xdr:nvSpPr>
        <xdr:cNvPr id="124" name="Rectangle 152"/>
        <xdr:cNvSpPr>
          <a:spLocks/>
        </xdr:cNvSpPr>
      </xdr:nvSpPr>
      <xdr:spPr>
        <a:xfrm>
          <a:off x="3714750" y="9744075"/>
          <a:ext cx="628650" cy="2381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W(m)</a:t>
          </a:r>
        </a:p>
      </xdr:txBody>
    </xdr:sp>
    <xdr:clientData/>
  </xdr:twoCellAnchor>
  <xdr:twoCellAnchor>
    <xdr:from>
      <xdr:col>4</xdr:col>
      <xdr:colOff>295275</xdr:colOff>
      <xdr:row>44</xdr:row>
      <xdr:rowOff>114300</xdr:rowOff>
    </xdr:from>
    <xdr:to>
      <xdr:col>4</xdr:col>
      <xdr:colOff>838200</xdr:colOff>
      <xdr:row>45</xdr:row>
      <xdr:rowOff>104775</xdr:rowOff>
    </xdr:to>
    <xdr:sp>
      <xdr:nvSpPr>
        <xdr:cNvPr id="125" name="Rectangle 153"/>
        <xdr:cNvSpPr>
          <a:spLocks/>
        </xdr:cNvSpPr>
      </xdr:nvSpPr>
      <xdr:spPr>
        <a:xfrm>
          <a:off x="4448175" y="9591675"/>
          <a:ext cx="542925" cy="1714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L(m)</a:t>
          </a:r>
        </a:p>
      </xdr:txBody>
    </xdr:sp>
    <xdr:clientData/>
  </xdr:twoCellAnchor>
  <xdr:twoCellAnchor>
    <xdr:from>
      <xdr:col>3</xdr:col>
      <xdr:colOff>914400</xdr:colOff>
      <xdr:row>44</xdr:row>
      <xdr:rowOff>28575</xdr:rowOff>
    </xdr:from>
    <xdr:to>
      <xdr:col>3</xdr:col>
      <xdr:colOff>923925</xdr:colOff>
      <xdr:row>44</xdr:row>
      <xdr:rowOff>142875</xdr:rowOff>
    </xdr:to>
    <xdr:sp>
      <xdr:nvSpPr>
        <xdr:cNvPr id="126" name="Line 154"/>
        <xdr:cNvSpPr>
          <a:spLocks/>
        </xdr:cNvSpPr>
      </xdr:nvSpPr>
      <xdr:spPr>
        <a:xfrm>
          <a:off x="4029075" y="95059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44</xdr:row>
      <xdr:rowOff>28575</xdr:rowOff>
    </xdr:from>
    <xdr:to>
      <xdr:col>3</xdr:col>
      <xdr:colOff>781050</xdr:colOff>
      <xdr:row>44</xdr:row>
      <xdr:rowOff>142875</xdr:rowOff>
    </xdr:to>
    <xdr:sp>
      <xdr:nvSpPr>
        <xdr:cNvPr id="127" name="Line 155"/>
        <xdr:cNvSpPr>
          <a:spLocks/>
        </xdr:cNvSpPr>
      </xdr:nvSpPr>
      <xdr:spPr>
        <a:xfrm>
          <a:off x="3886200" y="95059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44</xdr:row>
      <xdr:rowOff>28575</xdr:rowOff>
    </xdr:from>
    <xdr:to>
      <xdr:col>4</xdr:col>
      <xdr:colOff>38100</xdr:colOff>
      <xdr:row>44</xdr:row>
      <xdr:rowOff>142875</xdr:rowOff>
    </xdr:to>
    <xdr:sp>
      <xdr:nvSpPr>
        <xdr:cNvPr id="128" name="Line 156"/>
        <xdr:cNvSpPr>
          <a:spLocks/>
        </xdr:cNvSpPr>
      </xdr:nvSpPr>
      <xdr:spPr>
        <a:xfrm>
          <a:off x="4181475" y="95059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42</xdr:row>
      <xdr:rowOff>152400</xdr:rowOff>
    </xdr:from>
    <xdr:to>
      <xdr:col>4</xdr:col>
      <xdr:colOff>371475</xdr:colOff>
      <xdr:row>43</xdr:row>
      <xdr:rowOff>95250</xdr:rowOff>
    </xdr:to>
    <xdr:sp>
      <xdr:nvSpPr>
        <xdr:cNvPr id="129" name="Line 157"/>
        <xdr:cNvSpPr>
          <a:spLocks/>
        </xdr:cNvSpPr>
      </xdr:nvSpPr>
      <xdr:spPr>
        <a:xfrm>
          <a:off x="4514850" y="92773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43</xdr:row>
      <xdr:rowOff>104775</xdr:rowOff>
    </xdr:from>
    <xdr:to>
      <xdr:col>4</xdr:col>
      <xdr:colOff>257175</xdr:colOff>
      <xdr:row>44</xdr:row>
      <xdr:rowOff>38100</xdr:rowOff>
    </xdr:to>
    <xdr:sp>
      <xdr:nvSpPr>
        <xdr:cNvPr id="130" name="Line 158"/>
        <xdr:cNvSpPr>
          <a:spLocks/>
        </xdr:cNvSpPr>
      </xdr:nvSpPr>
      <xdr:spPr>
        <a:xfrm>
          <a:off x="4400550" y="940117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514350</xdr:colOff>
      <xdr:row>40</xdr:row>
      <xdr:rowOff>419100</xdr:rowOff>
    </xdr:from>
    <xdr:to>
      <xdr:col>4</xdr:col>
      <xdr:colOff>523875</xdr:colOff>
      <xdr:row>41</xdr:row>
      <xdr:rowOff>19050</xdr:rowOff>
    </xdr:to>
    <xdr:sp>
      <xdr:nvSpPr>
        <xdr:cNvPr id="131" name="Line 159"/>
        <xdr:cNvSpPr>
          <a:spLocks/>
        </xdr:cNvSpPr>
      </xdr:nvSpPr>
      <xdr:spPr>
        <a:xfrm rot="20100000">
          <a:off x="4667250" y="885825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514350</xdr:colOff>
      <xdr:row>41</xdr:row>
      <xdr:rowOff>76200</xdr:rowOff>
    </xdr:from>
    <xdr:to>
      <xdr:col>4</xdr:col>
      <xdr:colOff>523875</xdr:colOff>
      <xdr:row>42</xdr:row>
      <xdr:rowOff>19050</xdr:rowOff>
    </xdr:to>
    <xdr:sp>
      <xdr:nvSpPr>
        <xdr:cNvPr id="132" name="Line 160"/>
        <xdr:cNvSpPr>
          <a:spLocks/>
        </xdr:cNvSpPr>
      </xdr:nvSpPr>
      <xdr:spPr>
        <a:xfrm rot="20100000">
          <a:off x="4667250" y="9029700"/>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514350</xdr:colOff>
      <xdr:row>40</xdr:row>
      <xdr:rowOff>238125</xdr:rowOff>
    </xdr:from>
    <xdr:to>
      <xdr:col>4</xdr:col>
      <xdr:colOff>523875</xdr:colOff>
      <xdr:row>40</xdr:row>
      <xdr:rowOff>352425</xdr:rowOff>
    </xdr:to>
    <xdr:sp>
      <xdr:nvSpPr>
        <xdr:cNvPr id="133" name="Line 161"/>
        <xdr:cNvSpPr>
          <a:spLocks/>
        </xdr:cNvSpPr>
      </xdr:nvSpPr>
      <xdr:spPr>
        <a:xfrm rot="20100000">
          <a:off x="4667250" y="8677275"/>
          <a:ext cx="9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14</xdr:row>
      <xdr:rowOff>76200</xdr:rowOff>
    </xdr:from>
    <xdr:to>
      <xdr:col>2</xdr:col>
      <xdr:colOff>800100</xdr:colOff>
      <xdr:row>16</xdr:row>
      <xdr:rowOff>161925</xdr:rowOff>
    </xdr:to>
    <xdr:sp>
      <xdr:nvSpPr>
        <xdr:cNvPr id="134" name="Rectangle 165"/>
        <xdr:cNvSpPr>
          <a:spLocks/>
        </xdr:cNvSpPr>
      </xdr:nvSpPr>
      <xdr:spPr>
        <a:xfrm>
          <a:off x="2314575" y="3200400"/>
          <a:ext cx="561975" cy="4381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tabSelected="1" view="pageBreakPreview" zoomScale="85" zoomScaleSheetLayoutView="85" zoomScalePageLayoutView="0" workbookViewId="0" topLeftCell="A1">
      <selection activeCell="M19" sqref="M19"/>
    </sheetView>
  </sheetViews>
  <sheetFormatPr defaultColWidth="9.00390625" defaultRowHeight="13.5"/>
  <cols>
    <col min="1" max="10" width="13.625" style="0" customWidth="1"/>
  </cols>
  <sheetData>
    <row r="1" spans="1:13" ht="21.75" customHeight="1">
      <c r="A1" s="43" t="s">
        <v>47</v>
      </c>
      <c r="B1" s="43"/>
      <c r="C1" s="43"/>
      <c r="D1" s="43"/>
      <c r="E1" s="43"/>
      <c r="F1" s="43"/>
      <c r="G1" s="43"/>
      <c r="H1" s="43"/>
      <c r="I1" s="43"/>
      <c r="J1" s="43"/>
      <c r="K1" s="43"/>
      <c r="L1" s="43"/>
      <c r="M1" s="43"/>
    </row>
    <row r="2" spans="1:14" ht="42" customHeight="1">
      <c r="A2" s="42" t="s">
        <v>46</v>
      </c>
      <c r="B2" s="42"/>
      <c r="C2" s="42"/>
      <c r="D2" s="42"/>
      <c r="E2" s="42"/>
      <c r="F2" s="42"/>
      <c r="G2" s="42"/>
      <c r="H2" s="42"/>
      <c r="I2" s="42"/>
      <c r="J2" s="42"/>
      <c r="K2" s="42"/>
      <c r="L2" s="42"/>
      <c r="M2" s="42"/>
      <c r="N2" s="3" t="s">
        <v>11</v>
      </c>
    </row>
    <row r="3" spans="1:14" ht="17.25">
      <c r="A3" s="48" t="s">
        <v>27</v>
      </c>
      <c r="B3" s="48"/>
      <c r="L3" s="31"/>
      <c r="N3" s="32" t="s">
        <v>32</v>
      </c>
    </row>
    <row r="4" spans="1:14" s="38" customFormat="1" ht="23.25" customHeight="1">
      <c r="A4" s="37" t="s">
        <v>17</v>
      </c>
      <c r="L4" s="40"/>
      <c r="N4" s="41" t="s">
        <v>33</v>
      </c>
    </row>
    <row r="5" spans="1:14" ht="16.5">
      <c r="A5" s="46" t="s">
        <v>11</v>
      </c>
      <c r="B5" s="44" t="s">
        <v>16</v>
      </c>
      <c r="C5" s="45"/>
      <c r="L5" s="31"/>
      <c r="N5" s="33" t="s">
        <v>34</v>
      </c>
    </row>
    <row r="6" spans="1:14" ht="13.5">
      <c r="A6" s="47"/>
      <c r="B6" s="5" t="s">
        <v>13</v>
      </c>
      <c r="C6" s="6" t="s">
        <v>14</v>
      </c>
      <c r="D6" t="s">
        <v>50</v>
      </c>
      <c r="L6" s="31"/>
      <c r="N6" s="33" t="s">
        <v>12</v>
      </c>
    </row>
    <row r="7" spans="1:14" ht="13.5">
      <c r="A7" s="4"/>
      <c r="B7" s="7" t="str">
        <f>IF(A7="粘土",0.00000003,IF(A7="シルト",0.0000045,IF(A7="微細砂",0.000035,IF(A7="細砂",0.00015,IF(A7="中砂",0.00085,IF(A7="粗砂",0.0035,IF(A7="小砂利",0.03,"エラー")))))))</f>
        <v>エラー</v>
      </c>
      <c r="C7" s="8" t="e">
        <f>B7*3600</f>
        <v>#VALUE!</v>
      </c>
      <c r="D7" t="s">
        <v>28</v>
      </c>
      <c r="L7" s="31"/>
      <c r="N7" s="33" t="s">
        <v>35</v>
      </c>
    </row>
    <row r="8" spans="1:14" ht="13.5">
      <c r="A8" s="9" t="s">
        <v>15</v>
      </c>
      <c r="L8" s="31"/>
      <c r="N8" s="33" t="s">
        <v>36</v>
      </c>
    </row>
    <row r="9" spans="1:14" ht="13.5">
      <c r="A9" s="35">
        <v>0.81</v>
      </c>
      <c r="B9" t="s">
        <v>48</v>
      </c>
      <c r="L9" s="31"/>
      <c r="N9" s="34" t="s">
        <v>37</v>
      </c>
    </row>
    <row r="11" spans="1:7" ht="17.25">
      <c r="A11" s="21" t="s">
        <v>9</v>
      </c>
      <c r="G11" s="21" t="s">
        <v>24</v>
      </c>
    </row>
    <row r="12" spans="3:10" ht="13.5">
      <c r="C12" s="10" t="s">
        <v>40</v>
      </c>
      <c r="D12" s="2"/>
      <c r="G12" s="10" t="s">
        <v>38</v>
      </c>
      <c r="H12" s="2"/>
      <c r="I12" s="10" t="s">
        <v>39</v>
      </c>
      <c r="J12" s="2"/>
    </row>
    <row r="13" spans="1:8" ht="13.5">
      <c r="A13" s="11" t="s">
        <v>25</v>
      </c>
      <c r="B13" s="11" t="s">
        <v>3</v>
      </c>
      <c r="G13" s="11" t="s">
        <v>25</v>
      </c>
      <c r="H13" s="11" t="s">
        <v>3</v>
      </c>
    </row>
    <row r="14" spans="1:8" ht="13.5">
      <c r="A14" s="11" t="s">
        <v>0</v>
      </c>
      <c r="B14" s="12">
        <v>0.014</v>
      </c>
      <c r="G14" s="11" t="s">
        <v>0</v>
      </c>
      <c r="H14" s="12">
        <v>3.093</v>
      </c>
    </row>
    <row r="15" spans="1:8" ht="13.5">
      <c r="A15" s="11" t="s">
        <v>1</v>
      </c>
      <c r="B15" s="12">
        <v>1.287</v>
      </c>
      <c r="G15" s="11" t="s">
        <v>1</v>
      </c>
      <c r="H15" s="12">
        <f>1.34*H12+0.677</f>
        <v>0.677</v>
      </c>
    </row>
    <row r="16" spans="1:8" ht="14.25" thickBot="1">
      <c r="A16" s="3" t="s">
        <v>7</v>
      </c>
      <c r="B16" s="22">
        <f>B14*D12+B15</f>
        <v>1.287</v>
      </c>
      <c r="G16" s="3" t="s">
        <v>7</v>
      </c>
      <c r="H16" s="22">
        <f>H14*J12+H15</f>
        <v>0.677</v>
      </c>
    </row>
    <row r="17" spans="1:8" ht="14.25" thickBot="1">
      <c r="A17" s="23" t="s">
        <v>29</v>
      </c>
      <c r="B17" s="24" t="e">
        <f>B16*C7*A9</f>
        <v>#VALUE!</v>
      </c>
      <c r="G17" s="23" t="s">
        <v>30</v>
      </c>
      <c r="H17" s="24" t="e">
        <f>H16*C7*A9</f>
        <v>#VALUE!</v>
      </c>
    </row>
    <row r="18" spans="1:7" ht="16.5">
      <c r="A18" s="36" t="s">
        <v>49</v>
      </c>
      <c r="G18" s="36" t="s">
        <v>49</v>
      </c>
    </row>
    <row r="19" spans="1:7" s="38" customFormat="1" ht="31.5" customHeight="1">
      <c r="A19" s="37" t="s">
        <v>18</v>
      </c>
      <c r="G19" s="37" t="s">
        <v>21</v>
      </c>
    </row>
    <row r="20" spans="1:10" ht="13.5">
      <c r="A20" s="10" t="s">
        <v>41</v>
      </c>
      <c r="B20" s="2"/>
      <c r="C20" s="10" t="s">
        <v>42</v>
      </c>
      <c r="D20" s="2"/>
      <c r="G20" s="10" t="s">
        <v>41</v>
      </c>
      <c r="H20" s="2"/>
      <c r="I20" s="10" t="s">
        <v>42</v>
      </c>
      <c r="J20" s="2"/>
    </row>
    <row r="21" spans="1:9" ht="13.5">
      <c r="A21" s="50" t="s">
        <v>25</v>
      </c>
      <c r="B21" s="44" t="s">
        <v>3</v>
      </c>
      <c r="C21" s="45"/>
      <c r="G21" s="50" t="s">
        <v>25</v>
      </c>
      <c r="H21" s="44" t="s">
        <v>3</v>
      </c>
      <c r="I21" s="45"/>
    </row>
    <row r="22" spans="1:9" ht="13.5">
      <c r="A22" s="50"/>
      <c r="B22" s="13" t="s">
        <v>19</v>
      </c>
      <c r="C22" s="15" t="s">
        <v>20</v>
      </c>
      <c r="G22" s="50"/>
      <c r="H22" s="13" t="s">
        <v>22</v>
      </c>
      <c r="I22" s="15" t="s">
        <v>20</v>
      </c>
    </row>
    <row r="23" spans="1:9" ht="13.5">
      <c r="A23" s="11" t="s">
        <v>0</v>
      </c>
      <c r="B23" s="7">
        <f>0.475*B20+0.945</f>
        <v>0.945</v>
      </c>
      <c r="C23" s="8">
        <f>6.244*B20+2.853</f>
        <v>2.853</v>
      </c>
      <c r="G23" s="11" t="s">
        <v>0</v>
      </c>
      <c r="H23" s="7">
        <f>1.497*H20-0.1</f>
        <v>-0.1</v>
      </c>
      <c r="I23" s="8">
        <f>2.556*H20-2.052</f>
        <v>-2.052</v>
      </c>
    </row>
    <row r="24" spans="1:9" ht="13.5">
      <c r="A24" s="11" t="s">
        <v>1</v>
      </c>
      <c r="B24" s="7">
        <f>6.07*B20+1.01</f>
        <v>1.01</v>
      </c>
      <c r="C24" s="8">
        <f>0.93*B20^2+1.606*B20-0.773</f>
        <v>-0.773</v>
      </c>
      <c r="G24" s="11" t="s">
        <v>1</v>
      </c>
      <c r="H24" s="7">
        <f>1.13*H20^2+0.638*H20-0.011</f>
        <v>-0.011</v>
      </c>
      <c r="I24" s="8">
        <f>0.924*H20^2+0.993*H20-0.087</f>
        <v>-0.087</v>
      </c>
    </row>
    <row r="25" spans="1:9" ht="13.5">
      <c r="A25" s="11" t="s">
        <v>2</v>
      </c>
      <c r="B25" s="7">
        <f>2.57*B20-0.188</f>
        <v>-0.188</v>
      </c>
      <c r="C25" s="18"/>
      <c r="G25" s="11" t="s">
        <v>2</v>
      </c>
      <c r="H25" s="19"/>
      <c r="I25" s="18"/>
    </row>
    <row r="26" spans="1:9" ht="14.25" thickBot="1">
      <c r="A26" s="3" t="s">
        <v>7</v>
      </c>
      <c r="B26" s="25">
        <f>B23*D20^2+B24*D20+B25</f>
        <v>-0.188</v>
      </c>
      <c r="C26" s="27">
        <f>C23*D20+C24</f>
        <v>-0.773</v>
      </c>
      <c r="G26" s="3" t="s">
        <v>7</v>
      </c>
      <c r="H26" s="25">
        <f>H23*J20+H24</f>
        <v>-0.011</v>
      </c>
      <c r="I26" s="27">
        <f>I23*J20+I24</f>
        <v>-0.087</v>
      </c>
    </row>
    <row r="27" spans="1:9" ht="14.25" thickBot="1">
      <c r="A27" s="23" t="s">
        <v>31</v>
      </c>
      <c r="B27" s="28" t="e">
        <f>B26*$C$7*$A$9</f>
        <v>#VALUE!</v>
      </c>
      <c r="C27" s="30" t="e">
        <f>C26*$C$7*$A$9</f>
        <v>#VALUE!</v>
      </c>
      <c r="G27" s="23" t="s">
        <v>31</v>
      </c>
      <c r="H27" s="28" t="e">
        <f>H26*$C$7*$A$9</f>
        <v>#VALUE!</v>
      </c>
      <c r="I27" s="30" t="e">
        <f>I26*$C$7*$A$9</f>
        <v>#VALUE!</v>
      </c>
    </row>
    <row r="28" spans="1:7" ht="16.5">
      <c r="A28" s="36" t="s">
        <v>49</v>
      </c>
      <c r="G28" s="36" t="s">
        <v>49</v>
      </c>
    </row>
    <row r="29" spans="1:10" s="38" customFormat="1" ht="31.5" customHeight="1">
      <c r="A29" s="37" t="s">
        <v>8</v>
      </c>
      <c r="C29" s="39"/>
      <c r="D29" s="39"/>
      <c r="E29" s="39"/>
      <c r="F29" s="39"/>
      <c r="G29" s="37" t="s">
        <v>10</v>
      </c>
      <c r="I29" s="39"/>
      <c r="J29" s="39"/>
    </row>
    <row r="30" spans="1:10" ht="13.5">
      <c r="A30" s="10" t="s">
        <v>43</v>
      </c>
      <c r="B30" s="2"/>
      <c r="C30" s="10" t="s">
        <v>42</v>
      </c>
      <c r="D30" s="2"/>
      <c r="G30" s="10" t="s">
        <v>43</v>
      </c>
      <c r="H30" s="2"/>
      <c r="I30" s="10" t="s">
        <v>42</v>
      </c>
      <c r="J30" s="2"/>
    </row>
    <row r="31" spans="1:10" ht="13.5">
      <c r="A31" s="46" t="s">
        <v>25</v>
      </c>
      <c r="B31" s="44" t="s">
        <v>3</v>
      </c>
      <c r="C31" s="44"/>
      <c r="D31" s="45"/>
      <c r="G31" s="50" t="s">
        <v>25</v>
      </c>
      <c r="H31" s="44" t="s">
        <v>3</v>
      </c>
      <c r="I31" s="44"/>
      <c r="J31" s="45"/>
    </row>
    <row r="32" spans="1:10" ht="13.5">
      <c r="A32" s="49"/>
      <c r="B32" s="13" t="s">
        <v>4</v>
      </c>
      <c r="C32" s="14" t="s">
        <v>5</v>
      </c>
      <c r="D32" s="15" t="s">
        <v>6</v>
      </c>
      <c r="G32" s="50"/>
      <c r="H32" s="13" t="s">
        <v>4</v>
      </c>
      <c r="I32" s="14" t="s">
        <v>5</v>
      </c>
      <c r="J32" s="15" t="s">
        <v>6</v>
      </c>
    </row>
    <row r="33" spans="1:10" ht="13.5">
      <c r="A33" s="11" t="s">
        <v>0</v>
      </c>
      <c r="B33" s="7">
        <f>0.12*B30+0.985</f>
        <v>0.985</v>
      </c>
      <c r="C33" s="16">
        <f>-0.453*B30^2+8.289*B30+0.753</f>
        <v>0.753</v>
      </c>
      <c r="D33" s="8">
        <f>0.747*B30+21.355</f>
        <v>21.355</v>
      </c>
      <c r="G33" s="11" t="s">
        <v>0</v>
      </c>
      <c r="H33" s="7">
        <f>1.676*H30-0.137</f>
        <v>-0.137</v>
      </c>
      <c r="I33" s="16">
        <f>-0.204*H30^2+3.166*H30-1.936</f>
        <v>-1.936</v>
      </c>
      <c r="J33" s="8">
        <f>1.265*H30-15.67</f>
        <v>-15.67</v>
      </c>
    </row>
    <row r="34" spans="1:10" ht="13.5">
      <c r="A34" s="11" t="s">
        <v>1</v>
      </c>
      <c r="B34" s="7">
        <f>7.837*B30+0.82</f>
        <v>0.82</v>
      </c>
      <c r="C34" s="16">
        <f>1.458*B30^2+1.27*B30+0.362</f>
        <v>0.362</v>
      </c>
      <c r="D34" s="8">
        <f>1.263*B30^2+4.295*B30-7.649</f>
        <v>-7.649</v>
      </c>
      <c r="G34" s="11" t="s">
        <v>1</v>
      </c>
      <c r="H34" s="7">
        <f>1.496*H30^2+0.671*H30-0.015</f>
        <v>-0.015</v>
      </c>
      <c r="I34" s="16">
        <f>1.345*H30^2+0.736*H30+0.251</f>
        <v>0.251</v>
      </c>
      <c r="J34" s="8">
        <f>1.259*H30^2+2.336*H30-8.13</f>
        <v>-8.13</v>
      </c>
    </row>
    <row r="35" spans="1:10" ht="13.5">
      <c r="A35" s="11" t="s">
        <v>2</v>
      </c>
      <c r="B35" s="7">
        <f>2.858*B30-0.283</f>
        <v>-0.283</v>
      </c>
      <c r="C35" s="17"/>
      <c r="D35" s="18"/>
      <c r="G35" s="11" t="s">
        <v>2</v>
      </c>
      <c r="H35" s="19"/>
      <c r="I35" s="17"/>
      <c r="J35" s="18"/>
    </row>
    <row r="36" spans="1:10" ht="14.25" thickBot="1">
      <c r="A36" s="3" t="s">
        <v>7</v>
      </c>
      <c r="B36" s="25">
        <f>B33*D30^2+B34*D30+B35</f>
        <v>-0.283</v>
      </c>
      <c r="C36" s="26">
        <f>C33*D30+C34</f>
        <v>0.362</v>
      </c>
      <c r="D36" s="27">
        <f>D33*D30+D34</f>
        <v>-7.649</v>
      </c>
      <c r="G36" s="3" t="s">
        <v>7</v>
      </c>
      <c r="H36" s="25">
        <f>H33*J30+H34</f>
        <v>-0.015</v>
      </c>
      <c r="I36" s="26">
        <f>I33*J30+I34</f>
        <v>0.251</v>
      </c>
      <c r="J36" s="27">
        <f>J33*J30+J34</f>
        <v>-8.13</v>
      </c>
    </row>
    <row r="37" spans="1:10" ht="14.25" thickBot="1">
      <c r="A37" s="23" t="s">
        <v>31</v>
      </c>
      <c r="B37" s="28" t="e">
        <f>B36*$C$7*$A$9</f>
        <v>#VALUE!</v>
      </c>
      <c r="C37" s="29" t="e">
        <f>C36*$C$7*$A$9</f>
        <v>#VALUE!</v>
      </c>
      <c r="D37" s="30" t="e">
        <f>D36*$C$7*$A$9</f>
        <v>#VALUE!</v>
      </c>
      <c r="G37" s="23" t="s">
        <v>31</v>
      </c>
      <c r="H37" s="28" t="e">
        <f>H36*$C$7*$A$9</f>
        <v>#VALUE!</v>
      </c>
      <c r="I37" s="29" t="e">
        <f>I36*$C$7*$A$9</f>
        <v>#VALUE!</v>
      </c>
      <c r="J37" s="30" t="e">
        <f>J36*$C$7*$A$9</f>
        <v>#VALUE!</v>
      </c>
    </row>
    <row r="38" spans="1:16" ht="16.5">
      <c r="A38" s="36" t="s">
        <v>49</v>
      </c>
      <c r="G38" s="36" t="s">
        <v>49</v>
      </c>
      <c r="P38" s="54"/>
    </row>
    <row r="39" s="38" customFormat="1" ht="31.5" customHeight="1">
      <c r="A39" s="37" t="s">
        <v>23</v>
      </c>
    </row>
    <row r="40" spans="1:6" ht="13.5">
      <c r="A40" s="10" t="s">
        <v>44</v>
      </c>
      <c r="B40" s="2"/>
      <c r="C40" s="10" t="s">
        <v>45</v>
      </c>
      <c r="D40" s="2"/>
      <c r="E40" s="10" t="s">
        <v>40</v>
      </c>
      <c r="F40" s="2"/>
    </row>
    <row r="41" spans="1:13" s="1" customFormat="1" ht="40.5">
      <c r="A41" s="11" t="s">
        <v>25</v>
      </c>
      <c r="B41" s="20" t="s">
        <v>26</v>
      </c>
      <c r="G41" s="51" t="s">
        <v>51</v>
      </c>
      <c r="H41" s="52"/>
      <c r="I41" s="52"/>
      <c r="J41" s="52"/>
      <c r="K41" s="52"/>
      <c r="L41" s="52"/>
      <c r="M41" s="52"/>
    </row>
    <row r="42" spans="1:13" ht="13.5">
      <c r="A42" s="11" t="s">
        <v>0</v>
      </c>
      <c r="B42" s="12">
        <f>3.297*D40+(1.971*B40+4.663)</f>
        <v>4.663</v>
      </c>
      <c r="G42" s="53"/>
      <c r="H42" s="53"/>
      <c r="I42" s="53"/>
      <c r="J42" s="53"/>
      <c r="K42" s="53"/>
      <c r="L42" s="53"/>
      <c r="M42" s="53"/>
    </row>
    <row r="43" spans="1:13" ht="13.5">
      <c r="A43" s="11" t="s">
        <v>1</v>
      </c>
      <c r="B43" s="12">
        <f>(1.401*B40+0.684)*D40+(1.214*B40-0.834)</f>
        <v>-0.834</v>
      </c>
      <c r="G43" s="53"/>
      <c r="H43" s="53"/>
      <c r="I43" s="53"/>
      <c r="J43" s="53"/>
      <c r="K43" s="53"/>
      <c r="L43" s="53"/>
      <c r="M43" s="53"/>
    </row>
    <row r="44" spans="1:2" ht="14.25" thickBot="1">
      <c r="A44" s="3" t="s">
        <v>7</v>
      </c>
      <c r="B44" s="22">
        <f>B42*F40+B43</f>
        <v>-0.834</v>
      </c>
    </row>
    <row r="45" spans="1:2" ht="14.25" thickBot="1">
      <c r="A45" s="23" t="s">
        <v>31</v>
      </c>
      <c r="B45" s="24" t="e">
        <f>B44*C7*A9</f>
        <v>#VALUE!</v>
      </c>
    </row>
    <row r="46" ht="16.5">
      <c r="A46" s="36" t="s">
        <v>49</v>
      </c>
    </row>
  </sheetData>
  <sheetProtection/>
  <mergeCells count="14">
    <mergeCell ref="A21:A22"/>
    <mergeCell ref="B21:C21"/>
    <mergeCell ref="G21:G22"/>
    <mergeCell ref="G41:M43"/>
    <mergeCell ref="A2:M2"/>
    <mergeCell ref="A1:M1"/>
    <mergeCell ref="B5:C5"/>
    <mergeCell ref="A5:A6"/>
    <mergeCell ref="A3:B3"/>
    <mergeCell ref="H31:J31"/>
    <mergeCell ref="H21:I21"/>
    <mergeCell ref="A31:A32"/>
    <mergeCell ref="G31:G32"/>
    <mergeCell ref="B31:D31"/>
  </mergeCells>
  <dataValidations count="1">
    <dataValidation type="list" allowBlank="1" showInputMessage="1" showErrorMessage="1" sqref="A7">
      <formula1>$N$3:$N$9</formula1>
    </dataValidation>
  </dataValidations>
  <printOptions horizontalCentered="1"/>
  <pageMargins left="0.7874015748031497" right="0.3937007874015748" top="0.5905511811023623" bottom="0.3937007874015748" header="0.5118110236220472" footer="0.5118110236220472"/>
  <pageSetup fitToHeight="1" fitToWidth="1" horizontalDpi="600" verticalDpi="600" orientation="landscape" paperSize="9" scale="73" r:id="rId2"/>
  <rowBreaks count="1" manualBreakCount="1">
    <brk id="47" max="1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ic2265</cp:lastModifiedBy>
  <cp:lastPrinted>2017-03-03T04:39:57Z</cp:lastPrinted>
  <dcterms:created xsi:type="dcterms:W3CDTF">2008-11-05T07:23:30Z</dcterms:created>
  <dcterms:modified xsi:type="dcterms:W3CDTF">2017-03-03T04:40:00Z</dcterms:modified>
  <cp:category/>
  <cp:version/>
  <cp:contentType/>
  <cp:contentStatus/>
</cp:coreProperties>
</file>