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ic3254\Desktop\"/>
    </mc:Choice>
  </mc:AlternateContent>
  <workbookProtection workbookAlgorithmName="SHA-512" workbookHashValue="f06F+9Lq3cI33yIMP0RwDKtEnGD5fO3k8+A/45c/p9BB4vq3OHJU7TSynYM0Y4ZsBJAf/9f8uvJMV30NV0UwAw==" workbookSaltValue="63jQ4ge1DPWsA9aeFi1W7w==" workbookSpinCount="100000" lockStructure="1"/>
  <bookViews>
    <workbookView xWindow="0" yWindow="0" windowWidth="25725" windowHeight="10020"/>
  </bookViews>
  <sheets>
    <sheet name="CO2削減量換算シート " sheetId="8" r:id="rId1"/>
    <sheet name="（記入例）" sheetId="1" r:id="rId2"/>
    <sheet name="バックデータ(※編集しないこと)" sheetId="7" r:id="rId3"/>
  </sheets>
  <definedNames>
    <definedName name="_xlnm.Print_Area" localSheetId="1">'（記入例）'!$A$1:$G$84</definedName>
    <definedName name="_xlnm.Print_Area" localSheetId="0">'CO2削減量換算シート '!$A$1:$G$84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8" l="1"/>
  <c r="F17" i="8"/>
  <c r="F72" i="8"/>
  <c r="F69" i="8"/>
  <c r="F68" i="8"/>
  <c r="F67" i="8"/>
  <c r="F66" i="8"/>
  <c r="F65" i="8"/>
  <c r="F64" i="8"/>
  <c r="F63" i="8"/>
  <c r="F62" i="8"/>
  <c r="F61" i="8"/>
  <c r="F60" i="8"/>
  <c r="F59" i="8"/>
  <c r="F58" i="8"/>
  <c r="F56" i="8"/>
  <c r="F55" i="8"/>
  <c r="F54" i="8"/>
  <c r="F53" i="8"/>
  <c r="F52" i="8"/>
  <c r="F51" i="8"/>
  <c r="F50" i="8"/>
  <c r="F22" i="8"/>
  <c r="F49" i="8" s="1"/>
  <c r="F13" i="8"/>
  <c r="F12" i="8"/>
  <c r="F45" i="8" s="1"/>
  <c r="F70" i="8" l="1"/>
  <c r="F73" i="8" s="1"/>
  <c r="F79" i="8" s="1"/>
  <c r="F78" i="8"/>
  <c r="J17" i="7"/>
  <c r="F76" i="8" l="1"/>
  <c r="F74" i="8"/>
  <c r="F80" i="8"/>
  <c r="I15" i="7"/>
  <c r="I14" i="7"/>
  <c r="I13" i="7"/>
  <c r="I11" i="7"/>
  <c r="I10" i="7"/>
  <c r="F62" i="1"/>
  <c r="F63" i="1"/>
  <c r="F64" i="1"/>
  <c r="F12" i="1" l="1"/>
  <c r="F68" i="1"/>
  <c r="F66" i="1"/>
  <c r="F65" i="1"/>
  <c r="I12" i="7" s="1"/>
  <c r="F58" i="1"/>
  <c r="F56" i="1"/>
  <c r="I6" i="7" s="1"/>
  <c r="F55" i="1"/>
  <c r="I5" i="7" s="1"/>
  <c r="F50" i="1"/>
  <c r="F54" i="1"/>
  <c r="F53" i="1"/>
  <c r="F52" i="1"/>
  <c r="F51" i="1"/>
  <c r="F69" i="1"/>
  <c r="I16" i="7" s="1"/>
  <c r="I4" i="7" l="1"/>
  <c r="F72" i="1" l="1"/>
  <c r="F78" i="1" s="1"/>
  <c r="F67" i="1" l="1"/>
  <c r="F45" i="1" l="1"/>
  <c r="I2" i="7" s="1"/>
  <c r="F61" i="1" l="1"/>
  <c r="F59" i="1"/>
  <c r="I8" i="7" s="1"/>
  <c r="F13" i="1" l="1"/>
  <c r="F7" i="1"/>
  <c r="F60" i="1" l="1"/>
  <c r="I9" i="7" s="1"/>
  <c r="F17" i="1"/>
  <c r="F22" i="1" l="1"/>
  <c r="F49" i="1" s="1"/>
  <c r="F70" i="1" l="1"/>
  <c r="F73" i="1" s="1"/>
  <c r="F79" i="1" s="1"/>
  <c r="F80" i="1" s="1"/>
  <c r="I3" i="7"/>
  <c r="F74" i="1" l="1"/>
  <c r="F76" i="1"/>
</calcChain>
</file>

<file path=xl/sharedStrings.xml><?xml version="1.0" encoding="utf-8"?>
<sst xmlns="http://schemas.openxmlformats.org/spreadsheetml/2006/main" count="341" uniqueCount="117">
  <si>
    <t>UA値0.6以下</t>
    <rPh sb="2" eb="3">
      <t>アタイ</t>
    </rPh>
    <rPh sb="6" eb="8">
      <t>イカ</t>
    </rPh>
    <phoneticPr fontId="1"/>
  </si>
  <si>
    <t>市内設計事務所での設計</t>
    <rPh sb="0" eb="2">
      <t>シナイ</t>
    </rPh>
    <rPh sb="2" eb="4">
      <t>セッケイ</t>
    </rPh>
    <rPh sb="4" eb="6">
      <t>ジム</t>
    </rPh>
    <rPh sb="6" eb="7">
      <t>ショ</t>
    </rPh>
    <rPh sb="9" eb="11">
      <t>セッケイ</t>
    </rPh>
    <phoneticPr fontId="1"/>
  </si>
  <si>
    <t>市内工務店での施工</t>
    <rPh sb="0" eb="2">
      <t>シナイ</t>
    </rPh>
    <rPh sb="2" eb="5">
      <t>コウムテン</t>
    </rPh>
    <rPh sb="7" eb="9">
      <t>セコウ</t>
    </rPh>
    <phoneticPr fontId="1"/>
  </si>
  <si>
    <t>地域の建築材料の使用</t>
    <rPh sb="0" eb="2">
      <t>チイキ</t>
    </rPh>
    <rPh sb="3" eb="5">
      <t>ケンチク</t>
    </rPh>
    <rPh sb="5" eb="7">
      <t>ザイリョウ</t>
    </rPh>
    <rPh sb="8" eb="10">
      <t>シヨウ</t>
    </rPh>
    <phoneticPr fontId="1"/>
  </si>
  <si>
    <t>雨水タンクの導入</t>
    <rPh sb="0" eb="2">
      <t>ウスイ</t>
    </rPh>
    <rPh sb="6" eb="8">
      <t>ドウニュウ</t>
    </rPh>
    <phoneticPr fontId="1"/>
  </si>
  <si>
    <t>エネルギーの見える化設備の導入</t>
    <rPh sb="6" eb="7">
      <t>ミ</t>
    </rPh>
    <rPh sb="9" eb="10">
      <t>カ</t>
    </rPh>
    <rPh sb="10" eb="12">
      <t>セツビ</t>
    </rPh>
    <rPh sb="13" eb="15">
      <t>ドウニュウ</t>
    </rPh>
    <phoneticPr fontId="1"/>
  </si>
  <si>
    <t>薪ストーブ</t>
    <rPh sb="0" eb="1">
      <t>マキ</t>
    </rPh>
    <phoneticPr fontId="1"/>
  </si>
  <si>
    <t>ペレットストーブ</t>
    <phoneticPr fontId="1"/>
  </si>
  <si>
    <t>太陽光発電設備</t>
    <rPh sb="0" eb="3">
      <t>タイヨウコウ</t>
    </rPh>
    <rPh sb="3" eb="5">
      <t>ハツデン</t>
    </rPh>
    <rPh sb="5" eb="7">
      <t>セツビ</t>
    </rPh>
    <phoneticPr fontId="1"/>
  </si>
  <si>
    <t>太陽熱温水器</t>
    <rPh sb="0" eb="6">
      <t>タイヨウネツオンスイキ</t>
    </rPh>
    <phoneticPr fontId="1"/>
  </si>
  <si>
    <t>延べ面積</t>
    <rPh sb="0" eb="1">
      <t>ノ</t>
    </rPh>
    <rPh sb="2" eb="4">
      <t>メンセキ</t>
    </rPh>
    <phoneticPr fontId="1"/>
  </si>
  <si>
    <t>外皮面積</t>
    <rPh sb="0" eb="4">
      <t>ガイヒメンセキ</t>
    </rPh>
    <phoneticPr fontId="1"/>
  </si>
  <si>
    <t>㎡</t>
    <phoneticPr fontId="1"/>
  </si>
  <si>
    <t>㎥</t>
    <phoneticPr fontId="1"/>
  </si>
  <si>
    <t>t−CO2/年</t>
    <phoneticPr fontId="1"/>
  </si>
  <si>
    <t>W/(㎡・K)</t>
    <phoneticPr fontId="1"/>
  </si>
  <si>
    <t>MJ</t>
    <phoneticPr fontId="1"/>
  </si>
  <si>
    <t>全体木材使用量</t>
    <rPh sb="0" eb="2">
      <t>ゼンタイ</t>
    </rPh>
    <rPh sb="2" eb="4">
      <t>モクザイ</t>
    </rPh>
    <rPh sb="4" eb="7">
      <t>シヨウリョウ</t>
    </rPh>
    <phoneticPr fontId="1"/>
  </si>
  <si>
    <t>㎥</t>
    <phoneticPr fontId="1"/>
  </si>
  <si>
    <t>太陽光発電設備搭載量</t>
    <rPh sb="0" eb="5">
      <t>タイヨウコウハツデン</t>
    </rPh>
    <rPh sb="5" eb="7">
      <t>セツビ</t>
    </rPh>
    <rPh sb="7" eb="9">
      <t>トウサイ</t>
    </rPh>
    <rPh sb="9" eb="10">
      <t>リョウ</t>
    </rPh>
    <phoneticPr fontId="1"/>
  </si>
  <si>
    <t>太陽熱温水器搭載量</t>
    <rPh sb="0" eb="3">
      <t>タイヨウネツ</t>
    </rPh>
    <rPh sb="3" eb="6">
      <t>オンスイキ</t>
    </rPh>
    <rPh sb="6" eb="8">
      <t>トウサイ</t>
    </rPh>
    <rPh sb="8" eb="9">
      <t>リョウ</t>
    </rPh>
    <phoneticPr fontId="1"/>
  </si>
  <si>
    <t>㎡</t>
    <phoneticPr fontId="1"/>
  </si>
  <si>
    <t>薪ストーブ設置</t>
    <rPh sb="0" eb="1">
      <t>マキ</t>
    </rPh>
    <rPh sb="5" eb="7">
      <t>セッチ</t>
    </rPh>
    <phoneticPr fontId="1"/>
  </si>
  <si>
    <t>ペレットストーブ設置</t>
    <rPh sb="8" eb="10">
      <t>セッチ</t>
    </rPh>
    <phoneticPr fontId="1"/>
  </si>
  <si>
    <t>％</t>
    <phoneticPr fontId="1"/>
  </si>
  <si>
    <t>基本性能によるCO2削減量</t>
    <rPh sb="0" eb="2">
      <t>キホン</t>
    </rPh>
    <rPh sb="2" eb="4">
      <t>セイノウ</t>
    </rPh>
    <rPh sb="10" eb="12">
      <t>サクゲン</t>
    </rPh>
    <rPh sb="12" eb="13">
      <t>リョウ</t>
    </rPh>
    <phoneticPr fontId="1"/>
  </si>
  <si>
    <t>基準一次エネルギー消費量(その他の設備を除く)</t>
    <rPh sb="0" eb="2">
      <t>キジュン</t>
    </rPh>
    <rPh sb="2" eb="4">
      <t>イチジ</t>
    </rPh>
    <rPh sb="9" eb="12">
      <t>ショウヒリョウ</t>
    </rPh>
    <rPh sb="15" eb="16">
      <t>タ</t>
    </rPh>
    <rPh sb="17" eb="19">
      <t>セツビ</t>
    </rPh>
    <rPh sb="20" eb="21">
      <t>ノゾ</t>
    </rPh>
    <phoneticPr fontId="1"/>
  </si>
  <si>
    <t>設計一次エネルギー消費量(その他の設備を除く)</t>
    <rPh sb="0" eb="2">
      <t>セッケイ</t>
    </rPh>
    <rPh sb="2" eb="4">
      <t>イチジ</t>
    </rPh>
    <rPh sb="9" eb="12">
      <t>ショウヒリョウ</t>
    </rPh>
    <rPh sb="15" eb="16">
      <t>タ</t>
    </rPh>
    <rPh sb="17" eb="19">
      <t>セツビ</t>
    </rPh>
    <rPh sb="20" eb="21">
      <t>ノゾ</t>
    </rPh>
    <phoneticPr fontId="1"/>
  </si>
  <si>
    <t>桧</t>
    <rPh sb="0" eb="1">
      <t>ヒノキ</t>
    </rPh>
    <phoneticPr fontId="1"/>
  </si>
  <si>
    <t>杉</t>
    <rPh sb="0" eb="1">
      <t>スギ</t>
    </rPh>
    <phoneticPr fontId="1"/>
  </si>
  <si>
    <t>赤松</t>
    <rPh sb="0" eb="2">
      <t>アカマツ</t>
    </rPh>
    <phoneticPr fontId="1"/>
  </si>
  <si>
    <t>唐松</t>
    <rPh sb="0" eb="2">
      <t>カラマツ</t>
    </rPh>
    <phoneticPr fontId="1"/>
  </si>
  <si>
    <t>南面に日射遮蔽に有効な庇を設置している居室数</t>
    <rPh sb="0" eb="1">
      <t>ミナミ</t>
    </rPh>
    <rPh sb="1" eb="2">
      <t>メン</t>
    </rPh>
    <rPh sb="3" eb="5">
      <t>ニッシャ</t>
    </rPh>
    <rPh sb="5" eb="7">
      <t>シャヘイ</t>
    </rPh>
    <rPh sb="8" eb="10">
      <t>ユウコウ</t>
    </rPh>
    <rPh sb="11" eb="12">
      <t>ヒサシ</t>
    </rPh>
    <rPh sb="13" eb="15">
      <t>セッチ</t>
    </rPh>
    <rPh sb="19" eb="21">
      <t>キョシツ</t>
    </rPh>
    <rPh sb="21" eb="22">
      <t>スウ</t>
    </rPh>
    <phoneticPr fontId="1"/>
  </si>
  <si>
    <t>主たる居室</t>
    <rPh sb="0" eb="1">
      <t>シュ</t>
    </rPh>
    <rPh sb="3" eb="5">
      <t>キョシツ</t>
    </rPh>
    <phoneticPr fontId="1"/>
  </si>
  <si>
    <t>通風経路が確保された居室数</t>
    <rPh sb="0" eb="2">
      <t>ツウフウ</t>
    </rPh>
    <rPh sb="2" eb="4">
      <t>ケイロ</t>
    </rPh>
    <rPh sb="5" eb="7">
      <t>カクホ</t>
    </rPh>
    <rPh sb="10" eb="12">
      <t>キョシツ</t>
    </rPh>
    <rPh sb="12" eb="13">
      <t>スウ</t>
    </rPh>
    <phoneticPr fontId="1"/>
  </si>
  <si>
    <t>室</t>
    <rPh sb="0" eb="1">
      <t>シツ</t>
    </rPh>
    <phoneticPr fontId="1"/>
  </si>
  <si>
    <t>その他(　　　)</t>
    <rPh sb="2" eb="3">
      <t>タ</t>
    </rPh>
    <phoneticPr fontId="1"/>
  </si>
  <si>
    <t>南面に日射を遮る庇の設置(主たる居室)</t>
    <rPh sb="0" eb="1">
      <t>ミナミ</t>
    </rPh>
    <rPh sb="1" eb="2">
      <t>メン</t>
    </rPh>
    <rPh sb="3" eb="5">
      <t>ニッシャ</t>
    </rPh>
    <rPh sb="6" eb="7">
      <t>サエギ</t>
    </rPh>
    <rPh sb="8" eb="9">
      <t>ヒサシ</t>
    </rPh>
    <rPh sb="10" eb="12">
      <t>セッチ</t>
    </rPh>
    <rPh sb="13" eb="14">
      <t>シュ</t>
    </rPh>
    <rPh sb="16" eb="18">
      <t>キョシツ</t>
    </rPh>
    <phoneticPr fontId="1"/>
  </si>
  <si>
    <t>南面に日射を遮る庇の設置(その他居室)</t>
    <rPh sb="0" eb="1">
      <t>ミナミ</t>
    </rPh>
    <rPh sb="1" eb="2">
      <t>メン</t>
    </rPh>
    <rPh sb="3" eb="5">
      <t>ニッシャ</t>
    </rPh>
    <rPh sb="6" eb="7">
      <t>サエギ</t>
    </rPh>
    <rPh sb="8" eb="9">
      <t>ヒサシ</t>
    </rPh>
    <rPh sb="10" eb="12">
      <t>セッチ</t>
    </rPh>
    <rPh sb="15" eb="16">
      <t>タ</t>
    </rPh>
    <rPh sb="16" eb="18">
      <t>キョシツ</t>
    </rPh>
    <phoneticPr fontId="1"/>
  </si>
  <si>
    <t>庇以外で日射遮蔽に有効な措置を設けた居室数</t>
    <rPh sb="0" eb="1">
      <t>ヒサシ</t>
    </rPh>
    <rPh sb="1" eb="3">
      <t>イガイ</t>
    </rPh>
    <rPh sb="4" eb="6">
      <t>ニッシャ</t>
    </rPh>
    <rPh sb="6" eb="8">
      <t>シャヘイ</t>
    </rPh>
    <rPh sb="9" eb="11">
      <t>ユウコウ</t>
    </rPh>
    <rPh sb="12" eb="14">
      <t>ソチ</t>
    </rPh>
    <rPh sb="15" eb="16">
      <t>モウ</t>
    </rPh>
    <rPh sb="18" eb="20">
      <t>キョシツ</t>
    </rPh>
    <rPh sb="20" eb="21">
      <t>スウ</t>
    </rPh>
    <phoneticPr fontId="1"/>
  </si>
  <si>
    <t>雨水タンク設置</t>
    <rPh sb="0" eb="2">
      <t>ウスイ</t>
    </rPh>
    <rPh sb="5" eb="7">
      <t>セッチ</t>
    </rPh>
    <phoneticPr fontId="1"/>
  </si>
  <si>
    <t>設計二次エネルギー消費量の消費電力量</t>
    <rPh sb="0" eb="2">
      <t>セッケイ</t>
    </rPh>
    <rPh sb="2" eb="4">
      <t>ニジ</t>
    </rPh>
    <rPh sb="9" eb="12">
      <t>ショウヒリョウ</t>
    </rPh>
    <rPh sb="13" eb="15">
      <t>ショウヒ</t>
    </rPh>
    <rPh sb="15" eb="17">
      <t>デンリョク</t>
    </rPh>
    <rPh sb="17" eb="18">
      <t>リョウ</t>
    </rPh>
    <phoneticPr fontId="1"/>
  </si>
  <si>
    <t>kwh</t>
    <phoneticPr fontId="1"/>
  </si>
  <si>
    <t>kw</t>
    <phoneticPr fontId="1"/>
  </si>
  <si>
    <t>地域の特色によるCO2削減量</t>
    <rPh sb="0" eb="2">
      <t>チイキ</t>
    </rPh>
    <rPh sb="3" eb="5">
      <t>トクショク</t>
    </rPh>
    <rPh sb="11" eb="13">
      <t>サクゲン</t>
    </rPh>
    <rPh sb="13" eb="14">
      <t>リョウ</t>
    </rPh>
    <phoneticPr fontId="1"/>
  </si>
  <si>
    <t>※</t>
    <phoneticPr fontId="1"/>
  </si>
  <si>
    <t>※固定値</t>
    <rPh sb="1" eb="4">
      <t>コテイチ</t>
    </rPh>
    <phoneticPr fontId="1"/>
  </si>
  <si>
    <t>主たる居室の床面積</t>
    <rPh sb="0" eb="1">
      <t>シュ</t>
    </rPh>
    <rPh sb="3" eb="5">
      <t>キョシツ</t>
    </rPh>
    <rPh sb="6" eb="9">
      <t>ユカメンセキ</t>
    </rPh>
    <phoneticPr fontId="1"/>
  </si>
  <si>
    <t>その他の居室の床面積</t>
    <rPh sb="2" eb="3">
      <t>タ</t>
    </rPh>
    <rPh sb="4" eb="6">
      <t>キョシツ</t>
    </rPh>
    <rPh sb="7" eb="10">
      <t>ユカメンセキ</t>
    </rPh>
    <phoneticPr fontId="1"/>
  </si>
  <si>
    <t>非居室</t>
    <rPh sb="0" eb="1">
      <t>ヒ</t>
    </rPh>
    <rPh sb="1" eb="3">
      <t>キョシツ</t>
    </rPh>
    <phoneticPr fontId="1"/>
  </si>
  <si>
    <t>その他の居室</t>
    <rPh sb="2" eb="3">
      <t>タ</t>
    </rPh>
    <rPh sb="4" eb="6">
      <t>キョシツ</t>
    </rPh>
    <phoneticPr fontId="1"/>
  </si>
  <si>
    <t>BEI</t>
    <phoneticPr fontId="1"/>
  </si>
  <si>
    <t>－</t>
    <phoneticPr fontId="1"/>
  </si>
  <si>
    <t>設計住宅基本データ（基本性能）</t>
    <rPh sb="0" eb="2">
      <t>セッケイ</t>
    </rPh>
    <rPh sb="2" eb="4">
      <t>ジュウタク</t>
    </rPh>
    <rPh sb="4" eb="6">
      <t>キホン</t>
    </rPh>
    <rPh sb="10" eb="12">
      <t>キホン</t>
    </rPh>
    <rPh sb="12" eb="14">
      <t>セイノウ</t>
    </rPh>
    <phoneticPr fontId="1"/>
  </si>
  <si>
    <t>設計住宅基本データ（地域の特色）</t>
    <rPh sb="0" eb="2">
      <t>セッケイ</t>
    </rPh>
    <rPh sb="2" eb="4">
      <t>ジュウタク</t>
    </rPh>
    <rPh sb="4" eb="6">
      <t>キホン</t>
    </rPh>
    <rPh sb="10" eb="12">
      <t>チイキ</t>
    </rPh>
    <rPh sb="13" eb="15">
      <t>トクショク</t>
    </rPh>
    <phoneticPr fontId="1"/>
  </si>
  <si>
    <t>一次エネルギー消費量削減量(設計による)</t>
    <rPh sb="0" eb="2">
      <t>イチジ</t>
    </rPh>
    <rPh sb="7" eb="10">
      <t>ショウヒリョウ</t>
    </rPh>
    <rPh sb="10" eb="12">
      <t>サクゲン</t>
    </rPh>
    <rPh sb="12" eb="13">
      <t>リョウ</t>
    </rPh>
    <rPh sb="14" eb="16">
      <t>セッケイ</t>
    </rPh>
    <phoneticPr fontId="1"/>
  </si>
  <si>
    <t>合計</t>
    <rPh sb="0" eb="2">
      <t>ゴウケイ</t>
    </rPh>
    <phoneticPr fontId="1"/>
  </si>
  <si>
    <t>判定</t>
    <rPh sb="0" eb="2">
      <t>ハンテイ</t>
    </rPh>
    <phoneticPr fontId="1"/>
  </si>
  <si>
    <t>HEMS導入</t>
    <rPh sb="4" eb="6">
      <t>ドウニュウ</t>
    </rPh>
    <phoneticPr fontId="1"/>
  </si>
  <si>
    <t>あり</t>
  </si>
  <si>
    <t>あり</t>
    <phoneticPr fontId="1"/>
  </si>
  <si>
    <t>なし</t>
    <phoneticPr fontId="1"/>
  </si>
  <si>
    <t>飯田市内に本社・本店を置く設計事務所の利用</t>
    <rPh sb="0" eb="3">
      <t>イイダシ</t>
    </rPh>
    <rPh sb="3" eb="4">
      <t>ナイ</t>
    </rPh>
    <rPh sb="5" eb="7">
      <t>ホンシャ</t>
    </rPh>
    <rPh sb="8" eb="10">
      <t>ホンテン</t>
    </rPh>
    <rPh sb="11" eb="12">
      <t>オ</t>
    </rPh>
    <rPh sb="13" eb="15">
      <t>セッケイ</t>
    </rPh>
    <rPh sb="15" eb="17">
      <t>ジム</t>
    </rPh>
    <rPh sb="17" eb="18">
      <t>ショ</t>
    </rPh>
    <rPh sb="19" eb="21">
      <t>リヨウ</t>
    </rPh>
    <phoneticPr fontId="1"/>
  </si>
  <si>
    <t>飯田市内に本社・本店を置く工務店・建設会社の利用</t>
    <rPh sb="0" eb="3">
      <t>イイダシ</t>
    </rPh>
    <rPh sb="3" eb="4">
      <t>ナイ</t>
    </rPh>
    <rPh sb="5" eb="7">
      <t>ホンシャ</t>
    </rPh>
    <rPh sb="8" eb="10">
      <t>ホンテン</t>
    </rPh>
    <rPh sb="11" eb="12">
      <t>オ</t>
    </rPh>
    <rPh sb="13" eb="16">
      <t>コウムテン</t>
    </rPh>
    <rPh sb="17" eb="19">
      <t>ケンセツ</t>
    </rPh>
    <rPh sb="19" eb="21">
      <t>ガイシャ</t>
    </rPh>
    <rPh sb="22" eb="24">
      <t>リヨウ</t>
    </rPh>
    <phoneticPr fontId="1"/>
  </si>
  <si>
    <t>基準一次エネルギー消費量から20％以上の一次エネルギー消費量を削減
(UA値による一次エネルギー消費量の削減量を除く)</t>
    <rPh sb="0" eb="2">
      <t>キジュン</t>
    </rPh>
    <rPh sb="2" eb="4">
      <t>イチジ</t>
    </rPh>
    <rPh sb="9" eb="12">
      <t>ショウヒリョウ</t>
    </rPh>
    <rPh sb="17" eb="19">
      <t>イジョウ</t>
    </rPh>
    <rPh sb="20" eb="22">
      <t>イチジ</t>
    </rPh>
    <rPh sb="27" eb="30">
      <t>ショウヒリョウ</t>
    </rPh>
    <rPh sb="31" eb="33">
      <t>サクゲン</t>
    </rPh>
    <rPh sb="37" eb="38">
      <t>アタイ</t>
    </rPh>
    <rPh sb="41" eb="43">
      <t>イチジ</t>
    </rPh>
    <rPh sb="48" eb="51">
      <t>ショウヒリョウ</t>
    </rPh>
    <rPh sb="52" eb="54">
      <t>サクゲン</t>
    </rPh>
    <rPh sb="54" eb="55">
      <t>リョウ</t>
    </rPh>
    <rPh sb="56" eb="57">
      <t>ノゾ</t>
    </rPh>
    <phoneticPr fontId="1"/>
  </si>
  <si>
    <t>居室における通風経路の確保(主たる居室)</t>
    <rPh sb="0" eb="2">
      <t>キョシツ</t>
    </rPh>
    <rPh sb="6" eb="10">
      <t>ツウフウケイロ</t>
    </rPh>
    <rPh sb="11" eb="13">
      <t>カクホ</t>
    </rPh>
    <rPh sb="14" eb="15">
      <t>シュ</t>
    </rPh>
    <rPh sb="17" eb="19">
      <t>キョシツ</t>
    </rPh>
    <phoneticPr fontId="1"/>
  </si>
  <si>
    <t>居室における通風経路の確保(その他の居室)</t>
    <rPh sb="0" eb="2">
      <t>キョシツ</t>
    </rPh>
    <rPh sb="6" eb="10">
      <t>ツウフウケイロ</t>
    </rPh>
    <rPh sb="11" eb="13">
      <t>カクホ</t>
    </rPh>
    <rPh sb="16" eb="17">
      <t>タ</t>
    </rPh>
    <rPh sb="18" eb="20">
      <t>キョシツ</t>
    </rPh>
    <phoneticPr fontId="1"/>
  </si>
  <si>
    <t>個別判断</t>
    <rPh sb="0" eb="2">
      <t>コベツ</t>
    </rPh>
    <rPh sb="2" eb="4">
      <t>ハンダン</t>
    </rPh>
    <phoneticPr fontId="1"/>
  </si>
  <si>
    <t>t-CO2/年</t>
    <phoneticPr fontId="1"/>
  </si>
  <si>
    <t>設計UA値</t>
    <rPh sb="0" eb="2">
      <t>セッケイ</t>
    </rPh>
    <rPh sb="4" eb="5">
      <t>アタイ</t>
    </rPh>
    <phoneticPr fontId="1"/>
  </si>
  <si>
    <t>なし</t>
  </si>
  <si>
    <t>もりのエネルギー活用機器の導入</t>
    <rPh sb="8" eb="10">
      <t>カツヨウ</t>
    </rPh>
    <rPh sb="10" eb="12">
      <t>キキ</t>
    </rPh>
    <rPh sb="13" eb="15">
      <t>ドウニュウ</t>
    </rPh>
    <phoneticPr fontId="1"/>
  </si>
  <si>
    <t>おひさまのエネルギー活用機器の導入</t>
    <rPh sb="10" eb="12">
      <t>カツヨウ</t>
    </rPh>
    <rPh sb="12" eb="14">
      <t>キキ</t>
    </rPh>
    <rPh sb="15" eb="17">
      <t>ドウニュウ</t>
    </rPh>
    <phoneticPr fontId="1"/>
  </si>
  <si>
    <t>基準CO2削減量…①</t>
    <rPh sb="0" eb="2">
      <t>キジュン</t>
    </rPh>
    <rPh sb="5" eb="7">
      <t>サクゲン</t>
    </rPh>
    <rPh sb="7" eb="8">
      <t>リョウ</t>
    </rPh>
    <phoneticPr fontId="1"/>
  </si>
  <si>
    <t>設計CO2削減量…②</t>
    <rPh sb="0" eb="2">
      <t>セッケイ</t>
    </rPh>
    <rPh sb="5" eb="7">
      <t>サクゲン</t>
    </rPh>
    <rPh sb="7" eb="8">
      <t>リョウ</t>
    </rPh>
    <phoneticPr fontId="1"/>
  </si>
  <si>
    <t>基準−設計(①－②)</t>
    <rPh sb="0" eb="2">
      <t>キジュン</t>
    </rPh>
    <rPh sb="3" eb="5">
      <t>セッケイ</t>
    </rPh>
    <phoneticPr fontId="1"/>
  </si>
  <si>
    <t>達成率</t>
    <rPh sb="0" eb="3">
      <t>タッセイリツ</t>
    </rPh>
    <phoneticPr fontId="1"/>
  </si>
  <si>
    <t>基準一次エネルギー削減量…③</t>
    <rPh sb="0" eb="2">
      <t>キジュン</t>
    </rPh>
    <rPh sb="2" eb="4">
      <t>イチジ</t>
    </rPh>
    <rPh sb="9" eb="11">
      <t>サクゲン</t>
    </rPh>
    <rPh sb="11" eb="12">
      <t>リョウ</t>
    </rPh>
    <phoneticPr fontId="1"/>
  </si>
  <si>
    <t>設計一次エネルギー削減量…④</t>
    <rPh sb="0" eb="2">
      <t>セッケイ</t>
    </rPh>
    <rPh sb="2" eb="4">
      <t>イチジ</t>
    </rPh>
    <rPh sb="9" eb="11">
      <t>サクゲン</t>
    </rPh>
    <rPh sb="11" eb="12">
      <t>リョウ</t>
    </rPh>
    <phoneticPr fontId="1"/>
  </si>
  <si>
    <t>：UA値、一次エネ算定時と同じ値を入力</t>
    <rPh sb="3" eb="4">
      <t>アタイ</t>
    </rPh>
    <rPh sb="5" eb="7">
      <t>イチジ</t>
    </rPh>
    <rPh sb="9" eb="11">
      <t>サンテイ</t>
    </rPh>
    <rPh sb="11" eb="12">
      <t>ジ</t>
    </rPh>
    <rPh sb="13" eb="14">
      <t>オナ</t>
    </rPh>
    <rPh sb="15" eb="16">
      <t>アタイ</t>
    </rPh>
    <rPh sb="17" eb="19">
      <t>ニュウリョク</t>
    </rPh>
    <phoneticPr fontId="1"/>
  </si>
  <si>
    <t>：UA値、一次エネ算定結果を入力</t>
    <rPh sb="3" eb="4">
      <t>アタイ</t>
    </rPh>
    <rPh sb="5" eb="7">
      <t>イチジ</t>
    </rPh>
    <rPh sb="9" eb="11">
      <t>サンテイ</t>
    </rPh>
    <rPh sb="11" eb="13">
      <t>ケッカ</t>
    </rPh>
    <rPh sb="14" eb="16">
      <t>ニュウリョク</t>
    </rPh>
    <phoneticPr fontId="1"/>
  </si>
  <si>
    <t>：設計住宅の仕様を入力</t>
    <rPh sb="1" eb="3">
      <t>セッケイ</t>
    </rPh>
    <rPh sb="3" eb="5">
      <t>ジュウタク</t>
    </rPh>
    <rPh sb="6" eb="8">
      <t>シヨウ</t>
    </rPh>
    <rPh sb="9" eb="11">
      <t>ニュウリョク</t>
    </rPh>
    <phoneticPr fontId="1"/>
  </si>
  <si>
    <t>：設計住宅の仕様を選択</t>
    <rPh sb="1" eb="3">
      <t>セッケイ</t>
    </rPh>
    <rPh sb="3" eb="5">
      <t>ジュウタク</t>
    </rPh>
    <rPh sb="6" eb="8">
      <t>シヨウ</t>
    </rPh>
    <rPh sb="9" eb="11">
      <t>センタク</t>
    </rPh>
    <phoneticPr fontId="1"/>
  </si>
  <si>
    <t>市内設計事務所</t>
    <rPh sb="0" eb="2">
      <t>シナイ</t>
    </rPh>
    <rPh sb="2" eb="4">
      <t>セッケイ</t>
    </rPh>
    <rPh sb="4" eb="6">
      <t>ジム</t>
    </rPh>
    <rPh sb="6" eb="7">
      <t>ショ</t>
    </rPh>
    <phoneticPr fontId="1"/>
  </si>
  <si>
    <t>その他</t>
    <rPh sb="2" eb="3">
      <t>タ</t>
    </rPh>
    <phoneticPr fontId="1"/>
  </si>
  <si>
    <t>雨水タンク</t>
    <rPh sb="0" eb="2">
      <t>ウスイ</t>
    </rPh>
    <phoneticPr fontId="1"/>
  </si>
  <si>
    <t>二酸化炭素係数</t>
    <rPh sb="0" eb="3">
      <t>ニサンカ</t>
    </rPh>
    <rPh sb="3" eb="5">
      <t>タンソ</t>
    </rPh>
    <rPh sb="5" eb="7">
      <t>ケイスウ</t>
    </rPh>
    <phoneticPr fontId="1"/>
  </si>
  <si>
    <t>市内工務店</t>
    <rPh sb="0" eb="2">
      <t>シナイ</t>
    </rPh>
    <rPh sb="2" eb="5">
      <t>コウムテン</t>
    </rPh>
    <phoneticPr fontId="1"/>
  </si>
  <si>
    <t>有無の判定</t>
    <rPh sb="0" eb="2">
      <t>ウム</t>
    </rPh>
    <rPh sb="3" eb="5">
      <t>ハンテイ</t>
    </rPh>
    <phoneticPr fontId="1"/>
  </si>
  <si>
    <t>飯田・下伊那産木材使用率</t>
    <rPh sb="0" eb="2">
      <t>イイダ</t>
    </rPh>
    <rPh sb="3" eb="6">
      <t>シモイナ</t>
    </rPh>
    <rPh sb="6" eb="7">
      <t>サン</t>
    </rPh>
    <rPh sb="7" eb="9">
      <t>モクザイ</t>
    </rPh>
    <rPh sb="9" eb="12">
      <t>シヨウリツ</t>
    </rPh>
    <phoneticPr fontId="1"/>
  </si>
  <si>
    <t>飯田・下伊那産材を活用(ウッドマイレージ)</t>
    <rPh sb="0" eb="2">
      <t>イイダ</t>
    </rPh>
    <rPh sb="3" eb="6">
      <t>シモイナ</t>
    </rPh>
    <rPh sb="6" eb="7">
      <t>サン</t>
    </rPh>
    <rPh sb="7" eb="8">
      <t>ザイ</t>
    </rPh>
    <rPh sb="9" eb="11">
      <t>カツヨウ</t>
    </rPh>
    <phoneticPr fontId="1"/>
  </si>
  <si>
    <t>基本性能</t>
    <rPh sb="0" eb="2">
      <t>キホン</t>
    </rPh>
    <rPh sb="2" eb="4">
      <t>セイノウ</t>
    </rPh>
    <phoneticPr fontId="1"/>
  </si>
  <si>
    <t>地域産材(ｳｯﾄﾞﾏｲﾚｰｼﾞ)</t>
    <rPh sb="0" eb="2">
      <t>チイキ</t>
    </rPh>
    <rPh sb="2" eb="3">
      <t>サン</t>
    </rPh>
    <rPh sb="3" eb="4">
      <t>ザイ</t>
    </rPh>
    <phoneticPr fontId="1"/>
  </si>
  <si>
    <t>地域産材(炭素固定量)</t>
    <rPh sb="0" eb="2">
      <t>チイキ</t>
    </rPh>
    <rPh sb="2" eb="3">
      <t>サン</t>
    </rPh>
    <rPh sb="3" eb="4">
      <t>ザイ</t>
    </rPh>
    <rPh sb="5" eb="7">
      <t>タンソ</t>
    </rPh>
    <rPh sb="7" eb="9">
      <t>コテイ</t>
    </rPh>
    <rPh sb="9" eb="10">
      <t>リョウ</t>
    </rPh>
    <phoneticPr fontId="1"/>
  </si>
  <si>
    <t>設計事務所</t>
    <rPh sb="0" eb="2">
      <t>セッケイ</t>
    </rPh>
    <rPh sb="2" eb="4">
      <t>ジム</t>
    </rPh>
    <rPh sb="4" eb="5">
      <t>ショ</t>
    </rPh>
    <phoneticPr fontId="1"/>
  </si>
  <si>
    <t>工務店</t>
    <rPh sb="0" eb="3">
      <t>コウムテン</t>
    </rPh>
    <phoneticPr fontId="1"/>
  </si>
  <si>
    <t>建築材料</t>
    <rPh sb="0" eb="2">
      <t>ケンチク</t>
    </rPh>
    <rPh sb="2" eb="4">
      <t>ザイリョウ</t>
    </rPh>
    <phoneticPr fontId="1"/>
  </si>
  <si>
    <t>庇</t>
    <rPh sb="0" eb="1">
      <t>ヒサシ</t>
    </rPh>
    <phoneticPr fontId="1"/>
  </si>
  <si>
    <t>通風</t>
    <rPh sb="0" eb="2">
      <t>ツウフウ</t>
    </rPh>
    <phoneticPr fontId="1"/>
  </si>
  <si>
    <t>日射遮蔽</t>
    <rPh sb="0" eb="2">
      <t>ニッシャ</t>
    </rPh>
    <rPh sb="2" eb="4">
      <t>シャヘイ</t>
    </rPh>
    <phoneticPr fontId="1"/>
  </si>
  <si>
    <t>薪ｽﾄｰﾌﾞ</t>
    <rPh sb="0" eb="1">
      <t>マキ</t>
    </rPh>
    <phoneticPr fontId="1"/>
  </si>
  <si>
    <t>雨水ﾀﾝｸ</t>
    <rPh sb="0" eb="2">
      <t>ウスイ</t>
    </rPh>
    <phoneticPr fontId="1"/>
  </si>
  <si>
    <t>ﾍﾟﾚｯﾄｽﾄｰﾌﾞ</t>
    <phoneticPr fontId="1"/>
  </si>
  <si>
    <t>太陽光発電</t>
    <rPh sb="0" eb="3">
      <t>タイヨウコウ</t>
    </rPh>
    <rPh sb="3" eb="5">
      <t>ハツデン</t>
    </rPh>
    <phoneticPr fontId="1"/>
  </si>
  <si>
    <t>太陽熱温水</t>
    <rPh sb="0" eb="3">
      <t>タイヨウネツ</t>
    </rPh>
    <rPh sb="3" eb="5">
      <t>オンスイ</t>
    </rPh>
    <phoneticPr fontId="1"/>
  </si>
  <si>
    <t>HEMS</t>
    <phoneticPr fontId="1"/>
  </si>
  <si>
    <t>日射遮蔽手法の活用(主たる居室)</t>
    <rPh sb="0" eb="2">
      <t>ニッシャ</t>
    </rPh>
    <rPh sb="2" eb="4">
      <t>シャヘイ</t>
    </rPh>
    <rPh sb="4" eb="6">
      <t>シュホウ</t>
    </rPh>
    <rPh sb="7" eb="9">
      <t>カツヨウ</t>
    </rPh>
    <rPh sb="10" eb="11">
      <t>シュ</t>
    </rPh>
    <rPh sb="13" eb="15">
      <t>キョシツ</t>
    </rPh>
    <phoneticPr fontId="1"/>
  </si>
  <si>
    <t>日射遮蔽手法の活用(その他の居室)</t>
    <rPh sb="0" eb="2">
      <t>ニッシャ</t>
    </rPh>
    <rPh sb="2" eb="4">
      <t>シャヘイ</t>
    </rPh>
    <rPh sb="4" eb="6">
      <t>シュホウ</t>
    </rPh>
    <rPh sb="7" eb="9">
      <t>カツヨウ</t>
    </rPh>
    <rPh sb="12" eb="13">
      <t>タ</t>
    </rPh>
    <rPh sb="14" eb="16">
      <t>キョシツ</t>
    </rPh>
    <phoneticPr fontId="1"/>
  </si>
  <si>
    <t>設計</t>
    <rPh sb="0" eb="2">
      <t>セッケイ</t>
    </rPh>
    <phoneticPr fontId="1"/>
  </si>
  <si>
    <t>基準</t>
    <rPh sb="0" eb="2">
      <t>キジュン</t>
    </rPh>
    <phoneticPr fontId="1"/>
  </si>
  <si>
    <t>飯田版ZEH仕様　CO2削減量換算シート</t>
    <rPh sb="0" eb="2">
      <t>イイダ</t>
    </rPh>
    <rPh sb="2" eb="3">
      <t>バン</t>
    </rPh>
    <rPh sb="6" eb="8">
      <t>シヨウ</t>
    </rPh>
    <rPh sb="9" eb="15">
      <t>コ２サクゲンリョウ</t>
    </rPh>
    <rPh sb="15" eb="17">
      <t>カンザン</t>
    </rPh>
    <phoneticPr fontId="1"/>
  </si>
  <si>
    <t>飯田・下伊那産木材使用量</t>
    <rPh sb="0" eb="2">
      <t>イイダ</t>
    </rPh>
    <rPh sb="3" eb="6">
      <t>シモイナ</t>
    </rPh>
    <rPh sb="6" eb="7">
      <t>サン</t>
    </rPh>
    <rPh sb="7" eb="9">
      <t>モクザイ</t>
    </rPh>
    <rPh sb="9" eb="11">
      <t>シヨウ</t>
    </rPh>
    <rPh sb="11" eb="12">
      <t>リョウ</t>
    </rPh>
    <phoneticPr fontId="1"/>
  </si>
  <si>
    <t>飯田・下伊那産材を活用(炭素固定量：桧)</t>
    <rPh sb="0" eb="2">
      <t>イイダ</t>
    </rPh>
    <rPh sb="3" eb="6">
      <t>シモイナ</t>
    </rPh>
    <rPh sb="6" eb="7">
      <t>サン</t>
    </rPh>
    <rPh sb="7" eb="8">
      <t>ザイ</t>
    </rPh>
    <rPh sb="9" eb="11">
      <t>カツヨウ</t>
    </rPh>
    <rPh sb="12" eb="16">
      <t>タンソコテイ</t>
    </rPh>
    <rPh sb="16" eb="17">
      <t>リョウ</t>
    </rPh>
    <rPh sb="18" eb="19">
      <t>ヒノキ</t>
    </rPh>
    <phoneticPr fontId="1"/>
  </si>
  <si>
    <t>飯田・下伊那産材を活用(炭素固定量：杉)</t>
    <rPh sb="0" eb="2">
      <t>イイダ</t>
    </rPh>
    <rPh sb="3" eb="6">
      <t>シモイナ</t>
    </rPh>
    <rPh sb="6" eb="7">
      <t>サン</t>
    </rPh>
    <rPh sb="7" eb="8">
      <t>ザイ</t>
    </rPh>
    <rPh sb="9" eb="11">
      <t>カツヨウ</t>
    </rPh>
    <rPh sb="12" eb="16">
      <t>タンソコテイ</t>
    </rPh>
    <rPh sb="16" eb="17">
      <t>リョウ</t>
    </rPh>
    <rPh sb="18" eb="19">
      <t>スギ</t>
    </rPh>
    <phoneticPr fontId="1"/>
  </si>
  <si>
    <t>飯田・下伊那産材を活用(炭素固定量：赤松)</t>
    <rPh sb="0" eb="2">
      <t>イイダ</t>
    </rPh>
    <rPh sb="3" eb="6">
      <t>シモイナ</t>
    </rPh>
    <rPh sb="6" eb="7">
      <t>サン</t>
    </rPh>
    <rPh sb="7" eb="8">
      <t>ザイ</t>
    </rPh>
    <rPh sb="9" eb="11">
      <t>カツヨウ</t>
    </rPh>
    <rPh sb="12" eb="16">
      <t>タンソコテイ</t>
    </rPh>
    <rPh sb="16" eb="17">
      <t>リョウ</t>
    </rPh>
    <rPh sb="18" eb="20">
      <t>アカマツ</t>
    </rPh>
    <phoneticPr fontId="1"/>
  </si>
  <si>
    <t>飯田・下伊那産材を活用(炭素固定量：唐松)</t>
    <rPh sb="0" eb="2">
      <t>イイダ</t>
    </rPh>
    <rPh sb="3" eb="6">
      <t>シモイナ</t>
    </rPh>
    <rPh sb="6" eb="7">
      <t>サン</t>
    </rPh>
    <rPh sb="7" eb="8">
      <t>ザイ</t>
    </rPh>
    <rPh sb="9" eb="11">
      <t>カツヨウ</t>
    </rPh>
    <rPh sb="12" eb="16">
      <t>タンソコテイ</t>
    </rPh>
    <rPh sb="16" eb="17">
      <t>リョウ</t>
    </rPh>
    <rPh sb="18" eb="20">
      <t>カラマツ</t>
    </rPh>
    <phoneticPr fontId="1"/>
  </si>
  <si>
    <t>飯田・下伊那産材を活用(炭素固定量：その他)</t>
    <rPh sb="0" eb="2">
      <t>イイダ</t>
    </rPh>
    <rPh sb="3" eb="6">
      <t>シモイナ</t>
    </rPh>
    <rPh sb="6" eb="7">
      <t>サン</t>
    </rPh>
    <rPh sb="7" eb="8">
      <t>ザイ</t>
    </rPh>
    <rPh sb="9" eb="11">
      <t>カツヨウ</t>
    </rPh>
    <rPh sb="12" eb="16">
      <t>タンソコテイ</t>
    </rPh>
    <rPh sb="16" eb="17">
      <t>リョウ</t>
    </rPh>
    <rPh sb="20" eb="21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</si>
</sst>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_ "/>
    <numFmt numFmtId="177" formatCode="0.0_ "/>
    <numFmt numFmtId="178" formatCode="#,##0.000;[Red]\-#,##0.000"/>
    <numFmt numFmtId="179" formatCode="0.00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rgb="FFFFFF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40" fontId="2" fillId="0" borderId="1" xfId="1" applyNumberFormat="1" applyFont="1" applyFill="1" applyBorder="1" applyProtection="1">
      <alignment vertical="center"/>
    </xf>
    <xf numFmtId="38" fontId="2" fillId="0" borderId="1" xfId="1" applyNumberFormat="1" applyFont="1" applyBorder="1" applyProtection="1">
      <alignment vertical="center"/>
    </xf>
    <xf numFmtId="40" fontId="2" fillId="0" borderId="1" xfId="1" applyNumberFormat="1" applyFont="1" applyBorder="1" applyAlignment="1" applyProtection="1">
      <alignment horizontal="right" vertical="center"/>
    </xf>
    <xf numFmtId="178" fontId="4" fillId="0" borderId="17" xfId="1" applyNumberFormat="1" applyFont="1" applyBorder="1" applyProtection="1">
      <alignment vertical="center"/>
    </xf>
    <xf numFmtId="178" fontId="9" fillId="0" borderId="4" xfId="1" applyNumberFormat="1" applyFont="1" applyBorder="1" applyProtection="1">
      <alignment vertical="center"/>
    </xf>
    <xf numFmtId="178" fontId="9" fillId="0" borderId="4" xfId="1" applyNumberFormat="1" applyFont="1" applyFill="1" applyBorder="1" applyAlignment="1" applyProtection="1">
      <alignment horizontal="right" vertical="center"/>
    </xf>
    <xf numFmtId="178" fontId="9" fillId="0" borderId="21" xfId="1" applyNumberFormat="1" applyFont="1" applyFill="1" applyBorder="1" applyProtection="1">
      <alignment vertical="center"/>
    </xf>
    <xf numFmtId="178" fontId="2" fillId="0" borderId="22" xfId="1" applyNumberFormat="1" applyFont="1" applyBorder="1" applyProtection="1">
      <alignment vertical="center"/>
    </xf>
    <xf numFmtId="179" fontId="0" fillId="0" borderId="0" xfId="0" applyNumberFormat="1">
      <alignment vertical="center"/>
    </xf>
    <xf numFmtId="178" fontId="9" fillId="0" borderId="4" xfId="1" applyNumberFormat="1" applyFont="1" applyBorder="1" applyAlignment="1" applyProtection="1">
      <alignment horizontal="right" vertical="center"/>
    </xf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40" fontId="0" fillId="0" borderId="0" xfId="1" applyNumberFormat="1" applyFont="1" applyProtection="1">
      <alignment vertical="center"/>
      <protection locked="0"/>
    </xf>
    <xf numFmtId="40" fontId="2" fillId="5" borderId="1" xfId="1" applyNumberFormat="1" applyFont="1" applyFill="1" applyBorder="1" applyProtection="1">
      <alignment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40" fontId="2" fillId="4" borderId="1" xfId="1" applyNumberFormat="1" applyFont="1" applyFill="1" applyBorder="1" applyProtection="1">
      <alignment vertical="center"/>
      <protection locked="0"/>
    </xf>
    <xf numFmtId="38" fontId="2" fillId="4" borderId="1" xfId="1" applyNumberFormat="1" applyFont="1" applyFill="1" applyBorder="1" applyProtection="1">
      <alignment vertical="center"/>
      <protection locked="0"/>
    </xf>
    <xf numFmtId="0" fontId="0" fillId="0" borderId="15" xfId="0" applyFill="1" applyBorder="1" applyProtection="1">
      <alignment vertical="center"/>
      <protection locked="0"/>
    </xf>
    <xf numFmtId="38" fontId="2" fillId="0" borderId="15" xfId="1" applyNumberFormat="1" applyFont="1" applyFill="1" applyBorder="1" applyProtection="1">
      <alignment vertical="center"/>
      <protection locked="0"/>
    </xf>
    <xf numFmtId="0" fontId="0" fillId="0" borderId="15" xfId="0" applyFill="1" applyBorder="1" applyAlignment="1" applyProtection="1">
      <alignment horizontal="right" vertical="center"/>
      <protection locked="0"/>
    </xf>
    <xf numFmtId="0" fontId="0" fillId="0" borderId="16" xfId="0" applyFill="1" applyBorder="1" applyProtection="1">
      <alignment vertical="center"/>
      <protection locked="0"/>
    </xf>
    <xf numFmtId="38" fontId="2" fillId="0" borderId="16" xfId="1" applyNumberFormat="1" applyFont="1" applyFill="1" applyBorder="1" applyProtection="1">
      <alignment vertical="center"/>
      <protection locked="0"/>
    </xf>
    <xf numFmtId="0" fontId="0" fillId="0" borderId="16" xfId="0" applyFill="1" applyBorder="1" applyAlignment="1" applyProtection="1">
      <alignment horizontal="right" vertical="center"/>
      <protection locked="0"/>
    </xf>
    <xf numFmtId="40" fontId="2" fillId="2" borderId="1" xfId="1" applyNumberFormat="1" applyFont="1" applyFill="1" applyBorder="1" applyProtection="1">
      <alignment vertical="center"/>
      <protection locked="0"/>
    </xf>
    <xf numFmtId="9" fontId="0" fillId="0" borderId="4" xfId="0" applyNumberFormat="1" applyBorder="1" applyProtection="1">
      <alignment vertical="center"/>
      <protection locked="0"/>
    </xf>
    <xf numFmtId="2" fontId="2" fillId="2" borderId="4" xfId="0" applyNumberFormat="1" applyFont="1" applyFill="1" applyBorder="1" applyProtection="1">
      <alignment vertical="center"/>
      <protection locked="0"/>
    </xf>
    <xf numFmtId="40" fontId="2" fillId="3" borderId="1" xfId="1" applyNumberFormat="1" applyFont="1" applyFill="1" applyBorder="1" applyAlignment="1" applyProtection="1">
      <alignment horizontal="right" vertical="center"/>
      <protection locked="0"/>
    </xf>
    <xf numFmtId="0" fontId="0" fillId="0" borderId="8" xfId="0" applyBorder="1" applyProtection="1">
      <alignment vertical="center"/>
      <protection locked="0"/>
    </xf>
    <xf numFmtId="38" fontId="2" fillId="2" borderId="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40" fontId="0" fillId="0" borderId="0" xfId="1" applyNumberFormat="1" applyFont="1" applyBorder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5" borderId="1" xfId="0" applyFill="1" applyBorder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40" fontId="0" fillId="0" borderId="0" xfId="1" applyNumberFormat="1" applyFont="1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2" borderId="1" xfId="0" applyFill="1" applyBorder="1" applyProtection="1">
      <alignment vertical="center"/>
      <protection locked="0"/>
    </xf>
    <xf numFmtId="40" fontId="0" fillId="3" borderId="1" xfId="1" applyNumberFormat="1" applyFont="1" applyFill="1" applyBorder="1" applyProtection="1">
      <alignment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178" fontId="9" fillId="0" borderId="15" xfId="1" applyNumberFormat="1" applyFont="1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178" fontId="0" fillId="0" borderId="16" xfId="1" applyNumberFormat="1" applyFont="1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1" xfId="0" applyBorder="1" applyProtection="1">
      <alignment vertical="center"/>
      <protection locked="0"/>
    </xf>
    <xf numFmtId="179" fontId="0" fillId="0" borderId="0" xfId="0" applyNumberForma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78" fontId="0" fillId="0" borderId="0" xfId="1" applyNumberFormat="1" applyFont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176" fontId="6" fillId="0" borderId="0" xfId="0" applyNumberFormat="1" applyFont="1" applyFill="1" applyProtection="1">
      <alignment vertical="center"/>
      <protection locked="0"/>
    </xf>
    <xf numFmtId="177" fontId="6" fillId="0" borderId="0" xfId="0" applyNumberFormat="1" applyFont="1" applyFill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40" fontId="10" fillId="0" borderId="0" xfId="1" applyNumberFormat="1" applyFont="1" applyProtection="1">
      <alignment vertical="center"/>
      <protection locked="0"/>
    </xf>
    <xf numFmtId="178" fontId="10" fillId="0" borderId="4" xfId="1" applyNumberFormat="1" applyFont="1" applyBorder="1" applyAlignment="1" applyProtection="1">
      <alignment horizontal="right" vertical="center"/>
    </xf>
    <xf numFmtId="40" fontId="2" fillId="0" borderId="1" xfId="1" applyNumberFormat="1" applyFont="1" applyBorder="1" applyProtection="1">
      <alignment vertical="center"/>
    </xf>
    <xf numFmtId="9" fontId="4" fillId="0" borderId="1" xfId="2" applyFont="1" applyFill="1" applyBorder="1" applyProtection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9" fontId="0" fillId="0" borderId="4" xfId="0" applyNumberFormat="1" applyBorder="1" applyProtection="1">
      <alignment vertical="center"/>
      <protection locked="0"/>
    </xf>
    <xf numFmtId="178" fontId="9" fillId="0" borderId="13" xfId="1" applyNumberFormat="1" applyFont="1" applyBorder="1" applyProtection="1">
      <alignment vertical="center"/>
    </xf>
    <xf numFmtId="178" fontId="9" fillId="0" borderId="14" xfId="1" applyNumberFormat="1" applyFont="1" applyBorder="1" applyProtection="1">
      <alignment vertical="center"/>
    </xf>
    <xf numFmtId="0" fontId="0" fillId="0" borderId="10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9" fontId="0" fillId="0" borderId="5" xfId="0" applyNumberFormat="1" applyBorder="1" applyProtection="1">
      <alignment vertical="center"/>
      <protection locked="0"/>
    </xf>
    <xf numFmtId="9" fontId="0" fillId="0" borderId="3" xfId="0" applyNumberFormat="1" applyBorder="1" applyProtection="1">
      <alignment vertical="center"/>
      <protection locked="0"/>
    </xf>
    <xf numFmtId="9" fontId="0" fillId="0" borderId="4" xfId="0" applyNumberFormat="1" applyBorder="1" applyProtection="1">
      <alignment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2" fontId="2" fillId="0" borderId="10" xfId="1" applyNumberFormat="1" applyFont="1" applyFill="1" applyBorder="1" applyProtection="1">
      <alignment vertical="center"/>
    </xf>
    <xf numFmtId="2" fontId="2" fillId="0" borderId="11" xfId="1" applyNumberFormat="1" applyFont="1" applyFill="1" applyBorder="1" applyProtection="1">
      <alignment vertical="center"/>
    </xf>
    <xf numFmtId="2" fontId="2" fillId="0" borderId="12" xfId="1" applyNumberFormat="1" applyFont="1" applyFill="1" applyBorder="1" applyProtection="1">
      <alignment vertical="center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2" fillId="0" borderId="20" xfId="0" applyFon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9" fillId="0" borderId="1" xfId="0" applyFont="1" applyFill="1" applyBorder="1" applyProtection="1">
      <alignment vertical="center"/>
      <protection locked="0"/>
    </xf>
    <xf numFmtId="9" fontId="0" fillId="0" borderId="1" xfId="0" applyNumberFormat="1" applyBorder="1" applyProtection="1">
      <alignment vertical="center"/>
      <protection locked="0"/>
    </xf>
    <xf numFmtId="9" fontId="0" fillId="0" borderId="9" xfId="0" applyNumberFormat="1" applyBorder="1" applyProtection="1">
      <alignment vertical="center"/>
      <protection locked="0"/>
    </xf>
    <xf numFmtId="9" fontId="0" fillId="0" borderId="13" xfId="0" applyNumberFormat="1" applyBorder="1" applyProtection="1">
      <alignment vertical="center"/>
      <protection locked="0"/>
    </xf>
    <xf numFmtId="9" fontId="0" fillId="0" borderId="8" xfId="0" applyNumberFormat="1" applyBorder="1" applyProtection="1">
      <alignment vertical="center"/>
      <protection locked="0"/>
    </xf>
    <xf numFmtId="9" fontId="0" fillId="0" borderId="14" xfId="0" applyNumberFormat="1" applyBorder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2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FFCD33"/>
      <color rgb="FFB7B7B7"/>
      <color rgb="FFF1975A"/>
      <color rgb="FF7CAFDD"/>
      <color rgb="FF43682B"/>
      <color rgb="FF264478"/>
      <color rgb="FF997300"/>
      <color rgb="FF636363"/>
      <color rgb="FF9E480E"/>
      <color rgb="FF255E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abSelected="1" view="pageBreakPreview" zoomScale="55" zoomScaleNormal="100" zoomScaleSheetLayoutView="55" workbookViewId="0">
      <selection activeCell="N14" sqref="N14"/>
    </sheetView>
  </sheetViews>
  <sheetFormatPr defaultRowHeight="18.75" x14ac:dyDescent="0.4"/>
  <cols>
    <col min="1" max="1" width="45.875" style="12" bestFit="1" customWidth="1"/>
    <col min="2" max="2" width="17.25" style="12" bestFit="1" customWidth="1"/>
    <col min="3" max="3" width="6.75" style="12" bestFit="1" customWidth="1"/>
    <col min="4" max="4" width="3.375" style="12" bestFit="1" customWidth="1"/>
    <col min="5" max="5" width="3.375" style="12" customWidth="1"/>
    <col min="6" max="6" width="10.625" style="14" bestFit="1" customWidth="1"/>
    <col min="7" max="7" width="10.375" style="12" bestFit="1" customWidth="1"/>
    <col min="8" max="16384" width="9" style="12"/>
  </cols>
  <sheetData>
    <row r="1" spans="1:7" ht="18.75" customHeight="1" x14ac:dyDescent="0.4">
      <c r="A1" s="98" t="s">
        <v>110</v>
      </c>
      <c r="B1" s="98"/>
      <c r="C1" s="98"/>
      <c r="D1" s="98"/>
      <c r="E1" s="98"/>
      <c r="F1" s="98"/>
      <c r="G1" s="98"/>
    </row>
    <row r="2" spans="1:7" ht="18.75" customHeight="1" x14ac:dyDescent="0.4">
      <c r="A2" s="98"/>
      <c r="B2" s="98"/>
      <c r="C2" s="98"/>
      <c r="D2" s="98"/>
      <c r="E2" s="98"/>
      <c r="F2" s="98"/>
      <c r="G2" s="98"/>
    </row>
    <row r="3" spans="1:7" x14ac:dyDescent="0.4">
      <c r="A3" s="75" t="s">
        <v>53</v>
      </c>
      <c r="B3" s="75"/>
      <c r="C3" s="75"/>
      <c r="D3" s="75"/>
      <c r="E3" s="75"/>
    </row>
    <row r="4" spans="1:7" x14ac:dyDescent="0.4">
      <c r="A4" s="92" t="s">
        <v>10</v>
      </c>
      <c r="B4" s="93"/>
      <c r="C4" s="93"/>
      <c r="D4" s="93"/>
      <c r="E4" s="94"/>
      <c r="F4" s="15"/>
      <c r="G4" s="16" t="s">
        <v>12</v>
      </c>
    </row>
    <row r="5" spans="1:7" x14ac:dyDescent="0.4">
      <c r="A5" s="92" t="s">
        <v>47</v>
      </c>
      <c r="B5" s="93"/>
      <c r="C5" s="93"/>
      <c r="D5" s="93"/>
      <c r="E5" s="94"/>
      <c r="F5" s="15"/>
      <c r="G5" s="16" t="s">
        <v>12</v>
      </c>
    </row>
    <row r="6" spans="1:7" x14ac:dyDescent="0.4">
      <c r="A6" s="92" t="s">
        <v>48</v>
      </c>
      <c r="B6" s="93"/>
      <c r="C6" s="93"/>
      <c r="D6" s="93"/>
      <c r="E6" s="94"/>
      <c r="F6" s="15"/>
      <c r="G6" s="16" t="s">
        <v>12</v>
      </c>
    </row>
    <row r="7" spans="1:7" x14ac:dyDescent="0.4">
      <c r="A7" s="92" t="s">
        <v>49</v>
      </c>
      <c r="B7" s="93"/>
      <c r="C7" s="93"/>
      <c r="D7" s="93"/>
      <c r="E7" s="94"/>
      <c r="F7" s="1">
        <f>+F4-F5-F6</f>
        <v>0</v>
      </c>
      <c r="G7" s="16" t="s">
        <v>12</v>
      </c>
    </row>
    <row r="8" spans="1:7" x14ac:dyDescent="0.4">
      <c r="A8" s="92" t="s">
        <v>11</v>
      </c>
      <c r="B8" s="93"/>
      <c r="C8" s="93"/>
      <c r="D8" s="93"/>
      <c r="E8" s="94"/>
      <c r="F8" s="15"/>
      <c r="G8" s="16" t="s">
        <v>12</v>
      </c>
    </row>
    <row r="9" spans="1:7" x14ac:dyDescent="0.4">
      <c r="A9" s="92" t="s">
        <v>69</v>
      </c>
      <c r="B9" s="93"/>
      <c r="C9" s="93"/>
      <c r="D9" s="93"/>
      <c r="E9" s="94"/>
      <c r="F9" s="17"/>
      <c r="G9" s="16" t="s">
        <v>15</v>
      </c>
    </row>
    <row r="10" spans="1:7" x14ac:dyDescent="0.4">
      <c r="A10" s="92" t="s">
        <v>26</v>
      </c>
      <c r="B10" s="93"/>
      <c r="C10" s="93"/>
      <c r="D10" s="93"/>
      <c r="E10" s="94"/>
      <c r="F10" s="18"/>
      <c r="G10" s="16" t="s">
        <v>16</v>
      </c>
    </row>
    <row r="11" spans="1:7" x14ac:dyDescent="0.4">
      <c r="A11" s="92" t="s">
        <v>27</v>
      </c>
      <c r="B11" s="93"/>
      <c r="C11" s="93"/>
      <c r="D11" s="93"/>
      <c r="E11" s="94"/>
      <c r="F11" s="18"/>
      <c r="G11" s="16" t="s">
        <v>16</v>
      </c>
    </row>
    <row r="12" spans="1:7" x14ac:dyDescent="0.4">
      <c r="A12" s="92" t="s">
        <v>55</v>
      </c>
      <c r="B12" s="93"/>
      <c r="C12" s="93"/>
      <c r="D12" s="93"/>
      <c r="E12" s="94"/>
      <c r="F12" s="2">
        <f>F10-F11</f>
        <v>0</v>
      </c>
      <c r="G12" s="16" t="s">
        <v>16</v>
      </c>
    </row>
    <row r="13" spans="1:7" x14ac:dyDescent="0.4">
      <c r="A13" s="92" t="s">
        <v>51</v>
      </c>
      <c r="B13" s="93"/>
      <c r="C13" s="93"/>
      <c r="D13" s="93"/>
      <c r="E13" s="94"/>
      <c r="F13" s="1" t="e">
        <f>+F11/F10</f>
        <v>#DIV/0!</v>
      </c>
      <c r="G13" s="16" t="s">
        <v>52</v>
      </c>
    </row>
    <row r="14" spans="1:7" x14ac:dyDescent="0.4">
      <c r="A14" s="19"/>
      <c r="B14" s="19"/>
      <c r="C14" s="19"/>
      <c r="D14" s="19"/>
      <c r="E14" s="19"/>
      <c r="F14" s="20"/>
      <c r="G14" s="21"/>
    </row>
    <row r="15" spans="1:7" x14ac:dyDescent="0.4">
      <c r="A15" s="75" t="s">
        <v>54</v>
      </c>
      <c r="B15" s="22"/>
      <c r="C15" s="22"/>
      <c r="D15" s="22"/>
      <c r="E15" s="22"/>
      <c r="F15" s="23"/>
      <c r="G15" s="24"/>
    </row>
    <row r="16" spans="1:7" x14ac:dyDescent="0.4">
      <c r="A16" s="92" t="s">
        <v>17</v>
      </c>
      <c r="B16" s="93"/>
      <c r="C16" s="93"/>
      <c r="D16" s="93"/>
      <c r="E16" s="94"/>
      <c r="F16" s="25"/>
      <c r="G16" s="16" t="s">
        <v>13</v>
      </c>
    </row>
    <row r="17" spans="1:7" x14ac:dyDescent="0.4">
      <c r="A17" s="101" t="s">
        <v>111</v>
      </c>
      <c r="B17" s="78" t="s">
        <v>28</v>
      </c>
      <c r="C17" s="27">
        <v>20</v>
      </c>
      <c r="D17" s="117" t="s">
        <v>13</v>
      </c>
      <c r="E17" s="118"/>
      <c r="F17" s="102">
        <f>SUM(C17:C21)</f>
        <v>20</v>
      </c>
      <c r="G17" s="105" t="s">
        <v>13</v>
      </c>
    </row>
    <row r="18" spans="1:7" x14ac:dyDescent="0.4">
      <c r="A18" s="101"/>
      <c r="B18" s="78" t="s">
        <v>29</v>
      </c>
      <c r="C18" s="27">
        <v>0</v>
      </c>
      <c r="D18" s="116" t="s">
        <v>13</v>
      </c>
      <c r="E18" s="116"/>
      <c r="F18" s="103"/>
      <c r="G18" s="106"/>
    </row>
    <row r="19" spans="1:7" x14ac:dyDescent="0.4">
      <c r="A19" s="101"/>
      <c r="B19" s="78" t="s">
        <v>30</v>
      </c>
      <c r="C19" s="27">
        <v>0</v>
      </c>
      <c r="D19" s="116" t="s">
        <v>13</v>
      </c>
      <c r="E19" s="116"/>
      <c r="F19" s="103"/>
      <c r="G19" s="106"/>
    </row>
    <row r="20" spans="1:7" x14ac:dyDescent="0.4">
      <c r="A20" s="101"/>
      <c r="B20" s="78" t="s">
        <v>31</v>
      </c>
      <c r="C20" s="27">
        <v>0</v>
      </c>
      <c r="D20" s="116" t="s">
        <v>13</v>
      </c>
      <c r="E20" s="116"/>
      <c r="F20" s="103"/>
      <c r="G20" s="106"/>
    </row>
    <row r="21" spans="1:7" x14ac:dyDescent="0.4">
      <c r="A21" s="101"/>
      <c r="B21" s="78" t="s">
        <v>36</v>
      </c>
      <c r="C21" s="27">
        <v>0</v>
      </c>
      <c r="D21" s="119" t="s">
        <v>13</v>
      </c>
      <c r="E21" s="120"/>
      <c r="F21" s="104"/>
      <c r="G21" s="107"/>
    </row>
    <row r="22" spans="1:7" x14ac:dyDescent="0.4">
      <c r="A22" s="92" t="s">
        <v>89</v>
      </c>
      <c r="B22" s="93"/>
      <c r="C22" s="93"/>
      <c r="D22" s="93"/>
      <c r="E22" s="94"/>
      <c r="F22" s="3" t="e">
        <f>+F17/F16*100</f>
        <v>#DIV/0!</v>
      </c>
      <c r="G22" s="16" t="s">
        <v>24</v>
      </c>
    </row>
    <row r="23" spans="1:7" x14ac:dyDescent="0.4">
      <c r="A23" s="86" t="s">
        <v>62</v>
      </c>
      <c r="B23" s="87"/>
      <c r="C23" s="87"/>
      <c r="D23" s="87"/>
      <c r="E23" s="88"/>
      <c r="F23" s="28"/>
      <c r="G23" s="16" t="s">
        <v>52</v>
      </c>
    </row>
    <row r="24" spans="1:7" x14ac:dyDescent="0.4">
      <c r="A24" s="86" t="s">
        <v>63</v>
      </c>
      <c r="B24" s="87"/>
      <c r="C24" s="87"/>
      <c r="D24" s="87"/>
      <c r="E24" s="88"/>
      <c r="F24" s="28"/>
      <c r="G24" s="16" t="s">
        <v>52</v>
      </c>
    </row>
    <row r="25" spans="1:7" x14ac:dyDescent="0.4">
      <c r="A25" s="29" t="s">
        <v>32</v>
      </c>
      <c r="B25" s="83" t="s">
        <v>33</v>
      </c>
      <c r="C25" s="84"/>
      <c r="D25" s="84"/>
      <c r="E25" s="85"/>
      <c r="F25" s="30"/>
      <c r="G25" s="16" t="s">
        <v>35</v>
      </c>
    </row>
    <row r="26" spans="1:7" x14ac:dyDescent="0.4">
      <c r="A26" s="29" t="s">
        <v>32</v>
      </c>
      <c r="B26" s="83" t="s">
        <v>50</v>
      </c>
      <c r="C26" s="84"/>
      <c r="D26" s="84"/>
      <c r="E26" s="85"/>
      <c r="F26" s="30"/>
      <c r="G26" s="16" t="s">
        <v>35</v>
      </c>
    </row>
    <row r="27" spans="1:7" x14ac:dyDescent="0.4">
      <c r="A27" s="74" t="s">
        <v>34</v>
      </c>
      <c r="B27" s="83" t="s">
        <v>33</v>
      </c>
      <c r="C27" s="84"/>
      <c r="D27" s="84"/>
      <c r="E27" s="85"/>
      <c r="F27" s="30"/>
      <c r="G27" s="16" t="s">
        <v>35</v>
      </c>
    </row>
    <row r="28" spans="1:7" x14ac:dyDescent="0.4">
      <c r="A28" s="74" t="s">
        <v>34</v>
      </c>
      <c r="B28" s="83" t="s">
        <v>50</v>
      </c>
      <c r="C28" s="84"/>
      <c r="D28" s="84"/>
      <c r="E28" s="85"/>
      <c r="F28" s="30"/>
      <c r="G28" s="16" t="s">
        <v>35</v>
      </c>
    </row>
    <row r="29" spans="1:7" x14ac:dyDescent="0.4">
      <c r="A29" s="74" t="s">
        <v>39</v>
      </c>
      <c r="B29" s="83" t="s">
        <v>33</v>
      </c>
      <c r="C29" s="84"/>
      <c r="D29" s="84"/>
      <c r="E29" s="85"/>
      <c r="F29" s="30"/>
      <c r="G29" s="16" t="s">
        <v>35</v>
      </c>
    </row>
    <row r="30" spans="1:7" x14ac:dyDescent="0.4">
      <c r="A30" s="74" t="s">
        <v>39</v>
      </c>
      <c r="B30" s="83" t="s">
        <v>50</v>
      </c>
      <c r="C30" s="84"/>
      <c r="D30" s="84"/>
      <c r="E30" s="85"/>
      <c r="F30" s="30"/>
      <c r="G30" s="16" t="s">
        <v>35</v>
      </c>
    </row>
    <row r="31" spans="1:7" x14ac:dyDescent="0.4">
      <c r="A31" s="86" t="s">
        <v>40</v>
      </c>
      <c r="B31" s="87"/>
      <c r="C31" s="87"/>
      <c r="D31" s="87"/>
      <c r="E31" s="88"/>
      <c r="F31" s="28"/>
      <c r="G31" s="16" t="s">
        <v>52</v>
      </c>
    </row>
    <row r="32" spans="1:7" x14ac:dyDescent="0.4">
      <c r="A32" s="92" t="s">
        <v>22</v>
      </c>
      <c r="B32" s="93"/>
      <c r="C32" s="93"/>
      <c r="D32" s="93"/>
      <c r="E32" s="94"/>
      <c r="F32" s="28"/>
      <c r="G32" s="16" t="s">
        <v>52</v>
      </c>
    </row>
    <row r="33" spans="1:7" x14ac:dyDescent="0.4">
      <c r="A33" s="95" t="s">
        <v>23</v>
      </c>
      <c r="B33" s="96"/>
      <c r="C33" s="96"/>
      <c r="D33" s="96"/>
      <c r="E33" s="97"/>
      <c r="F33" s="28"/>
      <c r="G33" s="16" t="s">
        <v>52</v>
      </c>
    </row>
    <row r="34" spans="1:7" x14ac:dyDescent="0.4">
      <c r="A34" s="92" t="s">
        <v>19</v>
      </c>
      <c r="B34" s="93"/>
      <c r="C34" s="93"/>
      <c r="D34" s="93"/>
      <c r="E34" s="94"/>
      <c r="F34" s="25"/>
      <c r="G34" s="16" t="s">
        <v>43</v>
      </c>
    </row>
    <row r="35" spans="1:7" x14ac:dyDescent="0.4">
      <c r="A35" s="92" t="s">
        <v>20</v>
      </c>
      <c r="B35" s="93"/>
      <c r="C35" s="93"/>
      <c r="D35" s="93"/>
      <c r="E35" s="94"/>
      <c r="F35" s="25"/>
      <c r="G35" s="16" t="s">
        <v>12</v>
      </c>
    </row>
    <row r="36" spans="1:7" x14ac:dyDescent="0.4">
      <c r="A36" s="92" t="s">
        <v>58</v>
      </c>
      <c r="B36" s="93"/>
      <c r="C36" s="93"/>
      <c r="D36" s="93"/>
      <c r="E36" s="94"/>
      <c r="F36" s="28"/>
      <c r="G36" s="16" t="s">
        <v>52</v>
      </c>
    </row>
    <row r="37" spans="1:7" x14ac:dyDescent="0.4">
      <c r="A37" s="92" t="s">
        <v>41</v>
      </c>
      <c r="B37" s="93"/>
      <c r="C37" s="93"/>
      <c r="D37" s="93"/>
      <c r="E37" s="94"/>
      <c r="F37" s="18"/>
      <c r="G37" s="16" t="s">
        <v>42</v>
      </c>
    </row>
    <row r="38" spans="1:7" x14ac:dyDescent="0.4">
      <c r="A38" s="32"/>
      <c r="B38" s="32"/>
      <c r="C38" s="32"/>
      <c r="D38" s="32"/>
      <c r="E38" s="32"/>
      <c r="F38" s="33"/>
      <c r="G38" s="34"/>
    </row>
    <row r="39" spans="1:7" x14ac:dyDescent="0.4">
      <c r="B39" s="35"/>
      <c r="C39" s="12" t="s">
        <v>79</v>
      </c>
      <c r="F39" s="36"/>
      <c r="G39" s="36"/>
    </row>
    <row r="40" spans="1:7" x14ac:dyDescent="0.4">
      <c r="B40" s="37"/>
      <c r="C40" s="12" t="s">
        <v>80</v>
      </c>
      <c r="F40" s="38"/>
      <c r="G40" s="39"/>
    </row>
    <row r="41" spans="1:7" x14ac:dyDescent="0.4">
      <c r="B41" s="40"/>
      <c r="C41" s="36" t="s">
        <v>81</v>
      </c>
    </row>
    <row r="42" spans="1:7" x14ac:dyDescent="0.4">
      <c r="B42" s="41"/>
      <c r="C42" s="39" t="s">
        <v>82</v>
      </c>
    </row>
    <row r="44" spans="1:7" x14ac:dyDescent="0.4">
      <c r="A44" s="75" t="s">
        <v>25</v>
      </c>
      <c r="B44" s="75"/>
      <c r="C44" s="75"/>
      <c r="D44" s="75"/>
      <c r="E44" s="75"/>
    </row>
    <row r="45" spans="1:7" x14ac:dyDescent="0.4">
      <c r="A45" s="86" t="s">
        <v>0</v>
      </c>
      <c r="B45" s="87"/>
      <c r="C45" s="87"/>
      <c r="D45" s="88"/>
      <c r="E45" s="42"/>
      <c r="F45" s="79">
        <f>(F12/9.76*0.431)/1000</f>
        <v>0</v>
      </c>
      <c r="G45" s="81" t="s">
        <v>14</v>
      </c>
    </row>
    <row r="46" spans="1:7" ht="37.5" customHeight="1" x14ac:dyDescent="0.4">
      <c r="A46" s="89" t="s">
        <v>64</v>
      </c>
      <c r="B46" s="90"/>
      <c r="C46" s="90"/>
      <c r="D46" s="91"/>
      <c r="E46" s="43"/>
      <c r="F46" s="80"/>
      <c r="G46" s="82"/>
    </row>
    <row r="47" spans="1:7" x14ac:dyDescent="0.4">
      <c r="A47" s="44"/>
      <c r="B47" s="44"/>
      <c r="C47" s="44"/>
      <c r="D47" s="44"/>
      <c r="E47" s="45"/>
      <c r="F47" s="46"/>
      <c r="G47" s="47"/>
    </row>
    <row r="48" spans="1:7" x14ac:dyDescent="0.4">
      <c r="A48" s="48" t="s">
        <v>44</v>
      </c>
      <c r="B48" s="48"/>
      <c r="C48" s="48"/>
      <c r="D48" s="48"/>
      <c r="E48" s="48"/>
      <c r="F48" s="49"/>
      <c r="G48" s="50"/>
    </row>
    <row r="49" spans="1:17" x14ac:dyDescent="0.4">
      <c r="A49" s="76" t="s">
        <v>90</v>
      </c>
      <c r="B49" s="88"/>
      <c r="C49" s="110"/>
      <c r="D49" s="110"/>
      <c r="E49" s="72"/>
      <c r="F49" s="5" t="e">
        <f>((4.041/125)*F4*(F22/100))/30</f>
        <v>#DIV/0!</v>
      </c>
      <c r="G49" s="73" t="s">
        <v>68</v>
      </c>
    </row>
    <row r="50" spans="1:17" x14ac:dyDescent="0.4">
      <c r="A50" s="76" t="s">
        <v>112</v>
      </c>
      <c r="B50" s="88"/>
      <c r="C50" s="110"/>
      <c r="D50" s="110"/>
      <c r="E50" s="72"/>
      <c r="F50" s="5">
        <f>(C17*'バックデータ(※編集しないこと)'!B7*0.5*(3.66666666666667))/30</f>
        <v>0.4974444444444448</v>
      </c>
      <c r="G50" s="73" t="s">
        <v>68</v>
      </c>
    </row>
    <row r="51" spans="1:17" x14ac:dyDescent="0.4">
      <c r="A51" s="76" t="s">
        <v>113</v>
      </c>
      <c r="B51" s="88"/>
      <c r="C51" s="110"/>
      <c r="D51" s="110"/>
      <c r="E51" s="72"/>
      <c r="F51" s="5">
        <f>(C18*'バックデータ(※編集しないこと)'!B8*0.5*(3.66666666666667))/30</f>
        <v>0</v>
      </c>
      <c r="G51" s="73" t="s">
        <v>68</v>
      </c>
    </row>
    <row r="52" spans="1:17" x14ac:dyDescent="0.4">
      <c r="A52" s="76" t="s">
        <v>114</v>
      </c>
      <c r="B52" s="88"/>
      <c r="C52" s="110"/>
      <c r="D52" s="110"/>
      <c r="E52" s="72"/>
      <c r="F52" s="5">
        <f>(C19*'バックデータ(※編集しないこと)'!B9*0.5*(3.66666666666667))/30</f>
        <v>0</v>
      </c>
      <c r="G52" s="73" t="s">
        <v>68</v>
      </c>
    </row>
    <row r="53" spans="1:17" x14ac:dyDescent="0.4">
      <c r="A53" s="76" t="s">
        <v>115</v>
      </c>
      <c r="B53" s="88"/>
      <c r="C53" s="110"/>
      <c r="D53" s="110"/>
      <c r="E53" s="72"/>
      <c r="F53" s="5">
        <f>(C20*'バックデータ(※編集しないこと)'!B10*0.5*(3.66666666666667))/30</f>
        <v>0</v>
      </c>
      <c r="G53" s="73" t="s">
        <v>68</v>
      </c>
      <c r="Q53" s="54"/>
    </row>
    <row r="54" spans="1:17" x14ac:dyDescent="0.4">
      <c r="A54" s="76" t="s">
        <v>116</v>
      </c>
      <c r="B54" s="88"/>
      <c r="C54" s="110"/>
      <c r="D54" s="110"/>
      <c r="E54" s="72"/>
      <c r="F54" s="5">
        <f>(C21*'バックデータ(※編集しないこと)'!B11*0.5*(3.66666666666667))/30</f>
        <v>0</v>
      </c>
      <c r="G54" s="73" t="s">
        <v>68</v>
      </c>
    </row>
    <row r="55" spans="1:17" x14ac:dyDescent="0.4">
      <c r="A55" s="76" t="s">
        <v>1</v>
      </c>
      <c r="B55" s="88"/>
      <c r="C55" s="110"/>
      <c r="D55" s="110"/>
      <c r="E55" s="55" t="s">
        <v>45</v>
      </c>
      <c r="F55" s="6" t="e">
        <f>VLOOKUP(F23,'バックデータ(※編集しないこと)'!A14:B15,2,FALSE)</f>
        <v>#N/A</v>
      </c>
      <c r="G55" s="73" t="s">
        <v>68</v>
      </c>
      <c r="Q55" s="54"/>
    </row>
    <row r="56" spans="1:17" x14ac:dyDescent="0.4">
      <c r="A56" s="76" t="s">
        <v>2</v>
      </c>
      <c r="B56" s="88"/>
      <c r="C56" s="110"/>
      <c r="D56" s="110"/>
      <c r="E56" s="55" t="s">
        <v>45</v>
      </c>
      <c r="F56" s="6" t="e">
        <f>VLOOKUP(F24,'バックデータ(※編集しないこと)'!D3:E4,2,FALSE)</f>
        <v>#N/A</v>
      </c>
      <c r="G56" s="73" t="s">
        <v>68</v>
      </c>
    </row>
    <row r="57" spans="1:17" x14ac:dyDescent="0.4">
      <c r="A57" s="76" t="s">
        <v>3</v>
      </c>
      <c r="B57" s="87"/>
      <c r="C57" s="87"/>
      <c r="D57" s="88"/>
      <c r="E57" s="77"/>
      <c r="F57" s="66" t="s">
        <v>67</v>
      </c>
      <c r="G57" s="73" t="s">
        <v>68</v>
      </c>
    </row>
    <row r="58" spans="1:17" x14ac:dyDescent="0.4">
      <c r="A58" s="76" t="s">
        <v>37</v>
      </c>
      <c r="B58" s="87"/>
      <c r="C58" s="87"/>
      <c r="D58" s="88"/>
      <c r="E58" s="72"/>
      <c r="F58" s="5">
        <f>0.02*F25</f>
        <v>0</v>
      </c>
      <c r="G58" s="73" t="s">
        <v>68</v>
      </c>
    </row>
    <row r="59" spans="1:17" x14ac:dyDescent="0.4">
      <c r="A59" s="76" t="s">
        <v>38</v>
      </c>
      <c r="B59" s="87"/>
      <c r="C59" s="87"/>
      <c r="D59" s="88"/>
      <c r="E59" s="72"/>
      <c r="F59" s="5">
        <f>0.00685*F26</f>
        <v>0</v>
      </c>
      <c r="G59" s="73" t="s">
        <v>68</v>
      </c>
    </row>
    <row r="60" spans="1:17" x14ac:dyDescent="0.4">
      <c r="A60" s="76" t="s">
        <v>65</v>
      </c>
      <c r="B60" s="87"/>
      <c r="C60" s="87"/>
      <c r="D60" s="88"/>
      <c r="E60" s="72"/>
      <c r="F60" s="5">
        <f>0.02*F27</f>
        <v>0</v>
      </c>
      <c r="G60" s="73" t="s">
        <v>68</v>
      </c>
    </row>
    <row r="61" spans="1:17" x14ac:dyDescent="0.4">
      <c r="A61" s="76" t="s">
        <v>66</v>
      </c>
      <c r="B61" s="87"/>
      <c r="C61" s="87"/>
      <c r="D61" s="88"/>
      <c r="E61" s="72"/>
      <c r="F61" s="5">
        <f>0.00685*F28</f>
        <v>0</v>
      </c>
      <c r="G61" s="73" t="s">
        <v>68</v>
      </c>
    </row>
    <row r="62" spans="1:17" x14ac:dyDescent="0.4">
      <c r="A62" s="76" t="s">
        <v>106</v>
      </c>
      <c r="B62" s="87"/>
      <c r="C62" s="87"/>
      <c r="D62" s="88"/>
      <c r="E62" s="72"/>
      <c r="F62" s="5">
        <f>0.02*F29</f>
        <v>0</v>
      </c>
      <c r="G62" s="73" t="s">
        <v>68</v>
      </c>
    </row>
    <row r="63" spans="1:17" x14ac:dyDescent="0.4">
      <c r="A63" s="76" t="s">
        <v>107</v>
      </c>
      <c r="B63" s="87"/>
      <c r="C63" s="87"/>
      <c r="D63" s="88"/>
      <c r="E63" s="72"/>
      <c r="F63" s="5">
        <f>0.00685*F30</f>
        <v>0</v>
      </c>
      <c r="G63" s="73" t="s">
        <v>68</v>
      </c>
      <c r="Q63" s="54"/>
    </row>
    <row r="64" spans="1:17" ht="20.25" customHeight="1" x14ac:dyDescent="0.4">
      <c r="A64" s="76" t="s">
        <v>4</v>
      </c>
      <c r="B64" s="87"/>
      <c r="C64" s="87"/>
      <c r="D64" s="88"/>
      <c r="E64" s="55" t="s">
        <v>45</v>
      </c>
      <c r="F64" s="10" t="e">
        <f>VLOOKUP(F31,'バックデータ(※編集しないこと)'!D7:E8,2,FALSE)</f>
        <v>#N/A</v>
      </c>
      <c r="G64" s="73" t="s">
        <v>68</v>
      </c>
    </row>
    <row r="65" spans="1:17" ht="20.25" customHeight="1" x14ac:dyDescent="0.4">
      <c r="A65" s="110" t="s">
        <v>71</v>
      </c>
      <c r="B65" s="92" t="s">
        <v>6</v>
      </c>
      <c r="C65" s="93"/>
      <c r="D65" s="94"/>
      <c r="E65" s="55" t="s">
        <v>45</v>
      </c>
      <c r="F65" s="10" t="e">
        <f>VLOOKUP(F32,'バックデータ(※編集しないこと)'!D11:E12,2,FALSE)</f>
        <v>#N/A</v>
      </c>
      <c r="G65" s="73" t="s">
        <v>68</v>
      </c>
      <c r="Q65" s="54"/>
    </row>
    <row r="66" spans="1:17" x14ac:dyDescent="0.4">
      <c r="A66" s="110"/>
      <c r="B66" s="92" t="s">
        <v>7</v>
      </c>
      <c r="C66" s="93"/>
      <c r="D66" s="94"/>
      <c r="E66" s="55" t="s">
        <v>45</v>
      </c>
      <c r="F66" s="10" t="e">
        <f>VLOOKUP(F33,'バックデータ(※編集しないこと)'!D15:E16,2,FALSE)</f>
        <v>#N/A</v>
      </c>
      <c r="G66" s="73" t="s">
        <v>68</v>
      </c>
    </row>
    <row r="67" spans="1:17" x14ac:dyDescent="0.4">
      <c r="A67" s="110" t="s">
        <v>72</v>
      </c>
      <c r="B67" s="92" t="s">
        <v>8</v>
      </c>
      <c r="C67" s="93"/>
      <c r="D67" s="94"/>
      <c r="E67" s="72"/>
      <c r="F67" s="5">
        <f>+(F34*1100*0.431)/1000</f>
        <v>0</v>
      </c>
      <c r="G67" s="73" t="s">
        <v>68</v>
      </c>
      <c r="Q67" s="54"/>
    </row>
    <row r="68" spans="1:17" x14ac:dyDescent="0.4">
      <c r="A68" s="110"/>
      <c r="B68" s="92" t="s">
        <v>9</v>
      </c>
      <c r="C68" s="93"/>
      <c r="D68" s="94"/>
      <c r="E68" s="72"/>
      <c r="F68" s="5">
        <f>+(F35*2178.8*0.059)/1000</f>
        <v>0</v>
      </c>
      <c r="G68" s="73" t="s">
        <v>68</v>
      </c>
    </row>
    <row r="69" spans="1:17" ht="19.5" thickBot="1" x14ac:dyDescent="0.45">
      <c r="A69" s="86" t="s">
        <v>5</v>
      </c>
      <c r="B69" s="87"/>
      <c r="C69" s="87"/>
      <c r="D69" s="88"/>
      <c r="E69" s="72"/>
      <c r="F69" s="7">
        <f>+(F37*0.1*0.431)/1000</f>
        <v>0</v>
      </c>
      <c r="G69" s="73" t="s">
        <v>68</v>
      </c>
    </row>
    <row r="70" spans="1:17" ht="19.5" thickBot="1" x14ac:dyDescent="0.45">
      <c r="A70" s="57" t="s">
        <v>46</v>
      </c>
      <c r="B70" s="58"/>
      <c r="C70" s="108" t="s">
        <v>56</v>
      </c>
      <c r="D70" s="108"/>
      <c r="E70" s="109"/>
      <c r="F70" s="4" t="e">
        <f>SUM(F45:F69)</f>
        <v>#DIV/0!</v>
      </c>
      <c r="G70" s="73" t="s">
        <v>68</v>
      </c>
    </row>
    <row r="71" spans="1:17" ht="19.5" thickBot="1" x14ac:dyDescent="0.45">
      <c r="F71" s="59"/>
    </row>
    <row r="72" spans="1:17" ht="20.25" thickTop="1" thickBot="1" x14ac:dyDescent="0.45">
      <c r="A72" s="75"/>
      <c r="B72" s="111" t="s">
        <v>73</v>
      </c>
      <c r="C72" s="111"/>
      <c r="D72" s="111"/>
      <c r="E72" s="112"/>
      <c r="F72" s="8">
        <f>(F10/9.76*0.431)/1000</f>
        <v>0</v>
      </c>
      <c r="G72" s="60" t="s">
        <v>68</v>
      </c>
    </row>
    <row r="73" spans="1:17" ht="20.25" thickTop="1" thickBot="1" x14ac:dyDescent="0.45">
      <c r="A73" s="75"/>
      <c r="B73" s="111" t="s">
        <v>74</v>
      </c>
      <c r="C73" s="111"/>
      <c r="D73" s="111"/>
      <c r="E73" s="112"/>
      <c r="F73" s="8" t="e">
        <f>+F70</f>
        <v>#DIV/0!</v>
      </c>
      <c r="G73" s="60" t="s">
        <v>68</v>
      </c>
    </row>
    <row r="74" spans="1:17" ht="20.25" thickTop="1" thickBot="1" x14ac:dyDescent="0.45">
      <c r="A74" s="75"/>
      <c r="B74" s="75" t="s">
        <v>75</v>
      </c>
      <c r="C74" s="111"/>
      <c r="D74" s="111"/>
      <c r="E74" s="112"/>
      <c r="F74" s="8" t="e">
        <f>F72-F73</f>
        <v>#DIV/0!</v>
      </c>
      <c r="G74" s="60" t="s">
        <v>68</v>
      </c>
    </row>
    <row r="75" spans="1:17" ht="20.25" thickTop="1" thickBot="1" x14ac:dyDescent="0.45"/>
    <row r="76" spans="1:17" ht="20.25" thickTop="1" thickBot="1" x14ac:dyDescent="0.45">
      <c r="A76" s="75"/>
      <c r="C76" s="111" t="s">
        <v>57</v>
      </c>
      <c r="D76" s="111"/>
      <c r="E76" s="113"/>
      <c r="F76" s="99" t="e">
        <f>IF(F73&gt;=F72,"OK","NG")</f>
        <v>#DIV/0!</v>
      </c>
      <c r="G76" s="100"/>
    </row>
    <row r="77" spans="1:17" ht="19.5" thickTop="1" x14ac:dyDescent="0.4"/>
    <row r="78" spans="1:17" x14ac:dyDescent="0.4">
      <c r="B78" s="114" t="s">
        <v>77</v>
      </c>
      <c r="C78" s="114"/>
      <c r="D78" s="114"/>
      <c r="E78" s="114"/>
      <c r="F78" s="67">
        <f>+F72*9.76/0.431*1000</f>
        <v>0</v>
      </c>
    </row>
    <row r="79" spans="1:17" x14ac:dyDescent="0.4">
      <c r="B79" s="114" t="s">
        <v>78</v>
      </c>
      <c r="C79" s="114"/>
      <c r="D79" s="114"/>
      <c r="E79" s="114"/>
      <c r="F79" s="67" t="e">
        <f>+F73*9.76/0.431*1000</f>
        <v>#DIV/0!</v>
      </c>
    </row>
    <row r="80" spans="1:17" s="61" customFormat="1" ht="18" x14ac:dyDescent="0.4">
      <c r="B80" s="115" t="s">
        <v>76</v>
      </c>
      <c r="C80" s="115"/>
      <c r="D80" s="115"/>
      <c r="E80" s="115"/>
      <c r="F80" s="68" t="e">
        <f>+F79/F78</f>
        <v>#DIV/0!</v>
      </c>
      <c r="G80" s="62"/>
      <c r="H80" s="63"/>
    </row>
    <row r="81" spans="2:6" x14ac:dyDescent="0.4">
      <c r="B81" s="64"/>
      <c r="C81" s="64"/>
      <c r="D81" s="64"/>
      <c r="E81" s="64"/>
      <c r="F81" s="65"/>
    </row>
    <row r="82" spans="2:6" x14ac:dyDescent="0.4">
      <c r="B82" s="64"/>
      <c r="C82" s="64"/>
      <c r="D82" s="64"/>
      <c r="E82" s="64"/>
      <c r="F82" s="65"/>
    </row>
    <row r="83" spans="2:6" x14ac:dyDescent="0.4">
      <c r="B83" s="64"/>
      <c r="C83" s="64"/>
      <c r="D83" s="64"/>
      <c r="E83" s="64"/>
      <c r="F83" s="65"/>
    </row>
    <row r="84" spans="2:6" x14ac:dyDescent="0.4">
      <c r="B84" s="64"/>
      <c r="C84" s="64"/>
      <c r="D84" s="64"/>
      <c r="E84" s="64"/>
      <c r="F84" s="65"/>
    </row>
  </sheetData>
  <sheetProtection algorithmName="SHA-512" hashValue="FgAIQbdBzmrpN5/SfVeMMjzSHmJs1xMWABxY1+1vaExOlEM6cofICPO8v1AopRvLkMKbJUJHaa/eMJXgkLufJg==" saltValue="gQCxCy+wRV42HqOP04S4pg==" spinCount="100000" sheet="1" objects="1" scenarios="1"/>
  <mergeCells count="72">
    <mergeCell ref="F76:G76"/>
    <mergeCell ref="B78:E78"/>
    <mergeCell ref="B79:E79"/>
    <mergeCell ref="B80:E80"/>
    <mergeCell ref="A69:D69"/>
    <mergeCell ref="C70:E70"/>
    <mergeCell ref="B72:E72"/>
    <mergeCell ref="B73:E73"/>
    <mergeCell ref="C74:E74"/>
    <mergeCell ref="C76:E76"/>
    <mergeCell ref="A65:A66"/>
    <mergeCell ref="B65:D65"/>
    <mergeCell ref="B66:D66"/>
    <mergeCell ref="A67:A68"/>
    <mergeCell ref="B67:D67"/>
    <mergeCell ref="B68:D68"/>
    <mergeCell ref="B59:D59"/>
    <mergeCell ref="B60:D60"/>
    <mergeCell ref="B61:D61"/>
    <mergeCell ref="B62:D62"/>
    <mergeCell ref="B63:D63"/>
    <mergeCell ref="B64:D64"/>
    <mergeCell ref="B53:D53"/>
    <mergeCell ref="B54:D54"/>
    <mergeCell ref="B55:D55"/>
    <mergeCell ref="B56:D56"/>
    <mergeCell ref="B57:D57"/>
    <mergeCell ref="B58:D58"/>
    <mergeCell ref="G45:G46"/>
    <mergeCell ref="A46:D46"/>
    <mergeCell ref="B49:D49"/>
    <mergeCell ref="B50:D50"/>
    <mergeCell ref="B51:D51"/>
    <mergeCell ref="B52:D52"/>
    <mergeCell ref="A34:E34"/>
    <mergeCell ref="A35:E35"/>
    <mergeCell ref="A36:E36"/>
    <mergeCell ref="A37:E37"/>
    <mergeCell ref="A45:D45"/>
    <mergeCell ref="F45:F46"/>
    <mergeCell ref="B28:E28"/>
    <mergeCell ref="B29:E29"/>
    <mergeCell ref="B30:E30"/>
    <mergeCell ref="A31:E31"/>
    <mergeCell ref="A32:E32"/>
    <mergeCell ref="A33:E33"/>
    <mergeCell ref="A22:E22"/>
    <mergeCell ref="A23:E23"/>
    <mergeCell ref="A24:E24"/>
    <mergeCell ref="B25:E25"/>
    <mergeCell ref="B26:E26"/>
    <mergeCell ref="B27:E27"/>
    <mergeCell ref="A17:A21"/>
    <mergeCell ref="D17:E17"/>
    <mergeCell ref="F17:F21"/>
    <mergeCell ref="G17:G21"/>
    <mergeCell ref="D18:E18"/>
    <mergeCell ref="D19:E19"/>
    <mergeCell ref="D20:E20"/>
    <mergeCell ref="D21:E21"/>
    <mergeCell ref="A9:E9"/>
    <mergeCell ref="A10:E10"/>
    <mergeCell ref="A11:E11"/>
    <mergeCell ref="A12:E12"/>
    <mergeCell ref="A13:E13"/>
    <mergeCell ref="A16:E16"/>
    <mergeCell ref="A1:G2"/>
    <mergeCell ref="A4:E4"/>
    <mergeCell ref="A5:E5"/>
    <mergeCell ref="A6:E6"/>
    <mergeCell ref="A7:E7"/>
    <mergeCell ref="A8:E8"/>
  </mergeCells>
  <phoneticPr fontId="1"/>
  <conditionalFormatting sqref="F37">
    <cfRule type="expression" dxfId="0" priority="1">
      <formula>$F36="なし"</formula>
    </cfRule>
  </conditionalFormatting>
  <printOptions horizontalCentered="1"/>
  <pageMargins left="0.25" right="0.25" top="0.75" bottom="0.75" header="0.3" footer="0.3"/>
  <pageSetup paperSize="9" scale="92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'バックデータ(※編集しないこと)'!$A$3:$A$4</xm:f>
          </x14:formula1>
          <xm:sqref>F23:F24 F31:F33 F36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84"/>
  <sheetViews>
    <sheetView view="pageBreakPreview" zoomScale="55" zoomScaleNormal="100" zoomScaleSheetLayoutView="55" workbookViewId="0">
      <selection activeCell="F33" sqref="F33"/>
    </sheetView>
  </sheetViews>
  <sheetFormatPr defaultRowHeight="18.75" x14ac:dyDescent="0.4"/>
  <cols>
    <col min="1" max="1" width="45.875" style="12" bestFit="1" customWidth="1"/>
    <col min="2" max="2" width="17.25" style="12" bestFit="1" customWidth="1"/>
    <col min="3" max="3" width="6.75" style="12" bestFit="1" customWidth="1"/>
    <col min="4" max="4" width="3.375" style="12" bestFit="1" customWidth="1"/>
    <col min="5" max="5" width="3.375" style="12" customWidth="1"/>
    <col min="6" max="6" width="10.625" style="14" bestFit="1" customWidth="1"/>
    <col min="7" max="7" width="10.375" style="12" bestFit="1" customWidth="1"/>
    <col min="8" max="16384" width="9" style="12"/>
  </cols>
  <sheetData>
    <row r="1" spans="1:7" ht="18.75" customHeight="1" x14ac:dyDescent="0.4">
      <c r="A1" s="98" t="s">
        <v>110</v>
      </c>
      <c r="B1" s="98"/>
      <c r="C1" s="98"/>
      <c r="D1" s="98"/>
      <c r="E1" s="98"/>
      <c r="F1" s="98"/>
      <c r="G1" s="98"/>
    </row>
    <row r="2" spans="1:7" ht="18.75" customHeight="1" x14ac:dyDescent="0.4">
      <c r="A2" s="98"/>
      <c r="B2" s="98"/>
      <c r="C2" s="98"/>
      <c r="D2" s="98"/>
      <c r="E2" s="98"/>
      <c r="F2" s="98"/>
      <c r="G2" s="98"/>
    </row>
    <row r="3" spans="1:7" x14ac:dyDescent="0.4">
      <c r="A3" s="13" t="s">
        <v>53</v>
      </c>
      <c r="B3" s="13"/>
      <c r="C3" s="13"/>
      <c r="D3" s="13"/>
      <c r="E3" s="13"/>
    </row>
    <row r="4" spans="1:7" x14ac:dyDescent="0.4">
      <c r="A4" s="92" t="s">
        <v>10</v>
      </c>
      <c r="B4" s="93"/>
      <c r="C4" s="93"/>
      <c r="D4" s="93"/>
      <c r="E4" s="94"/>
      <c r="F4" s="15">
        <v>125</v>
      </c>
      <c r="G4" s="16" t="s">
        <v>12</v>
      </c>
    </row>
    <row r="5" spans="1:7" x14ac:dyDescent="0.4">
      <c r="A5" s="92" t="s">
        <v>47</v>
      </c>
      <c r="B5" s="93"/>
      <c r="C5" s="93"/>
      <c r="D5" s="93"/>
      <c r="E5" s="94"/>
      <c r="F5" s="15">
        <v>31.8</v>
      </c>
      <c r="G5" s="16" t="s">
        <v>12</v>
      </c>
    </row>
    <row r="6" spans="1:7" x14ac:dyDescent="0.4">
      <c r="A6" s="92" t="s">
        <v>48</v>
      </c>
      <c r="B6" s="93"/>
      <c r="C6" s="93"/>
      <c r="D6" s="93"/>
      <c r="E6" s="94"/>
      <c r="F6" s="15">
        <v>43.7</v>
      </c>
      <c r="G6" s="16" t="s">
        <v>12</v>
      </c>
    </row>
    <row r="7" spans="1:7" x14ac:dyDescent="0.4">
      <c r="A7" s="92" t="s">
        <v>49</v>
      </c>
      <c r="B7" s="93"/>
      <c r="C7" s="93"/>
      <c r="D7" s="93"/>
      <c r="E7" s="94"/>
      <c r="F7" s="1">
        <f>+F4-F5-F6</f>
        <v>49.5</v>
      </c>
      <c r="G7" s="16" t="s">
        <v>12</v>
      </c>
    </row>
    <row r="8" spans="1:7" x14ac:dyDescent="0.4">
      <c r="A8" s="92" t="s">
        <v>11</v>
      </c>
      <c r="B8" s="93"/>
      <c r="C8" s="93"/>
      <c r="D8" s="93"/>
      <c r="E8" s="94"/>
      <c r="F8" s="15">
        <v>328.54</v>
      </c>
      <c r="G8" s="16" t="s">
        <v>12</v>
      </c>
    </row>
    <row r="9" spans="1:7" x14ac:dyDescent="0.4">
      <c r="A9" s="92" t="s">
        <v>69</v>
      </c>
      <c r="B9" s="93"/>
      <c r="C9" s="93"/>
      <c r="D9" s="93"/>
      <c r="E9" s="94"/>
      <c r="F9" s="17">
        <v>0.6</v>
      </c>
      <c r="G9" s="16" t="s">
        <v>15</v>
      </c>
    </row>
    <row r="10" spans="1:7" x14ac:dyDescent="0.4">
      <c r="A10" s="92" t="s">
        <v>26</v>
      </c>
      <c r="B10" s="93"/>
      <c r="C10" s="93"/>
      <c r="D10" s="93"/>
      <c r="E10" s="94"/>
      <c r="F10" s="18">
        <v>66628</v>
      </c>
      <c r="G10" s="16" t="s">
        <v>16</v>
      </c>
    </row>
    <row r="11" spans="1:7" x14ac:dyDescent="0.4">
      <c r="A11" s="92" t="s">
        <v>27</v>
      </c>
      <c r="B11" s="93"/>
      <c r="C11" s="93"/>
      <c r="D11" s="93"/>
      <c r="E11" s="94"/>
      <c r="F11" s="18">
        <v>49256</v>
      </c>
      <c r="G11" s="16" t="s">
        <v>16</v>
      </c>
    </row>
    <row r="12" spans="1:7" x14ac:dyDescent="0.4">
      <c r="A12" s="92" t="s">
        <v>55</v>
      </c>
      <c r="B12" s="93"/>
      <c r="C12" s="93"/>
      <c r="D12" s="93"/>
      <c r="E12" s="94"/>
      <c r="F12" s="2">
        <f>F10-F11</f>
        <v>17372</v>
      </c>
      <c r="G12" s="16" t="s">
        <v>16</v>
      </c>
    </row>
    <row r="13" spans="1:7" x14ac:dyDescent="0.4">
      <c r="A13" s="92" t="s">
        <v>51</v>
      </c>
      <c r="B13" s="93"/>
      <c r="C13" s="93"/>
      <c r="D13" s="93"/>
      <c r="E13" s="94"/>
      <c r="F13" s="1">
        <f>+F11/F10</f>
        <v>0.73926877589001616</v>
      </c>
      <c r="G13" s="16" t="s">
        <v>52</v>
      </c>
    </row>
    <row r="14" spans="1:7" x14ac:dyDescent="0.4">
      <c r="A14" s="19"/>
      <c r="B14" s="19"/>
      <c r="C14" s="19"/>
      <c r="D14" s="19"/>
      <c r="E14" s="19"/>
      <c r="F14" s="20"/>
      <c r="G14" s="21"/>
    </row>
    <row r="15" spans="1:7" x14ac:dyDescent="0.4">
      <c r="A15" s="13" t="s">
        <v>54</v>
      </c>
      <c r="B15" s="22"/>
      <c r="C15" s="22"/>
      <c r="D15" s="22"/>
      <c r="E15" s="22"/>
      <c r="F15" s="23"/>
      <c r="G15" s="24"/>
    </row>
    <row r="16" spans="1:7" x14ac:dyDescent="0.4">
      <c r="A16" s="92" t="s">
        <v>17</v>
      </c>
      <c r="B16" s="93"/>
      <c r="C16" s="93"/>
      <c r="D16" s="93"/>
      <c r="E16" s="94"/>
      <c r="F16" s="25">
        <v>24</v>
      </c>
      <c r="G16" s="16" t="s">
        <v>18</v>
      </c>
    </row>
    <row r="17" spans="1:7" x14ac:dyDescent="0.4">
      <c r="A17" s="101" t="s">
        <v>111</v>
      </c>
      <c r="B17" s="26" t="s">
        <v>28</v>
      </c>
      <c r="C17" s="27">
        <v>20</v>
      </c>
      <c r="D17" s="117" t="s">
        <v>18</v>
      </c>
      <c r="E17" s="118"/>
      <c r="F17" s="102">
        <f>SUM(C17:C21)</f>
        <v>20</v>
      </c>
      <c r="G17" s="105" t="s">
        <v>13</v>
      </c>
    </row>
    <row r="18" spans="1:7" x14ac:dyDescent="0.4">
      <c r="A18" s="101"/>
      <c r="B18" s="26" t="s">
        <v>29</v>
      </c>
      <c r="C18" s="27">
        <v>0</v>
      </c>
      <c r="D18" s="116" t="s">
        <v>18</v>
      </c>
      <c r="E18" s="116"/>
      <c r="F18" s="103"/>
      <c r="G18" s="106"/>
    </row>
    <row r="19" spans="1:7" x14ac:dyDescent="0.4">
      <c r="A19" s="101"/>
      <c r="B19" s="26" t="s">
        <v>30</v>
      </c>
      <c r="C19" s="27">
        <v>0</v>
      </c>
      <c r="D19" s="116" t="s">
        <v>18</v>
      </c>
      <c r="E19" s="116"/>
      <c r="F19" s="103"/>
      <c r="G19" s="106"/>
    </row>
    <row r="20" spans="1:7" x14ac:dyDescent="0.4">
      <c r="A20" s="101"/>
      <c r="B20" s="26" t="s">
        <v>31</v>
      </c>
      <c r="C20" s="27">
        <v>0</v>
      </c>
      <c r="D20" s="116" t="s">
        <v>18</v>
      </c>
      <c r="E20" s="116"/>
      <c r="F20" s="103"/>
      <c r="G20" s="106"/>
    </row>
    <row r="21" spans="1:7" x14ac:dyDescent="0.4">
      <c r="A21" s="101"/>
      <c r="B21" s="26" t="s">
        <v>36</v>
      </c>
      <c r="C21" s="27">
        <v>0</v>
      </c>
      <c r="D21" s="119" t="s">
        <v>18</v>
      </c>
      <c r="E21" s="120"/>
      <c r="F21" s="104"/>
      <c r="G21" s="107"/>
    </row>
    <row r="22" spans="1:7" x14ac:dyDescent="0.4">
      <c r="A22" s="92" t="s">
        <v>89</v>
      </c>
      <c r="B22" s="93"/>
      <c r="C22" s="93"/>
      <c r="D22" s="93"/>
      <c r="E22" s="94"/>
      <c r="F22" s="3">
        <f>+F17/F16*100</f>
        <v>83.333333333333343</v>
      </c>
      <c r="G22" s="16" t="s">
        <v>24</v>
      </c>
    </row>
    <row r="23" spans="1:7" x14ac:dyDescent="0.4">
      <c r="A23" s="86" t="s">
        <v>62</v>
      </c>
      <c r="B23" s="87"/>
      <c r="C23" s="87"/>
      <c r="D23" s="87"/>
      <c r="E23" s="88"/>
      <c r="F23" s="28" t="s">
        <v>60</v>
      </c>
      <c r="G23" s="16" t="s">
        <v>52</v>
      </c>
    </row>
    <row r="24" spans="1:7" x14ac:dyDescent="0.4">
      <c r="A24" s="86" t="s">
        <v>63</v>
      </c>
      <c r="B24" s="87"/>
      <c r="C24" s="87"/>
      <c r="D24" s="87"/>
      <c r="E24" s="88"/>
      <c r="F24" s="28" t="s">
        <v>59</v>
      </c>
      <c r="G24" s="16" t="s">
        <v>52</v>
      </c>
    </row>
    <row r="25" spans="1:7" x14ac:dyDescent="0.4">
      <c r="A25" s="29" t="s">
        <v>32</v>
      </c>
      <c r="B25" s="83" t="s">
        <v>33</v>
      </c>
      <c r="C25" s="84"/>
      <c r="D25" s="84"/>
      <c r="E25" s="85"/>
      <c r="F25" s="30">
        <v>1</v>
      </c>
      <c r="G25" s="16" t="s">
        <v>35</v>
      </c>
    </row>
    <row r="26" spans="1:7" x14ac:dyDescent="0.4">
      <c r="A26" s="29" t="s">
        <v>32</v>
      </c>
      <c r="B26" s="83" t="s">
        <v>50</v>
      </c>
      <c r="C26" s="84"/>
      <c r="D26" s="84"/>
      <c r="E26" s="85"/>
      <c r="F26" s="30">
        <v>2</v>
      </c>
      <c r="G26" s="16" t="s">
        <v>35</v>
      </c>
    </row>
    <row r="27" spans="1:7" x14ac:dyDescent="0.4">
      <c r="A27" s="31" t="s">
        <v>34</v>
      </c>
      <c r="B27" s="83" t="s">
        <v>33</v>
      </c>
      <c r="C27" s="84"/>
      <c r="D27" s="84"/>
      <c r="E27" s="85"/>
      <c r="F27" s="30">
        <v>1</v>
      </c>
      <c r="G27" s="16" t="s">
        <v>35</v>
      </c>
    </row>
    <row r="28" spans="1:7" x14ac:dyDescent="0.4">
      <c r="A28" s="31" t="s">
        <v>34</v>
      </c>
      <c r="B28" s="83" t="s">
        <v>50</v>
      </c>
      <c r="C28" s="84"/>
      <c r="D28" s="84"/>
      <c r="E28" s="85"/>
      <c r="F28" s="30">
        <v>2</v>
      </c>
      <c r="G28" s="16" t="s">
        <v>35</v>
      </c>
    </row>
    <row r="29" spans="1:7" x14ac:dyDescent="0.4">
      <c r="A29" s="70" t="s">
        <v>39</v>
      </c>
      <c r="B29" s="83" t="s">
        <v>33</v>
      </c>
      <c r="C29" s="84"/>
      <c r="D29" s="84"/>
      <c r="E29" s="85"/>
      <c r="F29" s="30">
        <v>0</v>
      </c>
      <c r="G29" s="16" t="s">
        <v>35</v>
      </c>
    </row>
    <row r="30" spans="1:7" x14ac:dyDescent="0.4">
      <c r="A30" s="70" t="s">
        <v>39</v>
      </c>
      <c r="B30" s="83" t="s">
        <v>50</v>
      </c>
      <c r="C30" s="84"/>
      <c r="D30" s="84"/>
      <c r="E30" s="85"/>
      <c r="F30" s="30">
        <v>0</v>
      </c>
      <c r="G30" s="16" t="s">
        <v>35</v>
      </c>
    </row>
    <row r="31" spans="1:7" x14ac:dyDescent="0.4">
      <c r="A31" s="86" t="s">
        <v>40</v>
      </c>
      <c r="B31" s="87"/>
      <c r="C31" s="87"/>
      <c r="D31" s="87"/>
      <c r="E31" s="88"/>
      <c r="F31" s="28" t="s">
        <v>59</v>
      </c>
      <c r="G31" s="16" t="s">
        <v>52</v>
      </c>
    </row>
    <row r="32" spans="1:7" x14ac:dyDescent="0.4">
      <c r="A32" s="92" t="s">
        <v>22</v>
      </c>
      <c r="B32" s="93"/>
      <c r="C32" s="93"/>
      <c r="D32" s="93"/>
      <c r="E32" s="94"/>
      <c r="F32" s="28" t="s">
        <v>70</v>
      </c>
      <c r="G32" s="16" t="s">
        <v>52</v>
      </c>
    </row>
    <row r="33" spans="1:7" x14ac:dyDescent="0.4">
      <c r="A33" s="95" t="s">
        <v>23</v>
      </c>
      <c r="B33" s="96"/>
      <c r="C33" s="96"/>
      <c r="D33" s="96"/>
      <c r="E33" s="97"/>
      <c r="F33" s="28" t="s">
        <v>59</v>
      </c>
      <c r="G33" s="16" t="s">
        <v>52</v>
      </c>
    </row>
    <row r="34" spans="1:7" x14ac:dyDescent="0.4">
      <c r="A34" s="92" t="s">
        <v>19</v>
      </c>
      <c r="B34" s="93"/>
      <c r="C34" s="93"/>
      <c r="D34" s="93"/>
      <c r="E34" s="94"/>
      <c r="F34" s="25">
        <v>0</v>
      </c>
      <c r="G34" s="16" t="s">
        <v>43</v>
      </c>
    </row>
    <row r="35" spans="1:7" x14ac:dyDescent="0.4">
      <c r="A35" s="92" t="s">
        <v>20</v>
      </c>
      <c r="B35" s="93"/>
      <c r="C35" s="93"/>
      <c r="D35" s="93"/>
      <c r="E35" s="94"/>
      <c r="F35" s="25">
        <v>4</v>
      </c>
      <c r="G35" s="16" t="s">
        <v>21</v>
      </c>
    </row>
    <row r="36" spans="1:7" x14ac:dyDescent="0.4">
      <c r="A36" s="92" t="s">
        <v>58</v>
      </c>
      <c r="B36" s="93"/>
      <c r="C36" s="93"/>
      <c r="D36" s="93"/>
      <c r="E36" s="94"/>
      <c r="F36" s="28" t="s">
        <v>59</v>
      </c>
      <c r="G36" s="16" t="s">
        <v>52</v>
      </c>
    </row>
    <row r="37" spans="1:7" x14ac:dyDescent="0.4">
      <c r="A37" s="92" t="s">
        <v>41</v>
      </c>
      <c r="B37" s="93"/>
      <c r="C37" s="93"/>
      <c r="D37" s="93"/>
      <c r="E37" s="94"/>
      <c r="F37" s="18">
        <v>6767</v>
      </c>
      <c r="G37" s="16" t="s">
        <v>42</v>
      </c>
    </row>
    <row r="38" spans="1:7" x14ac:dyDescent="0.4">
      <c r="A38" s="32"/>
      <c r="B38" s="32"/>
      <c r="C38" s="32"/>
      <c r="D38" s="32"/>
      <c r="E38" s="32"/>
      <c r="F38" s="33"/>
      <c r="G38" s="34"/>
    </row>
    <row r="39" spans="1:7" x14ac:dyDescent="0.4">
      <c r="B39" s="35"/>
      <c r="C39" s="12" t="s">
        <v>79</v>
      </c>
      <c r="F39" s="36"/>
      <c r="G39" s="36"/>
    </row>
    <row r="40" spans="1:7" x14ac:dyDescent="0.4">
      <c r="B40" s="37"/>
      <c r="C40" s="12" t="s">
        <v>80</v>
      </c>
      <c r="F40" s="38"/>
      <c r="G40" s="39"/>
    </row>
    <row r="41" spans="1:7" x14ac:dyDescent="0.4">
      <c r="B41" s="40"/>
      <c r="C41" s="36" t="s">
        <v>81</v>
      </c>
    </row>
    <row r="42" spans="1:7" x14ac:dyDescent="0.4">
      <c r="B42" s="41"/>
      <c r="C42" s="39" t="s">
        <v>82</v>
      </c>
    </row>
    <row r="44" spans="1:7" x14ac:dyDescent="0.4">
      <c r="A44" s="13" t="s">
        <v>25</v>
      </c>
      <c r="B44" s="13"/>
      <c r="C44" s="13"/>
      <c r="D44" s="13"/>
      <c r="E44" s="13"/>
    </row>
    <row r="45" spans="1:7" x14ac:dyDescent="0.4">
      <c r="A45" s="86" t="s">
        <v>0</v>
      </c>
      <c r="B45" s="87"/>
      <c r="C45" s="87"/>
      <c r="D45" s="88"/>
      <c r="E45" s="42"/>
      <c r="F45" s="79">
        <f>(F12/9.76*0.431)/1000</f>
        <v>0.76714467213114756</v>
      </c>
      <c r="G45" s="81" t="s">
        <v>14</v>
      </c>
    </row>
    <row r="46" spans="1:7" ht="37.5" customHeight="1" x14ac:dyDescent="0.4">
      <c r="A46" s="89" t="s">
        <v>64</v>
      </c>
      <c r="B46" s="90"/>
      <c r="C46" s="90"/>
      <c r="D46" s="91"/>
      <c r="E46" s="43"/>
      <c r="F46" s="80"/>
      <c r="G46" s="82"/>
    </row>
    <row r="47" spans="1:7" x14ac:dyDescent="0.4">
      <c r="A47" s="44"/>
      <c r="B47" s="44"/>
      <c r="C47" s="44"/>
      <c r="D47" s="44"/>
      <c r="E47" s="45"/>
      <c r="F47" s="46"/>
      <c r="G47" s="47"/>
    </row>
    <row r="48" spans="1:7" x14ac:dyDescent="0.4">
      <c r="A48" s="48" t="s">
        <v>44</v>
      </c>
      <c r="B48" s="48"/>
      <c r="C48" s="48"/>
      <c r="D48" s="48"/>
      <c r="E48" s="48"/>
      <c r="F48" s="49"/>
      <c r="G48" s="50"/>
    </row>
    <row r="49" spans="1:17" x14ac:dyDescent="0.4">
      <c r="A49" s="51" t="s">
        <v>90</v>
      </c>
      <c r="B49" s="88"/>
      <c r="C49" s="110"/>
      <c r="D49" s="110"/>
      <c r="E49" s="52"/>
      <c r="F49" s="5">
        <f>((4.041/125)*F4*(F22/100))/30</f>
        <v>0.11225000000000003</v>
      </c>
      <c r="G49" s="53" t="s">
        <v>68</v>
      </c>
    </row>
    <row r="50" spans="1:17" x14ac:dyDescent="0.4">
      <c r="A50" s="51" t="s">
        <v>112</v>
      </c>
      <c r="B50" s="88"/>
      <c r="C50" s="110"/>
      <c r="D50" s="110"/>
      <c r="E50" s="52"/>
      <c r="F50" s="5">
        <f>(C17*'バックデータ(※編集しないこと)'!B7*0.5*(3.66666666666667))/30</f>
        <v>0.4974444444444448</v>
      </c>
      <c r="G50" s="53" t="s">
        <v>68</v>
      </c>
    </row>
    <row r="51" spans="1:17" x14ac:dyDescent="0.4">
      <c r="A51" s="51" t="s">
        <v>113</v>
      </c>
      <c r="B51" s="88"/>
      <c r="C51" s="110"/>
      <c r="D51" s="110"/>
      <c r="E51" s="52"/>
      <c r="F51" s="5">
        <f>(C18*'バックデータ(※編集しないこと)'!B8*0.5*(3.66666666666667))/30</f>
        <v>0</v>
      </c>
      <c r="G51" s="53" t="s">
        <v>68</v>
      </c>
    </row>
    <row r="52" spans="1:17" x14ac:dyDescent="0.4">
      <c r="A52" s="51" t="s">
        <v>114</v>
      </c>
      <c r="B52" s="88"/>
      <c r="C52" s="110"/>
      <c r="D52" s="110"/>
      <c r="E52" s="52"/>
      <c r="F52" s="5">
        <f>(C19*'バックデータ(※編集しないこと)'!B9*0.5*(3.66666666666667))/30</f>
        <v>0</v>
      </c>
      <c r="G52" s="53" t="s">
        <v>68</v>
      </c>
    </row>
    <row r="53" spans="1:17" x14ac:dyDescent="0.4">
      <c r="A53" s="51" t="s">
        <v>115</v>
      </c>
      <c r="B53" s="88"/>
      <c r="C53" s="110"/>
      <c r="D53" s="110"/>
      <c r="E53" s="52"/>
      <c r="F53" s="5">
        <f>(C20*'バックデータ(※編集しないこと)'!B10*0.5*(3.66666666666667))/30</f>
        <v>0</v>
      </c>
      <c r="G53" s="53" t="s">
        <v>68</v>
      </c>
      <c r="Q53" s="54"/>
    </row>
    <row r="54" spans="1:17" x14ac:dyDescent="0.4">
      <c r="A54" s="51" t="s">
        <v>116</v>
      </c>
      <c r="B54" s="88"/>
      <c r="C54" s="110"/>
      <c r="D54" s="110"/>
      <c r="E54" s="52"/>
      <c r="F54" s="5">
        <f>(C21*'バックデータ(※編集しないこと)'!B11*0.5*(3.66666666666667))/30</f>
        <v>0</v>
      </c>
      <c r="G54" s="53" t="s">
        <v>68</v>
      </c>
    </row>
    <row r="55" spans="1:17" x14ac:dyDescent="0.4">
      <c r="A55" s="51" t="s">
        <v>1</v>
      </c>
      <c r="B55" s="88"/>
      <c r="C55" s="110"/>
      <c r="D55" s="110"/>
      <c r="E55" s="55" t="s">
        <v>45</v>
      </c>
      <c r="F55" s="6">
        <f>VLOOKUP(F23,'バックデータ(※編集しないこと)'!A14:B15,2,FALSE)</f>
        <v>6.0000000000000001E-3</v>
      </c>
      <c r="G55" s="53" t="s">
        <v>68</v>
      </c>
      <c r="Q55" s="54"/>
    </row>
    <row r="56" spans="1:17" x14ac:dyDescent="0.4">
      <c r="A56" s="51" t="s">
        <v>2</v>
      </c>
      <c r="B56" s="88"/>
      <c r="C56" s="110"/>
      <c r="D56" s="110"/>
      <c r="E56" s="55" t="s">
        <v>45</v>
      </c>
      <c r="F56" s="6">
        <f>VLOOKUP(F24,'バックデータ(※編集しないこと)'!D3:E4,2,FALSE)</f>
        <v>6.4000000000000001E-2</v>
      </c>
      <c r="G56" s="53" t="s">
        <v>68</v>
      </c>
    </row>
    <row r="57" spans="1:17" x14ac:dyDescent="0.4">
      <c r="A57" s="51" t="s">
        <v>3</v>
      </c>
      <c r="B57" s="87"/>
      <c r="C57" s="87"/>
      <c r="D57" s="88"/>
      <c r="E57" s="56"/>
      <c r="F57" s="66" t="s">
        <v>67</v>
      </c>
      <c r="G57" s="53" t="s">
        <v>68</v>
      </c>
    </row>
    <row r="58" spans="1:17" x14ac:dyDescent="0.4">
      <c r="A58" s="51" t="s">
        <v>37</v>
      </c>
      <c r="B58" s="87"/>
      <c r="C58" s="87"/>
      <c r="D58" s="88"/>
      <c r="E58" s="52"/>
      <c r="F58" s="5">
        <f>0.02*F25</f>
        <v>0.02</v>
      </c>
      <c r="G58" s="53" t="s">
        <v>68</v>
      </c>
    </row>
    <row r="59" spans="1:17" x14ac:dyDescent="0.4">
      <c r="A59" s="51" t="s">
        <v>38</v>
      </c>
      <c r="B59" s="87"/>
      <c r="C59" s="87"/>
      <c r="D59" s="88"/>
      <c r="E59" s="52"/>
      <c r="F59" s="5">
        <f>0.00685*F26</f>
        <v>1.37E-2</v>
      </c>
      <c r="G59" s="53" t="s">
        <v>68</v>
      </c>
    </row>
    <row r="60" spans="1:17" x14ac:dyDescent="0.4">
      <c r="A60" s="51" t="s">
        <v>65</v>
      </c>
      <c r="B60" s="87"/>
      <c r="C60" s="87"/>
      <c r="D60" s="88"/>
      <c r="E60" s="52"/>
      <c r="F60" s="5">
        <f>0.02*F27</f>
        <v>0.02</v>
      </c>
      <c r="G60" s="53" t="s">
        <v>68</v>
      </c>
    </row>
    <row r="61" spans="1:17" x14ac:dyDescent="0.4">
      <c r="A61" s="51" t="s">
        <v>66</v>
      </c>
      <c r="B61" s="87"/>
      <c r="C61" s="87"/>
      <c r="D61" s="88"/>
      <c r="E61" s="52"/>
      <c r="F61" s="5">
        <f>0.00685*F28</f>
        <v>1.37E-2</v>
      </c>
      <c r="G61" s="53" t="s">
        <v>68</v>
      </c>
    </row>
    <row r="62" spans="1:17" x14ac:dyDescent="0.4">
      <c r="A62" s="71" t="s">
        <v>106</v>
      </c>
      <c r="B62" s="87"/>
      <c r="C62" s="87"/>
      <c r="D62" s="88"/>
      <c r="E62" s="72"/>
      <c r="F62" s="5">
        <f>0.02*F29</f>
        <v>0</v>
      </c>
      <c r="G62" s="69" t="s">
        <v>68</v>
      </c>
    </row>
    <row r="63" spans="1:17" x14ac:dyDescent="0.4">
      <c r="A63" s="51" t="s">
        <v>107</v>
      </c>
      <c r="B63" s="87"/>
      <c r="C63" s="87"/>
      <c r="D63" s="88"/>
      <c r="E63" s="52"/>
      <c r="F63" s="5">
        <f>0.00685*F30</f>
        <v>0</v>
      </c>
      <c r="G63" s="53" t="s">
        <v>68</v>
      </c>
      <c r="Q63" s="54"/>
    </row>
    <row r="64" spans="1:17" ht="20.25" customHeight="1" x14ac:dyDescent="0.4">
      <c r="A64" s="51" t="s">
        <v>4</v>
      </c>
      <c r="B64" s="87"/>
      <c r="C64" s="87"/>
      <c r="D64" s="88"/>
      <c r="E64" s="55" t="s">
        <v>45</v>
      </c>
      <c r="F64" s="10">
        <f>VLOOKUP(F31,'バックデータ(※編集しないこと)'!D7:E8,2,FALSE)</f>
        <v>2E-3</v>
      </c>
      <c r="G64" s="53" t="s">
        <v>68</v>
      </c>
    </row>
    <row r="65" spans="1:17" ht="20.25" customHeight="1" x14ac:dyDescent="0.4">
      <c r="A65" s="110" t="s">
        <v>71</v>
      </c>
      <c r="B65" s="92" t="s">
        <v>6</v>
      </c>
      <c r="C65" s="93"/>
      <c r="D65" s="94"/>
      <c r="E65" s="55" t="s">
        <v>45</v>
      </c>
      <c r="F65" s="10">
        <f>VLOOKUP(F32,'バックデータ(※編集しないこと)'!D11:E12,2,FALSE)</f>
        <v>0</v>
      </c>
      <c r="G65" s="53" t="s">
        <v>68</v>
      </c>
      <c r="Q65" s="54"/>
    </row>
    <row r="66" spans="1:17" x14ac:dyDescent="0.4">
      <c r="A66" s="110"/>
      <c r="B66" s="92" t="s">
        <v>7</v>
      </c>
      <c r="C66" s="93"/>
      <c r="D66" s="94"/>
      <c r="E66" s="55" t="s">
        <v>45</v>
      </c>
      <c r="F66" s="10">
        <f>VLOOKUP(F33,'バックデータ(※編集しないこと)'!D15:E16,2,FALSE)</f>
        <v>0.80400000000000005</v>
      </c>
      <c r="G66" s="53" t="s">
        <v>68</v>
      </c>
    </row>
    <row r="67" spans="1:17" x14ac:dyDescent="0.4">
      <c r="A67" s="110" t="s">
        <v>72</v>
      </c>
      <c r="B67" s="92" t="s">
        <v>8</v>
      </c>
      <c r="C67" s="93"/>
      <c r="D67" s="94"/>
      <c r="E67" s="52"/>
      <c r="F67" s="5">
        <f>+(F34*1100*0.431)/1000</f>
        <v>0</v>
      </c>
      <c r="G67" s="53" t="s">
        <v>68</v>
      </c>
      <c r="Q67" s="54"/>
    </row>
    <row r="68" spans="1:17" x14ac:dyDescent="0.4">
      <c r="A68" s="110"/>
      <c r="B68" s="92" t="s">
        <v>9</v>
      </c>
      <c r="C68" s="93"/>
      <c r="D68" s="94"/>
      <c r="E68" s="52"/>
      <c r="F68" s="5">
        <f>+(F35*2178.8*0.059)/1000</f>
        <v>0.51419680000000001</v>
      </c>
      <c r="G68" s="53" t="s">
        <v>68</v>
      </c>
    </row>
    <row r="69" spans="1:17" ht="19.5" thickBot="1" x14ac:dyDescent="0.45">
      <c r="A69" s="86" t="s">
        <v>5</v>
      </c>
      <c r="B69" s="87"/>
      <c r="C69" s="87"/>
      <c r="D69" s="88"/>
      <c r="E69" s="52"/>
      <c r="F69" s="7">
        <f>+(F37*0.1*0.431)/1000</f>
        <v>0.29165770000000002</v>
      </c>
      <c r="G69" s="53" t="s">
        <v>68</v>
      </c>
    </row>
    <row r="70" spans="1:17" ht="19.5" thickBot="1" x14ac:dyDescent="0.45">
      <c r="A70" s="57" t="s">
        <v>46</v>
      </c>
      <c r="B70" s="58"/>
      <c r="C70" s="108" t="s">
        <v>56</v>
      </c>
      <c r="D70" s="108"/>
      <c r="E70" s="109"/>
      <c r="F70" s="4">
        <f>SUM(F45:F69)</f>
        <v>3.1260936165755928</v>
      </c>
      <c r="G70" s="53" t="s">
        <v>68</v>
      </c>
    </row>
    <row r="71" spans="1:17" ht="19.5" thickBot="1" x14ac:dyDescent="0.45">
      <c r="F71" s="59"/>
    </row>
    <row r="72" spans="1:17" ht="20.25" thickTop="1" thickBot="1" x14ac:dyDescent="0.45">
      <c r="A72" s="13"/>
      <c r="B72" s="111" t="s">
        <v>73</v>
      </c>
      <c r="C72" s="111"/>
      <c r="D72" s="111"/>
      <c r="E72" s="112"/>
      <c r="F72" s="8">
        <f>(F10/9.76*0.431)/1000</f>
        <v>2.9422815573770489</v>
      </c>
      <c r="G72" s="60" t="s">
        <v>68</v>
      </c>
    </row>
    <row r="73" spans="1:17" ht="20.25" thickTop="1" thickBot="1" x14ac:dyDescent="0.45">
      <c r="A73" s="13"/>
      <c r="B73" s="111" t="s">
        <v>74</v>
      </c>
      <c r="C73" s="111"/>
      <c r="D73" s="111"/>
      <c r="E73" s="112"/>
      <c r="F73" s="8">
        <f>+F70</f>
        <v>3.1260936165755928</v>
      </c>
      <c r="G73" s="60" t="s">
        <v>68</v>
      </c>
    </row>
    <row r="74" spans="1:17" ht="20.25" thickTop="1" thickBot="1" x14ac:dyDescent="0.45">
      <c r="A74" s="13"/>
      <c r="B74" s="13" t="s">
        <v>75</v>
      </c>
      <c r="C74" s="111"/>
      <c r="D74" s="111"/>
      <c r="E74" s="112"/>
      <c r="F74" s="8">
        <f>F72-F73</f>
        <v>-0.18381205919854393</v>
      </c>
      <c r="G74" s="60" t="s">
        <v>68</v>
      </c>
    </row>
    <row r="75" spans="1:17" ht="20.25" thickTop="1" thickBot="1" x14ac:dyDescent="0.45"/>
    <row r="76" spans="1:17" ht="20.25" thickTop="1" thickBot="1" x14ac:dyDescent="0.45">
      <c r="A76" s="13"/>
      <c r="C76" s="111" t="s">
        <v>57</v>
      </c>
      <c r="D76" s="111"/>
      <c r="E76" s="113"/>
      <c r="F76" s="99" t="str">
        <f>IF(F73&gt;=F72,"OK","NG")</f>
        <v>OK</v>
      </c>
      <c r="G76" s="100"/>
    </row>
    <row r="77" spans="1:17" ht="19.5" thickTop="1" x14ac:dyDescent="0.4"/>
    <row r="78" spans="1:17" x14ac:dyDescent="0.4">
      <c r="B78" s="114" t="s">
        <v>77</v>
      </c>
      <c r="C78" s="114"/>
      <c r="D78" s="114"/>
      <c r="E78" s="114"/>
      <c r="F78" s="67">
        <f>+F72*9.76/0.431*1000</f>
        <v>66627.999999999985</v>
      </c>
    </row>
    <row r="79" spans="1:17" x14ac:dyDescent="0.4">
      <c r="B79" s="114" t="s">
        <v>78</v>
      </c>
      <c r="C79" s="114"/>
      <c r="D79" s="114"/>
      <c r="E79" s="114"/>
      <c r="F79" s="67">
        <f>+F73*9.76/0.431*1000</f>
        <v>70790.4262129415</v>
      </c>
    </row>
    <row r="80" spans="1:17" s="61" customFormat="1" ht="18" x14ac:dyDescent="0.4">
      <c r="B80" s="115" t="s">
        <v>76</v>
      </c>
      <c r="C80" s="115"/>
      <c r="D80" s="115"/>
      <c r="E80" s="115"/>
      <c r="F80" s="68">
        <f>+F79/F78</f>
        <v>1.0624726273179672</v>
      </c>
      <c r="G80" s="62"/>
      <c r="H80" s="63"/>
    </row>
    <row r="81" spans="2:6" x14ac:dyDescent="0.4">
      <c r="B81" s="64"/>
      <c r="C81" s="64"/>
      <c r="D81" s="64"/>
      <c r="E81" s="64"/>
      <c r="F81" s="65"/>
    </row>
    <row r="82" spans="2:6" x14ac:dyDescent="0.4">
      <c r="B82" s="64"/>
      <c r="C82" s="64"/>
      <c r="D82" s="64"/>
      <c r="E82" s="64"/>
      <c r="F82" s="65"/>
    </row>
    <row r="83" spans="2:6" x14ac:dyDescent="0.4">
      <c r="B83" s="64"/>
      <c r="C83" s="64"/>
      <c r="D83" s="64"/>
      <c r="E83" s="64"/>
      <c r="F83" s="65"/>
    </row>
    <row r="84" spans="2:6" x14ac:dyDescent="0.4">
      <c r="B84" s="64"/>
      <c r="C84" s="64"/>
      <c r="D84" s="64"/>
      <c r="E84" s="64"/>
      <c r="F84" s="65"/>
    </row>
  </sheetData>
  <mergeCells count="72">
    <mergeCell ref="B78:E78"/>
    <mergeCell ref="B79:E79"/>
    <mergeCell ref="B80:E80"/>
    <mergeCell ref="A9:E9"/>
    <mergeCell ref="A8:E8"/>
    <mergeCell ref="B72:E72"/>
    <mergeCell ref="D19:E19"/>
    <mergeCell ref="D18:E18"/>
    <mergeCell ref="D17:E17"/>
    <mergeCell ref="A16:E16"/>
    <mergeCell ref="A12:E12"/>
    <mergeCell ref="A22:E22"/>
    <mergeCell ref="D21:E21"/>
    <mergeCell ref="A23:E23"/>
    <mergeCell ref="A24:E24"/>
    <mergeCell ref="D20:E20"/>
    <mergeCell ref="B26:E26"/>
    <mergeCell ref="B25:E25"/>
    <mergeCell ref="B63:D63"/>
    <mergeCell ref="B73:E73"/>
    <mergeCell ref="A11:E11"/>
    <mergeCell ref="B65:D65"/>
    <mergeCell ref="B66:D66"/>
    <mergeCell ref="B67:D67"/>
    <mergeCell ref="B68:D68"/>
    <mergeCell ref="A69:D69"/>
    <mergeCell ref="B29:E29"/>
    <mergeCell ref="B30:E30"/>
    <mergeCell ref="B62:D62"/>
    <mergeCell ref="A10:E10"/>
    <mergeCell ref="A4:E4"/>
    <mergeCell ref="A65:A66"/>
    <mergeCell ref="A67:A68"/>
    <mergeCell ref="B61:D61"/>
    <mergeCell ref="B56:D56"/>
    <mergeCell ref="B57:D57"/>
    <mergeCell ref="B49:D49"/>
    <mergeCell ref="B50:D50"/>
    <mergeCell ref="B51:D51"/>
    <mergeCell ref="B52:D52"/>
    <mergeCell ref="B53:D53"/>
    <mergeCell ref="B59:D59"/>
    <mergeCell ref="B60:D60"/>
    <mergeCell ref="B64:D64"/>
    <mergeCell ref="B58:D58"/>
    <mergeCell ref="A1:G2"/>
    <mergeCell ref="F76:G76"/>
    <mergeCell ref="A17:A21"/>
    <mergeCell ref="F17:F21"/>
    <mergeCell ref="G17:G21"/>
    <mergeCell ref="A5:E5"/>
    <mergeCell ref="A6:E6"/>
    <mergeCell ref="A7:E7"/>
    <mergeCell ref="A13:E13"/>
    <mergeCell ref="C70:E70"/>
    <mergeCell ref="A37:E37"/>
    <mergeCell ref="B54:D54"/>
    <mergeCell ref="B55:D55"/>
    <mergeCell ref="C74:E74"/>
    <mergeCell ref="C76:E76"/>
    <mergeCell ref="A36:E36"/>
    <mergeCell ref="F45:F46"/>
    <mergeCell ref="G45:G46"/>
    <mergeCell ref="B27:E27"/>
    <mergeCell ref="B28:E28"/>
    <mergeCell ref="A45:D45"/>
    <mergeCell ref="A46:D46"/>
    <mergeCell ref="A35:E35"/>
    <mergeCell ref="A34:E34"/>
    <mergeCell ref="A33:E33"/>
    <mergeCell ref="A31:E31"/>
    <mergeCell ref="A32:E32"/>
  </mergeCells>
  <phoneticPr fontId="1"/>
  <conditionalFormatting sqref="F37">
    <cfRule type="expression" dxfId="1" priority="1">
      <formula>$F36="なし"</formula>
    </cfRule>
  </conditionalFormatting>
  <printOptions horizontalCentered="1"/>
  <pageMargins left="0.25" right="0.25" top="0.75" bottom="0.75" header="0.3" footer="0.3"/>
  <pageSetup paperSize="9" scale="92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'バックデータ(※編集しないこと)'!$A$3:$A$4</xm:f>
          </x14:formula1>
          <xm:sqref>F23:F24 F31:F33 F36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activeCell="H7" sqref="H7"/>
    </sheetView>
  </sheetViews>
  <sheetFormatPr defaultRowHeight="18.75" x14ac:dyDescent="0.4"/>
  <cols>
    <col min="8" max="8" width="21.625" bestFit="1" customWidth="1"/>
    <col min="9" max="9" width="9.375" customWidth="1"/>
  </cols>
  <sheetData>
    <row r="1" spans="1:10" x14ac:dyDescent="0.4">
      <c r="I1" t="s">
        <v>108</v>
      </c>
      <c r="J1" t="s">
        <v>109</v>
      </c>
    </row>
    <row r="2" spans="1:10" x14ac:dyDescent="0.4">
      <c r="A2" s="121" t="s">
        <v>88</v>
      </c>
      <c r="B2" s="121"/>
      <c r="D2" s="122" t="s">
        <v>87</v>
      </c>
      <c r="E2" s="123"/>
      <c r="H2" t="s">
        <v>91</v>
      </c>
      <c r="I2" s="9">
        <f>SUM('（記入例）'!F45)</f>
        <v>0.76714467213114756</v>
      </c>
    </row>
    <row r="3" spans="1:10" x14ac:dyDescent="0.4">
      <c r="A3" s="11" t="s">
        <v>60</v>
      </c>
      <c r="B3" s="11"/>
      <c r="D3" s="11" t="s">
        <v>60</v>
      </c>
      <c r="E3" s="11">
        <v>6.4000000000000001E-2</v>
      </c>
      <c r="H3" t="s">
        <v>92</v>
      </c>
      <c r="I3" s="9">
        <f>+'（記入例）'!F49</f>
        <v>0.11225000000000003</v>
      </c>
    </row>
    <row r="4" spans="1:10" x14ac:dyDescent="0.4">
      <c r="A4" s="11" t="s">
        <v>61</v>
      </c>
      <c r="B4" s="11"/>
      <c r="D4" s="11" t="s">
        <v>61</v>
      </c>
      <c r="E4" s="11">
        <v>0</v>
      </c>
      <c r="H4" t="s">
        <v>93</v>
      </c>
      <c r="I4" s="9">
        <f>SUM('（記入例）'!F50:F54)</f>
        <v>0.4974444444444448</v>
      </c>
    </row>
    <row r="5" spans="1:10" x14ac:dyDescent="0.4">
      <c r="H5" t="s">
        <v>94</v>
      </c>
      <c r="I5">
        <f>+'（記入例）'!F55</f>
        <v>6.0000000000000001E-3</v>
      </c>
    </row>
    <row r="6" spans="1:10" x14ac:dyDescent="0.4">
      <c r="A6" s="121" t="s">
        <v>86</v>
      </c>
      <c r="B6" s="121"/>
      <c r="D6" s="121" t="s">
        <v>85</v>
      </c>
      <c r="E6" s="121"/>
      <c r="H6" t="s">
        <v>95</v>
      </c>
      <c r="I6">
        <f>+'（記入例）'!F56</f>
        <v>6.4000000000000001E-2</v>
      </c>
    </row>
    <row r="7" spans="1:10" x14ac:dyDescent="0.4">
      <c r="A7" s="11" t="s">
        <v>28</v>
      </c>
      <c r="B7" s="11">
        <v>0.40699999999999997</v>
      </c>
      <c r="D7" s="11" t="s">
        <v>60</v>
      </c>
      <c r="E7" s="11">
        <v>2E-3</v>
      </c>
      <c r="H7" t="s">
        <v>96</v>
      </c>
      <c r="I7">
        <v>0</v>
      </c>
    </row>
    <row r="8" spans="1:10" x14ac:dyDescent="0.4">
      <c r="A8" s="11" t="s">
        <v>29</v>
      </c>
      <c r="B8" s="11">
        <v>0.314</v>
      </c>
      <c r="D8" s="11" t="s">
        <v>61</v>
      </c>
      <c r="E8" s="11">
        <v>0</v>
      </c>
      <c r="H8" t="s">
        <v>97</v>
      </c>
      <c r="I8" s="9">
        <f>SUM('（記入例）'!F58:F59)</f>
        <v>3.3700000000000001E-2</v>
      </c>
    </row>
    <row r="9" spans="1:10" x14ac:dyDescent="0.4">
      <c r="A9" s="11" t="s">
        <v>30</v>
      </c>
      <c r="B9" s="11">
        <v>0.45100000000000001</v>
      </c>
      <c r="H9" t="s">
        <v>98</v>
      </c>
      <c r="I9" s="9">
        <f>SUM('（記入例）'!F60:F61)</f>
        <v>3.3700000000000001E-2</v>
      </c>
    </row>
    <row r="10" spans="1:10" x14ac:dyDescent="0.4">
      <c r="A10" s="11" t="s">
        <v>31</v>
      </c>
      <c r="B10" s="11">
        <v>0.40400000000000003</v>
      </c>
      <c r="D10" s="121" t="s">
        <v>6</v>
      </c>
      <c r="E10" s="121"/>
      <c r="H10" t="s">
        <v>99</v>
      </c>
      <c r="I10">
        <f>SUM('（記入例）'!F62:F63)</f>
        <v>0</v>
      </c>
    </row>
    <row r="11" spans="1:10" x14ac:dyDescent="0.4">
      <c r="A11" s="11" t="s">
        <v>84</v>
      </c>
      <c r="B11" s="11"/>
      <c r="D11" s="11" t="s">
        <v>60</v>
      </c>
      <c r="E11" s="11">
        <v>3</v>
      </c>
      <c r="H11" t="s">
        <v>101</v>
      </c>
      <c r="I11">
        <f>+'（記入例）'!F64</f>
        <v>2E-3</v>
      </c>
    </row>
    <row r="12" spans="1:10" x14ac:dyDescent="0.4">
      <c r="D12" s="11" t="s">
        <v>61</v>
      </c>
      <c r="E12" s="11">
        <v>0</v>
      </c>
      <c r="H12" t="s">
        <v>100</v>
      </c>
      <c r="I12">
        <f>+'（記入例）'!F65</f>
        <v>0</v>
      </c>
    </row>
    <row r="13" spans="1:10" x14ac:dyDescent="0.4">
      <c r="A13" s="121" t="s">
        <v>83</v>
      </c>
      <c r="B13" s="121"/>
      <c r="H13" t="s">
        <v>102</v>
      </c>
      <c r="I13">
        <f>+'（記入例）'!F66</f>
        <v>0.80400000000000005</v>
      </c>
    </row>
    <row r="14" spans="1:10" x14ac:dyDescent="0.4">
      <c r="A14" s="11" t="s">
        <v>60</v>
      </c>
      <c r="B14" s="11">
        <v>6.0000000000000001E-3</v>
      </c>
      <c r="D14" s="121" t="s">
        <v>7</v>
      </c>
      <c r="E14" s="121"/>
      <c r="H14" t="s">
        <v>103</v>
      </c>
      <c r="I14">
        <f>+'（記入例）'!F67</f>
        <v>0</v>
      </c>
    </row>
    <row r="15" spans="1:10" x14ac:dyDescent="0.4">
      <c r="A15" s="11" t="s">
        <v>61</v>
      </c>
      <c r="B15" s="11">
        <v>0</v>
      </c>
      <c r="D15" s="11" t="s">
        <v>60</v>
      </c>
      <c r="E15" s="11">
        <v>0.80400000000000005</v>
      </c>
      <c r="H15" t="s">
        <v>104</v>
      </c>
      <c r="I15" s="9">
        <f>+'（記入例）'!F68</f>
        <v>0.51419680000000001</v>
      </c>
    </row>
    <row r="16" spans="1:10" x14ac:dyDescent="0.4">
      <c r="D16" s="11" t="s">
        <v>61</v>
      </c>
      <c r="E16" s="11">
        <v>0</v>
      </c>
      <c r="H16" t="s">
        <v>105</v>
      </c>
      <c r="I16" s="9">
        <f>+'（記入例）'!F69</f>
        <v>0.29165770000000002</v>
      </c>
    </row>
    <row r="17" spans="10:10" x14ac:dyDescent="0.4">
      <c r="J17" s="9">
        <f>+'（記入例）'!F72</f>
        <v>2.9422815573770489</v>
      </c>
    </row>
  </sheetData>
  <sheetProtection password="C63B" sheet="1" objects="1" scenarios="1"/>
  <mergeCells count="7">
    <mergeCell ref="D14:E14"/>
    <mergeCell ref="D2:E2"/>
    <mergeCell ref="A2:B2"/>
    <mergeCell ref="A6:B6"/>
    <mergeCell ref="A13:B13"/>
    <mergeCell ref="D6:E6"/>
    <mergeCell ref="D10:E10"/>
  </mergeCells>
  <phoneticPr fontId="1"/>
  <pageMargins left="0.7" right="0.7" top="0.75" bottom="0.75" header="0.3" footer="0.3"/>
  <pageSetup paperSize="9" orientation="portrait" verticalDpi="0" r:id="rId1"/>
</worksheet>
</file>