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参加申請" sheetId="1" r:id="rId1"/>
    <sheet name="入札時委任状" sheetId="2" r:id="rId2"/>
    <sheet name="配置技術者決定届" sheetId="3" r:id="rId3"/>
    <sheet name="ｺｰﾄﾞ" sheetId="4" r:id="rId4"/>
  </sheets>
  <definedNames>
    <definedName name="_xlnm.Print_Area" localSheetId="0">'参加申請'!$A:$AI</definedName>
    <definedName name="_xlnm.Print_Area" localSheetId="1">'入札時委任状'!$A$1:$AH$52</definedName>
    <definedName name="_xlnm.Print_Area" localSheetId="2">'配置技術者決定届'!$A$1:$AI$60</definedName>
  </definedNames>
  <calcPr fullCalcOnLoad="1"/>
</workbook>
</file>

<file path=xl/comments1.xml><?xml version="1.0" encoding="utf-8"?>
<comments xmlns="http://schemas.openxmlformats.org/spreadsheetml/2006/main">
  <authors>
    <author>ic2806</author>
  </authors>
  <commentList>
    <comment ref="Y5" authorId="0">
      <text>
        <r>
          <rPr>
            <b/>
            <sz val="9"/>
            <rFont val="ＭＳ Ｐゴシック"/>
            <family val="3"/>
          </rPr>
          <t xml:space="preserve">水色のセルが入力欄です
</t>
        </r>
      </text>
    </comment>
    <comment ref="H39" authorId="0">
      <text>
        <r>
          <rPr>
            <b/>
            <sz val="9"/>
            <rFont val="ＭＳ Ｐゴシック"/>
            <family val="3"/>
          </rPr>
          <t>一括入札の場合、「工事名」、「工事箇所」でそれぞれ提出してください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2" authorId="0">
      <text>
        <r>
          <rPr>
            <b/>
            <sz val="9"/>
            <rFont val="ＭＳ Ｐゴシック"/>
            <family val="3"/>
          </rPr>
          <t>参加申請受付期間中に提出する書類です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大島 芙美恵</author>
  </authors>
  <commentList>
    <comment ref="A10" authorId="0">
      <text>
        <r>
          <rPr>
            <b/>
            <sz val="9"/>
            <rFont val="MS P ゴシック"/>
            <family val="3"/>
          </rPr>
          <t>右上の日付により変わります。
令和2年10月27日まで：牧野　光朗
令和2年10月28日以降：佐藤　健
を選択してください。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ic2806</author>
  </authors>
  <commentList>
    <comment ref="Z4" authorId="0">
      <text>
        <r>
          <rPr>
            <b/>
            <sz val="9"/>
            <rFont val="ＭＳ Ｐゴシック"/>
            <family val="3"/>
          </rPr>
          <t>入札日になります</t>
        </r>
      </text>
    </comment>
    <comment ref="I17" authorId="0">
      <text>
        <r>
          <rPr>
            <b/>
            <sz val="9"/>
            <rFont val="ＭＳ Ｐゴシック"/>
            <family val="3"/>
          </rPr>
          <t>一括入札の場合、「工事名」、「工事箇所」でそれぞれ提出してください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2" authorId="0">
      <text>
        <r>
          <rPr>
            <b/>
            <sz val="9"/>
            <rFont val="ＭＳ Ｐゴシック"/>
            <family val="3"/>
          </rPr>
          <t>開札後、落札候補者となった場合、その場で提出する書類です</t>
        </r>
        <r>
          <rPr>
            <sz val="9"/>
            <rFont val="ＭＳ Ｐゴシック"/>
            <family val="3"/>
          </rPr>
          <t xml:space="preserve">
</t>
        </r>
      </text>
    </comment>
    <comment ref="J26" authorId="0">
      <text>
        <r>
          <rPr>
            <sz val="9"/>
            <rFont val="ＭＳ Ｐゴシック"/>
            <family val="3"/>
          </rPr>
          <t>農業土木、鉱山土木、森林土木、砂防、治山、緑地、造園に関する学科は、</t>
        </r>
        <r>
          <rPr>
            <b/>
            <sz val="9"/>
            <rFont val="ＭＳ Ｐゴシック"/>
            <family val="3"/>
          </rPr>
          <t>「土木工学」</t>
        </r>
        <r>
          <rPr>
            <sz val="9"/>
            <rFont val="ＭＳ Ｐゴシック"/>
            <family val="3"/>
          </rPr>
          <t>を選んでください</t>
        </r>
      </text>
    </comment>
    <comment ref="U26" authorId="0">
      <text>
        <r>
          <rPr>
            <b/>
            <sz val="9"/>
            <rFont val="ＭＳ Ｐゴシック"/>
            <family val="3"/>
          </rPr>
          <t>実務経験による場合は、技術者経歴書を作成し同時に提出してください</t>
        </r>
      </text>
    </comment>
    <comment ref="I19" authorId="0">
      <text>
        <r>
          <rPr>
            <b/>
            <sz val="9"/>
            <rFont val="ＭＳ Ｐゴシック"/>
            <family val="3"/>
          </rPr>
          <t>フリガナは、技術者指名入力時のフリガナを自動入力するようになっています。違う場合は修正してください</t>
        </r>
      </text>
    </comment>
    <comment ref="Q8" authorId="0">
      <text>
        <r>
          <rPr>
            <sz val="9"/>
            <rFont val="ＭＳ Ｐゴシック"/>
            <family val="3"/>
          </rPr>
          <t>緑のセルは、参加申請シートと連動しています。このシートでは変更できません。修正する場合は、そちらのシートを修正してください。</t>
        </r>
      </text>
    </comment>
    <comment ref="Q6" authorId="0">
      <text>
        <r>
          <rPr>
            <sz val="9"/>
            <rFont val="ＭＳ Ｐゴシック"/>
            <family val="3"/>
          </rPr>
          <t>緑のセルは、参加申請シートと連動しています。このシートでは変更できません。修正する場合は、そちらのシートを修正してください。</t>
        </r>
      </text>
    </comment>
  </commentList>
</comments>
</file>

<file path=xl/sharedStrings.xml><?xml version="1.0" encoding="utf-8"?>
<sst xmlns="http://schemas.openxmlformats.org/spreadsheetml/2006/main" count="361" uniqueCount="154">
  <si>
    <t>飯 田 市 長　　様</t>
  </si>
  <si>
    <t>受付印</t>
  </si>
  <si>
    <t>住所(所在地)</t>
  </si>
  <si>
    <t>商号又は名称</t>
  </si>
  <si>
    <t>印</t>
  </si>
  <si>
    <t>担当者
(連絡先)</t>
  </si>
  <si>
    <t>担当部署</t>
  </si>
  <si>
    <t>担当者名</t>
  </si>
  <si>
    <t>電話番号</t>
  </si>
  <si>
    <t>FAX番号</t>
  </si>
  <si>
    <t>記</t>
  </si>
  <si>
    <t>1　参加を希望する競争入札</t>
  </si>
  <si>
    <t>工事名</t>
  </si>
  <si>
    <t>工事箇所</t>
  </si>
  <si>
    <t>公告番号</t>
  </si>
  <si>
    <t>飯田市入札公告</t>
  </si>
  <si>
    <t>第</t>
  </si>
  <si>
    <t>号</t>
  </si>
  <si>
    <t>入札公告日</t>
  </si>
  <si>
    <t>　</t>
  </si>
  <si>
    <t>※入札公告に示された入札公告年月日、入札公告番号、工事名、工事箇所を正確に記載</t>
  </si>
  <si>
    <t>配 置 技 術 者 決 定 届</t>
  </si>
  <si>
    <t>　下記の工事について、配置技術者を決定したので、当該配置技術者の手持ち工事状況とあわせて報告します。</t>
  </si>
  <si>
    <t>営業　太郎</t>
  </si>
  <si>
    <t>0265-00-0000</t>
  </si>
  <si>
    <t>代表取締役市長</t>
  </si>
  <si>
    <t>技術者氏名</t>
  </si>
  <si>
    <t>法令等による
資格･免許</t>
  </si>
  <si>
    <t>1級建設機械施工技士</t>
  </si>
  <si>
    <t>2級建設機械施工技士</t>
  </si>
  <si>
    <t>主</t>
  </si>
  <si>
    <t>1級土木施工管理技士</t>
  </si>
  <si>
    <t>2級土木施工管理技士</t>
  </si>
  <si>
    <t>1級建築施工管理技士</t>
  </si>
  <si>
    <t>土</t>
  </si>
  <si>
    <t>建</t>
  </si>
  <si>
    <t>電</t>
  </si>
  <si>
    <t>管</t>
  </si>
  <si>
    <t>舗</t>
  </si>
  <si>
    <t>塗</t>
  </si>
  <si>
    <t>防</t>
  </si>
  <si>
    <t>通</t>
  </si>
  <si>
    <t>園</t>
  </si>
  <si>
    <t>水</t>
  </si>
  <si>
    <t>消</t>
  </si>
  <si>
    <t>2級建築施工管理技士</t>
  </si>
  <si>
    <t>1級電気工事施工管理技士</t>
  </si>
  <si>
    <t>2級電気工事施工管理技士</t>
  </si>
  <si>
    <t>1級管工事施工管理技士</t>
  </si>
  <si>
    <t>2級管工事施工管理技士</t>
  </si>
  <si>
    <t>1級造園施工管理技士</t>
  </si>
  <si>
    <t>1級建築士</t>
  </si>
  <si>
    <t>2級建築士</t>
  </si>
  <si>
    <t>木造建築士</t>
  </si>
  <si>
    <t>年</t>
  </si>
  <si>
    <t>月</t>
  </si>
  <si>
    <t>日</t>
  </si>
  <si>
    <t>取得</t>
  </si>
  <si>
    <t>生</t>
  </si>
  <si>
    <t>入社</t>
  </si>
  <si>
    <t>年卒業</t>
  </si>
  <si>
    <t>交付番号　第</t>
  </si>
  <si>
    <t>監理技術者</t>
  </si>
  <si>
    <t>主任技術者</t>
  </si>
  <si>
    <t>昭和　　平成</t>
  </si>
  <si>
    <t>監理技術者
資格者証</t>
  </si>
  <si>
    <t>【監理技術者資格者証を有する場合のみ記入】</t>
  </si>
  <si>
    <t>【提出時期等】</t>
  </si>
  <si>
    <t>この届書は、落札候補者と決定した時点で、下記の添付書類とともに直ちに提出のこと。</t>
  </si>
  <si>
    <t>【添付書類】</t>
  </si>
  <si>
    <t>・監理技術者の「監理技術者資格者証」(表･裏)、及び「監理技術者講習修了証」の写し</t>
  </si>
  <si>
    <t>※一括入札の場合は、一括入札対象工事毎に工事名、工事箇所を記載しそれぞれに添付してください</t>
  </si>
  <si>
    <t>発注者</t>
  </si>
  <si>
    <t>日から</t>
  </si>
  <si>
    <t>日まで</t>
  </si>
  <si>
    <t>工期</t>
  </si>
  <si>
    <t>従事
役職</t>
  </si>
  <si>
    <t xml:space="preserve"> 監理技術者･主任技術者
 現場代理人･その他（　　　　）</t>
  </si>
  <si>
    <t xml:space="preserve"> CORINS登録番号</t>
  </si>
  <si>
    <t xml:space="preserve"> 請負金額</t>
  </si>
  <si>
    <t>円</t>
  </si>
  <si>
    <t xml:space="preserve">
</t>
  </si>
  <si>
    <t>フリガナ</t>
  </si>
  <si>
    <t>③</t>
  </si>
  <si>
    <t>④</t>
  </si>
  <si>
    <t>CORINSは、登録して
いる場合のみ番号記入</t>
  </si>
  <si>
    <t>有･無</t>
  </si>
  <si>
    <t>有りの場合は、
以下の欄も記入</t>
  </si>
  <si>
    <r>
      <t xml:space="preserve">配置技術者の手持ち工事状況
</t>
    </r>
    <r>
      <rPr>
        <sz val="8"/>
        <rFont val="ＭＳ ゴシック"/>
        <family val="3"/>
      </rPr>
      <t>(入札時における他工事の従事状況)</t>
    </r>
  </si>
  <si>
    <t>①</t>
  </si>
  <si>
    <t>②</t>
  </si>
  <si>
    <t>⑤</t>
  </si>
  <si>
    <r>
      <t xml:space="preserve">経歴
</t>
    </r>
    <r>
      <rPr>
        <sz val="6"/>
        <rFont val="ＭＳ ゴシック"/>
        <family val="3"/>
      </rPr>
      <t>上記資格･免許
によらない場合</t>
    </r>
  </si>
  <si>
    <t>⑥</t>
  </si>
  <si>
    <t>2級造園施工管理技士</t>
  </si>
  <si>
    <t xml:space="preserve"> </t>
  </si>
  <si>
    <t>科</t>
  </si>
  <si>
    <t>電気通信工学</t>
  </si>
  <si>
    <t>電気工学</t>
  </si>
  <si>
    <t>都市工学</t>
  </si>
  <si>
    <t>衛生工学</t>
  </si>
  <si>
    <t>交通工学</t>
  </si>
  <si>
    <t>建築学</t>
  </si>
  <si>
    <t>機械工学</t>
  </si>
  <si>
    <t>林学</t>
  </si>
  <si>
    <t>鉱山学</t>
  </si>
  <si>
    <t>土木工学</t>
  </si>
  <si>
    <t>経</t>
  </si>
  <si>
    <t>と</t>
  </si>
  <si>
    <t>資格による</t>
  </si>
  <si>
    <t>実務経験による</t>
  </si>
  <si>
    <t>←該当に○または選択</t>
  </si>
  <si>
    <t>(実務経験)</t>
  </si>
  <si>
    <t>普通</t>
  </si>
  <si>
    <t>と</t>
  </si>
  <si>
    <t>○</t>
  </si>
  <si>
    <t>・主任技術者の免許、資格等の写し　実務経験による場合は別紙「実務経験証明書」を添付してください</t>
  </si>
  <si>
    <r>
      <t>代表者</t>
    </r>
    <r>
      <rPr>
        <sz val="6"/>
        <rFont val="ＭＳ ゴシック"/>
        <family val="3"/>
      </rPr>
      <t>又は</t>
    </r>
    <r>
      <rPr>
        <sz val="10"/>
        <rFont val="ＭＳ ゴシック"/>
        <family val="3"/>
      </rPr>
      <t xml:space="preserve">
受 任 者 名</t>
    </r>
  </si>
  <si>
    <t>中学･高校･専門･大学</t>
  </si>
  <si>
    <t>飯田市事後審査型一般競争入札参加申請書</t>
  </si>
  <si>
    <t>　飯田市事後審査型一般競争入札への参加を希望しますので、下記のとおり申請します。</t>
  </si>
  <si>
    <t>営業部営業課</t>
  </si>
  <si>
    <t>・技術者が、入札日以前3か月以上の雇用関係にあることを証する書類(健康保険証の写し等)</t>
  </si>
  <si>
    <t>(例)長野県飯田市大久保町2534番地</t>
  </si>
  <si>
    <t>共同企業体の名称</t>
  </si>
  <si>
    <t>(例)○○･××･△△建設共同企業体</t>
  </si>
  <si>
    <t>(代表構成員)</t>
  </si>
  <si>
    <t>株式会社　○○</t>
  </si>
  <si>
    <t>株式会社　××</t>
  </si>
  <si>
    <t>株式会社　△△</t>
  </si>
  <si>
    <t>(共同企業体用)</t>
  </si>
  <si>
    <t>委　任　状</t>
  </si>
  <si>
    <t>代理人使用印鑑</t>
  </si>
  <si>
    <t>　　私は次の者を代理人と定め、飯田市との間に行う下記の権限を委任します。</t>
  </si>
  <si>
    <t>(構成員)</t>
  </si>
  <si>
    <t>職氏名</t>
  </si>
  <si>
    <t>2　次の入札、見積に関すること及び復代理人に関すること。</t>
  </si>
  <si>
    <t>1　代理人(代表者)</t>
  </si>
  <si>
    <t>工事名</t>
  </si>
  <si>
    <t>工事場所</t>
  </si>
  <si>
    <t>（例)飯田市大久保町2534番地</t>
  </si>
  <si>
    <t>※一括入札の場合は、一括入札対象工事毎に工事名、工事箇所を記載し、2部ずつ提出</t>
  </si>
  <si>
    <t xml:space="preserve">            1部は受付印を押印し、申請者にお渡ししますので大切に保管してください。</t>
  </si>
  <si>
    <t>【提出部数】2部</t>
  </si>
  <si>
    <t>令和　　　年　　　月　　　日</t>
  </si>
  <si>
    <t>令和　　　年　　　月　　　日</t>
  </si>
  <si>
    <t>飯田　市太郎</t>
  </si>
  <si>
    <t>飯田　市次郎</t>
  </si>
  <si>
    <t>飯田　市三郎</t>
  </si>
  <si>
    <t xml:space="preserve">（例)令和○○年度 ○○事業　○○工事 </t>
  </si>
  <si>
    <t>令和　　年　　月　　日</t>
  </si>
  <si>
    <t>令和</t>
  </si>
  <si>
    <t>飯田市長　牧野 光朗　殿</t>
  </si>
  <si>
    <t>飯田市長　佐藤 　健　殿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</si>
</sst>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&quot; 年 &quot;m&quot; 月 &quot;d&quot; 日&quot;"/>
    <numFmt numFmtId="177" formatCode="#,##0_円"/>
    <numFmt numFmtId="178" formatCode="#,##0&quot; 円&quot;"/>
    <numFmt numFmtId="179" formatCode="[$-411]ggge&quot; 年 &quot;m&quot; 月 &quot;d&quot; 日&quot;"/>
    <numFmt numFmtId="180" formatCode="[$-411]gg\ ge&quot; 年 &quot;m&quot; 月 &quot;d&quot; 日&quot;"/>
    <numFmt numFmtId="181" formatCode="[$-411]ggge&quot;年&quot;m&quot;月&quot;d&quot;日&quot;;@"/>
    <numFmt numFmtId="182" formatCode="[$-411]ggg\ e&quot; 年 &quot;m&quot; 月 &quot;d&quot; 日 &quot;"/>
    <numFmt numFmtId="183" formatCode="[$-411]ggg\ e&quot; 年 &quot;m&quot; 月 &quot;d&quot; 日 &quot;;@"/>
    <numFmt numFmtId="184" formatCode="#\ #\ #\ \,\ #\ #\ #\ #\ \,\ #\ #\ #\ \,\ #\ #\ 0"/>
    <numFmt numFmtId="185" formatCode="&quot;¥&quot;#,##0\ &quot;円&quot;"/>
    <numFmt numFmtId="186" formatCode="&quot;¥&quot;#,##0_);[Red]\(&quot;¥&quot;#,##0\)"/>
    <numFmt numFmtId="187" formatCode="[$-411]ggge&quot;年&quot;mm&quot;月&quot;dd&quot;日&quot;"/>
    <numFmt numFmtId="188" formatCode="&quot;¥&quot;#,##0.\-"/>
    <numFmt numFmtId="189" formatCode="h&quot;時&quot;mm&quot;分&quot;;@"/>
    <numFmt numFmtId="190" formatCode="##&quot;:&quot;#0"/>
    <numFmt numFmtId="191" formatCode="##&quot;時&quot;#0&quot;分&quot;"/>
    <numFmt numFmtId="192" formatCode="#,##0;&quot;△ &quot;#,##0"/>
    <numFmt numFmtId="193" formatCode="0_ 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&lt;=999]000;[&lt;=9999]000\-00;000\-0000"/>
    <numFmt numFmtId="199" formatCode="#,##0_);[Red]\(#,##0\)"/>
    <numFmt numFmtId="200" formatCode="0&quot;年&quot;"/>
    <numFmt numFmtId="201" formatCode="#&quot;年&quot;"/>
    <numFmt numFmtId="202" formatCode="0&quot;人&quot;"/>
    <numFmt numFmtId="203" formatCode="0000"/>
    <numFmt numFmtId="204" formatCode="000"/>
    <numFmt numFmtId="205" formatCode="[$-411]ge"/>
    <numFmt numFmtId="206" formatCode="[$-411]e"/>
    <numFmt numFmtId="207" formatCode="m"/>
    <numFmt numFmtId="208" formatCode="d"/>
    <numFmt numFmtId="209" formatCode="[$€-2]\ #,##0.00_);[Red]\([$€-2]\ #,##0.00\)"/>
    <numFmt numFmtId="210" formatCode="0_人"/>
    <numFmt numFmtId="211" formatCode="0_);[Red]\(0\)"/>
    <numFmt numFmtId="212" formatCode="000\-0000"/>
    <numFmt numFmtId="213" formatCode="&quot;¥&quot;#,##0"/>
    <numFmt numFmtId="214" formatCode="&quot;¥&quot;#\ #\ #\ \,\ #\ #\ #\ #\ \,\ #\ #\ #\ \,\ #\ #\ 0"/>
  </numFmts>
  <fonts count="7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4"/>
      <color indexed="10"/>
      <name val="HG創英角ﾎﾟｯﾌﾟ体"/>
      <family val="3"/>
    </font>
    <font>
      <sz val="12"/>
      <color indexed="10"/>
      <name val="HG創英角ﾎﾟｯﾌﾟ体"/>
      <family val="3"/>
    </font>
    <font>
      <sz val="8"/>
      <color indexed="10"/>
      <name val="ＭＳ 明朝"/>
      <family val="1"/>
    </font>
    <font>
      <sz val="6"/>
      <color indexed="22"/>
      <name val="ＭＳ 明朝"/>
      <family val="1"/>
    </font>
    <font>
      <sz val="8"/>
      <color indexed="22"/>
      <name val="ＭＳ 明朝"/>
      <family val="1"/>
    </font>
    <font>
      <sz val="11"/>
      <color indexed="22"/>
      <name val="ＭＳ 明朝"/>
      <family val="1"/>
    </font>
    <font>
      <sz val="12"/>
      <color indexed="22"/>
      <name val="ＭＳ 明朝"/>
      <family val="1"/>
    </font>
    <font>
      <sz val="9"/>
      <color indexed="22"/>
      <name val="ＭＳ 明朝"/>
      <family val="1"/>
    </font>
    <font>
      <sz val="10"/>
      <color indexed="22"/>
      <name val="ＭＳ 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24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b/>
      <sz val="9"/>
      <name val="MS P ゴシック"/>
      <family val="3"/>
    </font>
    <font>
      <sz val="18"/>
      <color indexed="54"/>
      <name val="游ゴシック Light"/>
      <family val="3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eiryo UI"/>
      <family val="3"/>
    </font>
    <font>
      <sz val="8"/>
      <color indexed="8"/>
      <name val="ＭＳ Ｐゴシック"/>
      <family val="3"/>
    </font>
    <font>
      <i/>
      <sz val="11"/>
      <name val="ＭＳ 明朝"/>
      <family val="1"/>
    </font>
    <font>
      <b/>
      <sz val="11"/>
      <name val="ＭＳ 明朝"/>
      <family val="1"/>
    </font>
    <font>
      <b/>
      <sz val="13"/>
      <name val="ＭＳ 明朝"/>
      <family val="1"/>
    </font>
    <font>
      <b/>
      <sz val="15"/>
      <name val="ＭＳ 明朝"/>
      <family val="1"/>
    </font>
    <font>
      <sz val="18"/>
      <name val="游ゴシック Light"/>
      <family val="3"/>
    </font>
    <font>
      <b/>
      <sz val="8"/>
      <name val="ＭＳ Ｐゴシック"/>
      <family val="2"/>
    </font>
    <font>
      <sz val="18"/>
      <color theme="3"/>
      <name val="游ゴシック Light"/>
      <family val="3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36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3" fillId="33" borderId="10" xfId="0" applyFont="1" applyFill="1" applyBorder="1" applyAlignment="1" applyProtection="1">
      <alignment horizontal="center" vertical="center" shrinkToFit="1"/>
      <protection locked="0"/>
    </xf>
    <xf numFmtId="0" fontId="13" fillId="33" borderId="11" xfId="0" applyFont="1" applyFill="1" applyBorder="1" applyAlignment="1" applyProtection="1">
      <alignment horizontal="center" vertical="center" shrinkToFit="1"/>
      <protection locked="0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13" fillId="33" borderId="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vertical="center" shrinkToFit="1"/>
      <protection/>
    </xf>
    <xf numFmtId="0" fontId="13" fillId="0" borderId="10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13" fillId="0" borderId="25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 wrapText="1" shrinkToFit="1"/>
      <protection/>
    </xf>
    <xf numFmtId="0" fontId="9" fillId="0" borderId="29" xfId="0" applyFont="1" applyBorder="1" applyAlignment="1" applyProtection="1">
      <alignment vertical="center" shrinkToFit="1"/>
      <protection/>
    </xf>
    <xf numFmtId="0" fontId="9" fillId="0" borderId="30" xfId="0" applyFont="1" applyBorder="1" applyAlignment="1" applyProtection="1">
      <alignment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 shrinkToFit="1"/>
      <protection/>
    </xf>
    <xf numFmtId="0" fontId="13" fillId="0" borderId="11" xfId="0" applyFont="1" applyFill="1" applyBorder="1" applyAlignment="1" applyProtection="1">
      <alignment vertical="center" shrinkToFit="1"/>
      <protection/>
    </xf>
    <xf numFmtId="0" fontId="13" fillId="0" borderId="0" xfId="0" applyFont="1" applyFill="1" applyBorder="1" applyAlignment="1" applyProtection="1">
      <alignment vertical="center" shrinkToFit="1"/>
      <protection/>
    </xf>
    <xf numFmtId="0" fontId="8" fillId="0" borderId="12" xfId="0" applyFont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0" fontId="12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 shrinkToFit="1"/>
      <protection/>
    </xf>
    <xf numFmtId="0" fontId="9" fillId="0" borderId="0" xfId="0" applyFont="1" applyAlignment="1">
      <alignment horizontal="center" vertical="center"/>
    </xf>
    <xf numFmtId="0" fontId="13" fillId="0" borderId="10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 shrinkToFit="1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13" fillId="3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3" fillId="31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2" fillId="0" borderId="10" xfId="0" applyFont="1" applyBorder="1" applyAlignment="1" applyProtection="1">
      <alignment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/>
      <protection/>
    </xf>
    <xf numFmtId="0" fontId="8" fillId="0" borderId="35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36" xfId="0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58" fontId="24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58" fontId="27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28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8" fillId="0" borderId="0" xfId="61" applyFont="1" applyProtection="1">
      <alignment/>
      <protection/>
    </xf>
    <xf numFmtId="0" fontId="10" fillId="0" borderId="0" xfId="61" applyFo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0" fillId="0" borderId="0" xfId="6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61" applyFont="1" applyBorder="1" applyProtection="1">
      <alignment/>
      <protection/>
    </xf>
    <xf numFmtId="0" fontId="8" fillId="0" borderId="0" xfId="61" applyFont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 wrapText="1"/>
      <protection/>
    </xf>
    <xf numFmtId="0" fontId="31" fillId="33" borderId="0" xfId="0" applyFont="1" applyFill="1" applyBorder="1" applyAlignment="1" applyProtection="1">
      <alignment horizontal="right" vertical="center" shrinkToFit="1"/>
      <protection locked="0"/>
    </xf>
    <xf numFmtId="0" fontId="31" fillId="33" borderId="0" xfId="0" applyFont="1" applyFill="1" applyBorder="1" applyAlignment="1" applyProtection="1">
      <alignment horizontal="center" vertical="center" shrinkToFit="1"/>
      <protection locked="0"/>
    </xf>
    <xf numFmtId="0" fontId="16" fillId="0" borderId="39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16" xfId="0" applyFont="1" applyFill="1" applyBorder="1" applyAlignment="1" applyProtection="1">
      <alignment horizontal="center" vertical="center" shrinkToFit="1"/>
      <protection locked="0"/>
    </xf>
    <xf numFmtId="0" fontId="4" fillId="33" borderId="40" xfId="0" applyFont="1" applyFill="1" applyBorder="1" applyAlignment="1" applyProtection="1">
      <alignment horizontal="left" vertical="center" shrinkToFit="1"/>
      <protection locked="0"/>
    </xf>
    <xf numFmtId="0" fontId="4" fillId="33" borderId="41" xfId="0" applyFont="1" applyFill="1" applyBorder="1" applyAlignment="1" applyProtection="1">
      <alignment horizontal="left" vertical="center" shrinkToFit="1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4" fillId="33" borderId="23" xfId="0" applyFont="1" applyFill="1" applyBorder="1" applyAlignment="1" applyProtection="1">
      <alignment horizontal="left" vertical="center" shrinkToFit="1"/>
      <protection locked="0"/>
    </xf>
    <xf numFmtId="0" fontId="4" fillId="33" borderId="24" xfId="0" applyFont="1" applyFill="1" applyBorder="1" applyAlignment="1" applyProtection="1">
      <alignment horizontal="left" vertical="center" shrinkToFit="1"/>
      <protection locked="0"/>
    </xf>
    <xf numFmtId="0" fontId="4" fillId="33" borderId="43" xfId="0" applyFont="1" applyFill="1" applyBorder="1" applyAlignment="1" applyProtection="1">
      <alignment horizontal="left" vertical="center" shrinkToFit="1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176" fontId="1" fillId="33" borderId="45" xfId="0" applyNumberFormat="1" applyFont="1" applyFill="1" applyBorder="1" applyAlignment="1" applyProtection="1">
      <alignment horizontal="center" vertical="center" shrinkToFit="1"/>
      <protection locked="0"/>
    </xf>
    <xf numFmtId="176" fontId="1" fillId="33" borderId="43" xfId="0" applyNumberFormat="1" applyFont="1" applyFill="1" applyBorder="1" applyAlignment="1" applyProtection="1">
      <alignment horizontal="center" vertical="center" shrinkToFit="1"/>
      <protection locked="0"/>
    </xf>
    <xf numFmtId="176" fontId="1" fillId="33" borderId="4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center" vertical="center"/>
      <protection/>
    </xf>
    <xf numFmtId="176" fontId="1" fillId="33" borderId="0" xfId="0" applyNumberFormat="1" applyFont="1" applyFill="1" applyAlignment="1" applyProtection="1">
      <alignment horizontal="right" vertical="center"/>
      <protection locked="0"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15" fillId="0" borderId="41" xfId="0" applyFont="1" applyBorder="1" applyAlignment="1" applyProtection="1">
      <alignment horizontal="distributed" vertical="center"/>
      <protection/>
    </xf>
    <xf numFmtId="0" fontId="15" fillId="0" borderId="24" xfId="0" applyFont="1" applyBorder="1" applyAlignment="1" applyProtection="1">
      <alignment horizontal="distributed" vertical="center"/>
      <protection/>
    </xf>
    <xf numFmtId="0" fontId="1" fillId="33" borderId="46" xfId="0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vertical="center" shrinkToFit="1"/>
      <protection/>
    </xf>
    <xf numFmtId="0" fontId="15" fillId="0" borderId="0" xfId="0" applyFont="1" applyBorder="1" applyAlignment="1" applyProtection="1">
      <alignment horizontal="distributed" vertical="center"/>
      <protection/>
    </xf>
    <xf numFmtId="0" fontId="4" fillId="33" borderId="25" xfId="0" applyFont="1" applyFill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center" vertical="center" shrinkToFit="1"/>
      <protection locked="0"/>
    </xf>
    <xf numFmtId="183" fontId="10" fillId="34" borderId="0" xfId="61" applyNumberFormat="1" applyFont="1" applyFill="1" applyAlignment="1" applyProtection="1">
      <alignment horizontal="center" vertical="center" shrinkToFit="1"/>
      <protection locked="0"/>
    </xf>
    <xf numFmtId="0" fontId="35" fillId="0" borderId="0" xfId="61" applyFont="1" applyAlignment="1" applyProtection="1">
      <alignment horizontal="center" vertical="center"/>
      <protection/>
    </xf>
    <xf numFmtId="0" fontId="7" fillId="0" borderId="0" xfId="6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distributed" wrapText="1"/>
      <protection/>
    </xf>
    <xf numFmtId="182" fontId="10" fillId="0" borderId="0" xfId="61" applyNumberFormat="1" applyFont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 horizontal="left" vertical="center" shrinkToFit="1"/>
      <protection locked="0"/>
    </xf>
    <xf numFmtId="0" fontId="4" fillId="34" borderId="0" xfId="0" applyFont="1" applyFill="1" applyAlignment="1" applyProtection="1">
      <alignment horizontal="left" vertical="center"/>
      <protection locked="0"/>
    </xf>
    <xf numFmtId="0" fontId="10" fillId="34" borderId="0" xfId="61" applyFont="1" applyFill="1" applyBorder="1" applyAlignment="1" applyProtection="1">
      <alignment horizontal="left" vertical="center" wrapText="1" shrinkToFit="1"/>
      <protection locked="0"/>
    </xf>
    <xf numFmtId="6" fontId="10" fillId="34" borderId="0" xfId="58" applyFont="1" applyFill="1" applyBorder="1" applyAlignment="1" applyProtection="1">
      <alignment horizontal="left" vertical="center" wrapText="1" shrinkToFit="1"/>
      <protection locked="0"/>
    </xf>
    <xf numFmtId="0" fontId="10" fillId="0" borderId="0" xfId="61" applyFont="1" applyBorder="1" applyAlignment="1" applyProtection="1">
      <alignment horizontal="left" vertical="center"/>
      <protection/>
    </xf>
    <xf numFmtId="0" fontId="31" fillId="34" borderId="0" xfId="0" applyFont="1" applyFill="1" applyBorder="1" applyAlignment="1" applyProtection="1">
      <alignment horizontal="right" vertical="center" shrinkToFit="1"/>
      <protection locked="0"/>
    </xf>
    <xf numFmtId="0" fontId="31" fillId="34" borderId="0" xfId="0" applyFont="1" applyFill="1" applyBorder="1" applyAlignment="1" applyProtection="1">
      <alignment horizontal="center" vertical="center" shrinkToFit="1"/>
      <protection locked="0"/>
    </xf>
    <xf numFmtId="0" fontId="14" fillId="0" borderId="25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distributed" vertical="center" wrapText="1"/>
      <protection/>
    </xf>
    <xf numFmtId="0" fontId="15" fillId="0" borderId="11" xfId="0" applyFont="1" applyBorder="1" applyAlignment="1" applyProtection="1">
      <alignment horizontal="distributed" vertical="center" wrapText="1"/>
      <protection/>
    </xf>
    <xf numFmtId="49" fontId="13" fillId="33" borderId="35" xfId="0" applyNumberFormat="1" applyFont="1" applyFill="1" applyBorder="1" applyAlignment="1" applyProtection="1">
      <alignment horizontal="center" vertical="center"/>
      <protection locked="0"/>
    </xf>
    <xf numFmtId="49" fontId="13" fillId="33" borderId="11" xfId="0" applyNumberFormat="1" applyFont="1" applyFill="1" applyBorder="1" applyAlignment="1" applyProtection="1">
      <alignment horizontal="center" vertical="center"/>
      <protection locked="0"/>
    </xf>
    <xf numFmtId="49" fontId="13" fillId="33" borderId="36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 shrinkToFit="1"/>
      <protection locked="0"/>
    </xf>
    <xf numFmtId="0" fontId="11" fillId="33" borderId="25" xfId="0" applyFont="1" applyFill="1" applyBorder="1" applyAlignment="1" applyProtection="1">
      <alignment horizontal="right" vertical="center" shrinkToFit="1"/>
      <protection locked="0"/>
    </xf>
    <xf numFmtId="0" fontId="11" fillId="33" borderId="10" xfId="0" applyFont="1" applyFill="1" applyBorder="1" applyAlignment="1" applyProtection="1">
      <alignment horizontal="right" vertical="center" shrinkToFit="1"/>
      <protection locked="0"/>
    </xf>
    <xf numFmtId="0" fontId="13" fillId="33" borderId="25" xfId="0" applyFont="1" applyFill="1" applyBorder="1" applyAlignment="1" applyProtection="1">
      <alignment horizontal="right" vertical="center" wrapText="1" shrinkToFit="1"/>
      <protection locked="0"/>
    </xf>
    <xf numFmtId="0" fontId="13" fillId="33" borderId="10" xfId="0" applyFont="1" applyFill="1" applyBorder="1" applyAlignment="1" applyProtection="1">
      <alignment horizontal="right" vertical="center" wrapText="1" shrinkToFit="1"/>
      <protection locked="0"/>
    </xf>
    <xf numFmtId="0" fontId="13" fillId="0" borderId="47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distributed" vertical="center" wrapText="1"/>
      <protection/>
    </xf>
    <xf numFmtId="0" fontId="15" fillId="0" borderId="31" xfId="0" applyFont="1" applyBorder="1" applyAlignment="1" applyProtection="1">
      <alignment horizontal="distributed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 applyProtection="1">
      <alignment horizontal="left" vertical="center" shrinkToFit="1"/>
      <protection/>
    </xf>
    <xf numFmtId="0" fontId="12" fillId="0" borderId="26" xfId="0" applyFont="1" applyFill="1" applyBorder="1" applyAlignment="1" applyProtection="1">
      <alignment horizontal="left" vertical="center" shrinkToFit="1"/>
      <protection/>
    </xf>
    <xf numFmtId="0" fontId="5" fillId="33" borderId="23" xfId="0" applyFont="1" applyFill="1" applyBorder="1" applyAlignment="1" applyProtection="1">
      <alignment horizontal="center" vertical="center" shrinkToFit="1"/>
      <protection locked="0"/>
    </xf>
    <xf numFmtId="0" fontId="5" fillId="33" borderId="24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left" vertical="center" shrinkToFit="1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distributed" vertical="center" wrapText="1"/>
      <protection/>
    </xf>
    <xf numFmtId="0" fontId="15" fillId="0" borderId="10" xfId="0" applyFont="1" applyBorder="1" applyAlignment="1" applyProtection="1">
      <alignment horizontal="distributed"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4" fillId="36" borderId="40" xfId="0" applyFont="1" applyFill="1" applyBorder="1" applyAlignment="1" applyProtection="1">
      <alignment horizontal="left" vertical="center" shrinkToFit="1"/>
      <protection/>
    </xf>
    <xf numFmtId="0" fontId="4" fillId="36" borderId="41" xfId="0" applyFont="1" applyFill="1" applyBorder="1" applyAlignment="1" applyProtection="1">
      <alignment horizontal="left" vertical="center" shrinkToFit="1"/>
      <protection/>
    </xf>
    <xf numFmtId="0" fontId="1" fillId="36" borderId="41" xfId="0" applyFont="1" applyFill="1" applyBorder="1" applyAlignment="1" applyProtection="1">
      <alignment vertical="center"/>
      <protection/>
    </xf>
    <xf numFmtId="0" fontId="1" fillId="36" borderId="42" xfId="0" applyFont="1" applyFill="1" applyBorder="1" applyAlignment="1" applyProtection="1">
      <alignment vertical="center"/>
      <protection/>
    </xf>
    <xf numFmtId="0" fontId="4" fillId="36" borderId="0" xfId="0" applyFont="1" applyFill="1" applyAlignment="1" applyProtection="1">
      <alignment horizontal="left" vertical="center" shrinkToFit="1"/>
      <protection/>
    </xf>
    <xf numFmtId="0" fontId="0" fillId="0" borderId="0" xfId="0" applyAlignment="1">
      <alignment vertical="center"/>
    </xf>
    <xf numFmtId="0" fontId="13" fillId="0" borderId="10" xfId="0" applyFont="1" applyFill="1" applyBorder="1" applyAlignment="1" applyProtection="1">
      <alignment vertical="center" shrinkToFit="1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 shrinkToFit="1"/>
      <protection/>
    </xf>
    <xf numFmtId="0" fontId="4" fillId="36" borderId="25" xfId="0" applyFont="1" applyFill="1" applyBorder="1" applyAlignment="1" applyProtection="1">
      <alignment horizontal="left" vertical="center" shrinkToFit="1"/>
      <protection/>
    </xf>
    <xf numFmtId="0" fontId="4" fillId="36" borderId="10" xfId="0" applyFont="1" applyFill="1" applyBorder="1" applyAlignment="1" applyProtection="1">
      <alignment horizontal="left" vertical="center" shrinkToFit="1"/>
      <protection/>
    </xf>
    <xf numFmtId="0" fontId="1" fillId="36" borderId="10" xfId="0" applyFont="1" applyFill="1" applyBorder="1" applyAlignment="1" applyProtection="1">
      <alignment vertical="center"/>
      <protection/>
    </xf>
    <xf numFmtId="0" fontId="1" fillId="36" borderId="26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right" vertical="center" shrinkToFit="1"/>
      <protection/>
    </xf>
    <xf numFmtId="0" fontId="8" fillId="0" borderId="0" xfId="0" applyFont="1" applyAlignment="1" applyProtection="1">
      <alignment horizontal="left" vertical="center" wrapText="1" shrinkToFit="1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left" vertical="center" shrinkToFit="1"/>
      <protection locked="0"/>
    </xf>
    <xf numFmtId="0" fontId="11" fillId="0" borderId="10" xfId="0" applyFont="1" applyBorder="1" applyAlignment="1" applyProtection="1">
      <alignment horizontal="left" vertical="center" shrinkToFit="1"/>
      <protection locked="0"/>
    </xf>
    <xf numFmtId="0" fontId="11" fillId="0" borderId="16" xfId="0" applyFont="1" applyBorder="1" applyAlignment="1" applyProtection="1">
      <alignment horizontal="left" vertical="center" shrinkToFit="1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45" xfId="0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vertical="center"/>
      <protection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13" fillId="34" borderId="23" xfId="0" applyFont="1" applyFill="1" applyBorder="1" applyAlignment="1" applyProtection="1">
      <alignment horizontal="center" vertical="center"/>
      <protection locked="0"/>
    </xf>
    <xf numFmtId="0" fontId="13" fillId="34" borderId="24" xfId="0" applyFont="1" applyFill="1" applyBorder="1" applyAlignment="1" applyProtection="1">
      <alignment horizontal="center" vertical="center"/>
      <protection locked="0"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distributed" vertical="center"/>
    </xf>
    <xf numFmtId="0" fontId="13" fillId="0" borderId="24" xfId="0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vertical="center"/>
      <protection/>
    </xf>
    <xf numFmtId="0" fontId="14" fillId="33" borderId="47" xfId="0" applyFont="1" applyFill="1" applyBorder="1" applyAlignment="1" applyProtection="1">
      <alignment horizontal="left" vertical="center" wrapText="1" shrinkToFit="1"/>
      <protection locked="0"/>
    </xf>
    <xf numFmtId="0" fontId="14" fillId="33" borderId="12" xfId="0" applyFont="1" applyFill="1" applyBorder="1" applyAlignment="1" applyProtection="1">
      <alignment horizontal="left" vertical="center" wrapText="1" shrinkToFit="1"/>
      <protection locked="0"/>
    </xf>
    <xf numFmtId="0" fontId="14" fillId="33" borderId="48" xfId="0" applyFont="1" applyFill="1" applyBorder="1" applyAlignment="1" applyProtection="1">
      <alignment horizontal="left" vertical="center" wrapText="1" shrinkToFit="1"/>
      <protection locked="0"/>
    </xf>
    <xf numFmtId="0" fontId="14" fillId="33" borderId="35" xfId="0" applyFont="1" applyFill="1" applyBorder="1" applyAlignment="1" applyProtection="1">
      <alignment horizontal="left" vertical="center" wrapText="1" shrinkToFit="1"/>
      <protection locked="0"/>
    </xf>
    <xf numFmtId="0" fontId="14" fillId="33" borderId="11" xfId="0" applyFont="1" applyFill="1" applyBorder="1" applyAlignment="1" applyProtection="1">
      <alignment horizontal="left" vertical="center" wrapText="1" shrinkToFit="1"/>
      <protection locked="0"/>
    </xf>
    <xf numFmtId="0" fontId="14" fillId="33" borderId="22" xfId="0" applyFont="1" applyFill="1" applyBorder="1" applyAlignment="1" applyProtection="1">
      <alignment horizontal="left" vertical="center" wrapText="1" shrinkToFit="1"/>
      <protection locked="0"/>
    </xf>
    <xf numFmtId="0" fontId="17" fillId="0" borderId="25" xfId="0" applyFont="1" applyBorder="1" applyAlignment="1" applyProtection="1">
      <alignment horizontal="center" vertical="center" wrapText="1"/>
      <protection/>
    </xf>
    <xf numFmtId="0" fontId="15" fillId="0" borderId="45" xfId="0" applyFont="1" applyBorder="1" applyAlignment="1" applyProtection="1">
      <alignment vertical="center"/>
      <protection/>
    </xf>
    <xf numFmtId="0" fontId="15" fillId="0" borderId="38" xfId="0" applyFont="1" applyBorder="1" applyAlignment="1" applyProtection="1">
      <alignment vertical="center"/>
      <protection/>
    </xf>
    <xf numFmtId="0" fontId="13" fillId="33" borderId="23" xfId="0" applyFont="1" applyFill="1" applyBorder="1" applyAlignment="1" applyProtection="1">
      <alignment horizontal="left" vertical="center" wrapText="1"/>
      <protection locked="0"/>
    </xf>
    <xf numFmtId="0" fontId="13" fillId="33" borderId="24" xfId="0" applyFont="1" applyFill="1" applyBorder="1" applyAlignment="1" applyProtection="1">
      <alignment horizontal="left" vertical="center" wrapText="1"/>
      <protection locked="0"/>
    </xf>
    <xf numFmtId="0" fontId="13" fillId="33" borderId="18" xfId="0" applyFont="1" applyFill="1" applyBorder="1" applyAlignment="1" applyProtection="1">
      <alignment horizontal="left" vertical="center" wrapText="1"/>
      <protection locked="0"/>
    </xf>
    <xf numFmtId="0" fontId="13" fillId="33" borderId="30" xfId="0" applyFont="1" applyFill="1" applyBorder="1" applyAlignment="1" applyProtection="1">
      <alignment vertical="center"/>
      <protection locked="0"/>
    </xf>
    <xf numFmtId="0" fontId="13" fillId="33" borderId="31" xfId="0" applyFont="1" applyFill="1" applyBorder="1" applyAlignment="1" applyProtection="1">
      <alignment vertical="center"/>
      <protection locked="0"/>
    </xf>
    <xf numFmtId="0" fontId="13" fillId="33" borderId="29" xfId="0" applyFont="1" applyFill="1" applyBorder="1" applyAlignment="1" applyProtection="1">
      <alignment vertical="center"/>
      <protection locked="0"/>
    </xf>
    <xf numFmtId="178" fontId="13" fillId="33" borderId="31" xfId="0" applyNumberFormat="1" applyFont="1" applyFill="1" applyBorder="1" applyAlignment="1" applyProtection="1">
      <alignment horizontal="right" vertical="center" shrinkToFit="1"/>
      <protection locked="0"/>
    </xf>
    <xf numFmtId="178" fontId="13" fillId="33" borderId="49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25" xfId="0" applyFont="1" applyFill="1" applyBorder="1" applyAlignment="1" applyProtection="1">
      <alignment horizontal="center" vertical="center" wrapText="1" shrinkToFit="1"/>
      <protection locked="0"/>
    </xf>
    <xf numFmtId="0" fontId="13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8" fillId="0" borderId="44" xfId="0" applyFont="1" applyBorder="1" applyAlignment="1" applyProtection="1">
      <alignment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left" vertical="center" shrinkToFit="1"/>
      <protection/>
    </xf>
    <xf numFmtId="0" fontId="13" fillId="0" borderId="48" xfId="0" applyFont="1" applyFill="1" applyBorder="1" applyAlignment="1" applyProtection="1">
      <alignment horizontal="left" vertical="center" shrinkToFit="1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left" vertical="center" shrinkToFit="1"/>
      <protection/>
    </xf>
    <xf numFmtId="0" fontId="13" fillId="0" borderId="22" xfId="0" applyFont="1" applyFill="1" applyBorder="1" applyAlignment="1" applyProtection="1">
      <alignment horizontal="left" vertical="center" shrinkToFit="1"/>
      <protection/>
    </xf>
    <xf numFmtId="0" fontId="13" fillId="0" borderId="24" xfId="0" applyFont="1" applyBorder="1" applyAlignment="1" applyProtection="1">
      <alignment horizontal="left" vertical="center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31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vertical="center"/>
      <protection/>
    </xf>
    <xf numFmtId="0" fontId="16" fillId="0" borderId="47" xfId="0" applyFont="1" applyBorder="1" applyAlignment="1" applyProtection="1">
      <alignment vertical="center" wrapText="1"/>
      <protection/>
    </xf>
    <xf numFmtId="0" fontId="16" fillId="0" borderId="12" xfId="0" applyFont="1" applyBorder="1" applyAlignment="1" applyProtection="1">
      <alignment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0" fontId="8" fillId="33" borderId="47" xfId="0" applyFont="1" applyFill="1" applyBorder="1" applyAlignment="1" applyProtection="1">
      <alignment horizontal="distributed" vertical="center"/>
      <protection locked="0"/>
    </xf>
    <xf numFmtId="0" fontId="8" fillId="33" borderId="12" xfId="0" applyFont="1" applyFill="1" applyBorder="1" applyAlignment="1" applyProtection="1">
      <alignment horizontal="distributed" vertical="center"/>
      <protection locked="0"/>
    </xf>
    <xf numFmtId="0" fontId="8" fillId="33" borderId="48" xfId="0" applyFont="1" applyFill="1" applyBorder="1" applyAlignment="1" applyProtection="1">
      <alignment horizontal="distributed" vertical="center"/>
      <protection locked="0"/>
    </xf>
    <xf numFmtId="0" fontId="17" fillId="0" borderId="50" xfId="0" applyFont="1" applyBorder="1" applyAlignment="1" applyProtection="1">
      <alignment horizontal="left" vertical="center" wrapText="1"/>
      <protection/>
    </xf>
    <xf numFmtId="0" fontId="17" fillId="0" borderId="51" xfId="0" applyFont="1" applyBorder="1" applyAlignment="1" applyProtection="1">
      <alignment horizontal="left" vertical="center" wrapText="1"/>
      <protection/>
    </xf>
    <xf numFmtId="0" fontId="15" fillId="0" borderId="5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48" xfId="0" applyFont="1" applyBorder="1" applyAlignment="1" applyProtection="1">
      <alignment horizontal="center" vertical="center" wrapText="1"/>
      <protection/>
    </xf>
    <xf numFmtId="0" fontId="17" fillId="0" borderId="5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vertical="center"/>
      <protection/>
    </xf>
    <xf numFmtId="0" fontId="15" fillId="0" borderId="48" xfId="0" applyFont="1" applyBorder="1" applyAlignment="1" applyProtection="1">
      <alignment vertical="center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vertical="center"/>
      <protection/>
    </xf>
    <xf numFmtId="0" fontId="15" fillId="0" borderId="22" xfId="0" applyFont="1" applyBorder="1" applyAlignment="1" applyProtection="1">
      <alignment vertical="center"/>
      <protection/>
    </xf>
    <xf numFmtId="0" fontId="14" fillId="33" borderId="23" xfId="0" applyFont="1" applyFill="1" applyBorder="1" applyAlignment="1" applyProtection="1">
      <alignment horizontal="left" vertical="center" wrapText="1" shrinkToFit="1"/>
      <protection locked="0"/>
    </xf>
    <xf numFmtId="0" fontId="14" fillId="33" borderId="24" xfId="0" applyFont="1" applyFill="1" applyBorder="1" applyAlignment="1" applyProtection="1">
      <alignment horizontal="left" vertical="center" wrapText="1" shrinkToFit="1"/>
      <protection locked="0"/>
    </xf>
    <xf numFmtId="0" fontId="14" fillId="33" borderId="18" xfId="0" applyFont="1" applyFill="1" applyBorder="1" applyAlignment="1" applyProtection="1">
      <alignment horizontal="left" vertical="center" wrapText="1" shrinkToFit="1"/>
      <protection locked="0"/>
    </xf>
    <xf numFmtId="0" fontId="14" fillId="33" borderId="30" xfId="0" applyFont="1" applyFill="1" applyBorder="1" applyAlignment="1" applyProtection="1">
      <alignment horizontal="left" vertical="center" wrapText="1" shrinkToFit="1"/>
      <protection locked="0"/>
    </xf>
    <xf numFmtId="0" fontId="14" fillId="33" borderId="31" xfId="0" applyFont="1" applyFill="1" applyBorder="1" applyAlignment="1" applyProtection="1">
      <alignment horizontal="left" vertical="center" wrapText="1" shrinkToFit="1"/>
      <protection locked="0"/>
    </xf>
    <xf numFmtId="0" fontId="14" fillId="33" borderId="29" xfId="0" applyFont="1" applyFill="1" applyBorder="1" applyAlignment="1" applyProtection="1">
      <alignment horizontal="left" vertical="center" wrapText="1" shrinkToFit="1"/>
      <protection locked="0"/>
    </xf>
    <xf numFmtId="0" fontId="17" fillId="0" borderId="27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 shrinkToFit="1"/>
      <protection/>
    </xf>
    <xf numFmtId="0" fontId="13" fillId="0" borderId="20" xfId="0" applyFont="1" applyFill="1" applyBorder="1" applyAlignment="1" applyProtection="1">
      <alignment horizontal="left" vertical="center" shrinkToFi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20" xfId="0" applyFont="1" applyBorder="1" applyAlignment="1" applyProtection="1">
      <alignment vertical="center"/>
      <protection/>
    </xf>
    <xf numFmtId="0" fontId="14" fillId="33" borderId="27" xfId="0" applyFont="1" applyFill="1" applyBorder="1" applyAlignment="1" applyProtection="1">
      <alignment horizontal="left" vertical="center" wrapText="1" shrinkToFit="1"/>
      <protection locked="0"/>
    </xf>
    <xf numFmtId="0" fontId="14" fillId="33" borderId="0" xfId="0" applyFont="1" applyFill="1" applyBorder="1" applyAlignment="1" applyProtection="1">
      <alignment horizontal="left" vertical="center" wrapText="1" shrinkToFit="1"/>
      <protection locked="0"/>
    </xf>
    <xf numFmtId="0" fontId="14" fillId="33" borderId="20" xfId="0" applyFont="1" applyFill="1" applyBorder="1" applyAlignment="1" applyProtection="1">
      <alignment horizontal="left" vertical="center" wrapText="1" shrinkToFit="1"/>
      <protection locked="0"/>
    </xf>
    <xf numFmtId="178" fontId="13" fillId="33" borderId="30" xfId="0" applyNumberFormat="1" applyFont="1" applyFill="1" applyBorder="1" applyAlignment="1" applyProtection="1">
      <alignment horizontal="righ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入札用参考様式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36</xdr:row>
      <xdr:rowOff>19050</xdr:rowOff>
    </xdr:from>
    <xdr:to>
      <xdr:col>31</xdr:col>
      <xdr:colOff>152400</xdr:colOff>
      <xdr:row>36</xdr:row>
      <xdr:rowOff>352425</xdr:rowOff>
    </xdr:to>
    <xdr:sp>
      <xdr:nvSpPr>
        <xdr:cNvPr id="1" name="AutoShape 6"/>
        <xdr:cNvSpPr>
          <a:spLocks/>
        </xdr:cNvSpPr>
      </xdr:nvSpPr>
      <xdr:spPr>
        <a:xfrm>
          <a:off x="3000375" y="6838950"/>
          <a:ext cx="3352800" cy="333375"/>
        </a:xfrm>
        <a:prstGeom prst="rightArrowCallout">
          <a:avLst>
            <a:gd name="adj1" fmla="val 36504"/>
            <a:gd name="adj2" fmla="val 41273"/>
            <a:gd name="adj3" fmla="val -11537"/>
          </a:avLst>
        </a:prstGeom>
        <a:solidFill>
          <a:srgbClr val="FFFFFF"/>
        </a:solidFill>
        <a:ln w="635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※一括入札案件の場合、右の□欄に丸印を表示のこと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2:AL49"/>
  <sheetViews>
    <sheetView showGridLines="0" showRowColHeaders="0" tabSelected="1" workbookViewId="0" topLeftCell="A1">
      <selection activeCell="H44" sqref="H44:T44"/>
    </sheetView>
  </sheetViews>
  <sheetFormatPr defaultColWidth="9.00390625" defaultRowHeight="13.5"/>
  <cols>
    <col min="1" max="37" width="2.625" style="7" customWidth="1"/>
    <col min="38" max="38" width="8.50390625" style="7" bestFit="1" customWidth="1"/>
    <col min="39" max="39" width="2.625" style="7" customWidth="1"/>
    <col min="40" max="16384" width="9.00390625" style="7" customWidth="1"/>
  </cols>
  <sheetData>
    <row r="1" ht="17.25" customHeight="1"/>
    <row r="2" spans="1:33" ht="17.25" customHeight="1">
      <c r="A2" s="136" t="s">
        <v>119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</row>
    <row r="3" ht="17.25" customHeight="1">
      <c r="W3" s="7" t="s">
        <v>130</v>
      </c>
    </row>
    <row r="4" ht="17.25" customHeight="1"/>
    <row r="5" spans="25:33" ht="17.25" customHeight="1">
      <c r="Y5" s="137" t="s">
        <v>145</v>
      </c>
      <c r="Z5" s="137"/>
      <c r="AA5" s="137"/>
      <c r="AB5" s="137"/>
      <c r="AC5" s="137"/>
      <c r="AD5" s="137"/>
      <c r="AE5" s="137"/>
      <c r="AF5" s="137"/>
      <c r="AG5" s="137"/>
    </row>
    <row r="6" ht="17.25" customHeight="1">
      <c r="B6" s="7" t="s">
        <v>0</v>
      </c>
    </row>
    <row r="7" spans="2:11" ht="17.25" customHeight="1">
      <c r="B7" s="138" t="s">
        <v>1</v>
      </c>
      <c r="C7" s="139"/>
      <c r="D7" s="139"/>
      <c r="E7" s="139"/>
      <c r="F7" s="139"/>
      <c r="G7" s="139"/>
      <c r="H7" s="139"/>
      <c r="I7" s="140"/>
      <c r="K7" s="101" t="s">
        <v>124</v>
      </c>
    </row>
    <row r="8" spans="2:33" ht="17.25" customHeight="1">
      <c r="B8" s="141"/>
      <c r="C8" s="142"/>
      <c r="D8" s="142"/>
      <c r="E8" s="142"/>
      <c r="F8" s="142"/>
      <c r="G8" s="142"/>
      <c r="H8" s="142"/>
      <c r="I8" s="143"/>
      <c r="L8" s="101"/>
      <c r="M8" s="101"/>
      <c r="N8" s="101"/>
      <c r="O8" s="101"/>
      <c r="P8" s="112" t="s">
        <v>125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</row>
    <row r="9" spans="2:11" ht="17.25" customHeight="1">
      <c r="B9" s="141"/>
      <c r="C9" s="142"/>
      <c r="D9" s="142"/>
      <c r="E9" s="142"/>
      <c r="F9" s="142"/>
      <c r="G9" s="142"/>
      <c r="H9" s="142"/>
      <c r="I9" s="143"/>
      <c r="K9" s="24" t="s">
        <v>126</v>
      </c>
    </row>
    <row r="10" spans="2:33" s="19" customFormat="1" ht="17.25" customHeight="1">
      <c r="B10" s="141"/>
      <c r="C10" s="142"/>
      <c r="D10" s="142"/>
      <c r="E10" s="142"/>
      <c r="F10" s="142"/>
      <c r="G10" s="142"/>
      <c r="H10" s="142"/>
      <c r="I10" s="143"/>
      <c r="K10" s="101" t="s">
        <v>2</v>
      </c>
      <c r="L10" s="101"/>
      <c r="M10" s="101"/>
      <c r="N10" s="101"/>
      <c r="O10" s="101"/>
      <c r="P10" s="112" t="s">
        <v>123</v>
      </c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</row>
    <row r="11" spans="2:33" ht="9.75" customHeight="1">
      <c r="B11" s="141"/>
      <c r="C11" s="142"/>
      <c r="D11" s="142"/>
      <c r="E11" s="142"/>
      <c r="F11" s="142"/>
      <c r="G11" s="142"/>
      <c r="H11" s="142"/>
      <c r="I11" s="143"/>
      <c r="K11" s="101"/>
      <c r="L11" s="101"/>
      <c r="M11" s="101"/>
      <c r="N11" s="101"/>
      <c r="O11" s="101"/>
      <c r="P11" s="3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2:33" s="19" customFormat="1" ht="17.25" customHeight="1">
      <c r="B12" s="141"/>
      <c r="C12" s="142"/>
      <c r="D12" s="142"/>
      <c r="E12" s="142"/>
      <c r="F12" s="142"/>
      <c r="G12" s="142"/>
      <c r="H12" s="142"/>
      <c r="I12" s="143"/>
      <c r="K12" s="101" t="s">
        <v>3</v>
      </c>
      <c r="L12" s="101"/>
      <c r="M12" s="101"/>
      <c r="N12" s="101"/>
      <c r="O12" s="101"/>
      <c r="P12" s="112" t="s">
        <v>127</v>
      </c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</row>
    <row r="13" spans="2:33" ht="9.75" customHeight="1">
      <c r="B13" s="141"/>
      <c r="C13" s="142"/>
      <c r="D13" s="142"/>
      <c r="E13" s="142"/>
      <c r="F13" s="142"/>
      <c r="G13" s="142"/>
      <c r="H13" s="142"/>
      <c r="I13" s="143"/>
      <c r="K13" s="101"/>
      <c r="L13" s="101"/>
      <c r="M13" s="101"/>
      <c r="N13" s="101"/>
      <c r="O13" s="101"/>
      <c r="P13" s="3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2:33" ht="22.5" customHeight="1">
      <c r="B14" s="144"/>
      <c r="C14" s="145"/>
      <c r="D14" s="145"/>
      <c r="E14" s="145"/>
      <c r="F14" s="145"/>
      <c r="G14" s="145"/>
      <c r="H14" s="145"/>
      <c r="I14" s="146"/>
      <c r="K14" s="114" t="s">
        <v>117</v>
      </c>
      <c r="L14" s="114"/>
      <c r="M14" s="114"/>
      <c r="N14" s="114"/>
      <c r="O14" s="114"/>
      <c r="Q14" s="115" t="s">
        <v>25</v>
      </c>
      <c r="R14" s="115"/>
      <c r="S14" s="115"/>
      <c r="T14" s="115"/>
      <c r="U14" s="115"/>
      <c r="V14" s="115"/>
      <c r="X14" s="116" t="s">
        <v>146</v>
      </c>
      <c r="Y14" s="116"/>
      <c r="Z14" s="116"/>
      <c r="AA14" s="116"/>
      <c r="AB14" s="116"/>
      <c r="AC14" s="116"/>
      <c r="AD14" s="116"/>
      <c r="AE14" s="116"/>
      <c r="AF14" s="5" t="s">
        <v>4</v>
      </c>
      <c r="AG14" s="4"/>
    </row>
    <row r="15" spans="2:33" ht="4.5" customHeight="1">
      <c r="B15" s="20"/>
      <c r="C15" s="20"/>
      <c r="D15" s="20"/>
      <c r="E15" s="20"/>
      <c r="F15" s="20"/>
      <c r="G15" s="20"/>
      <c r="H15" s="20"/>
      <c r="I15" s="20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</row>
    <row r="16" spans="2:32" ht="17.25" customHeight="1">
      <c r="B16" s="20"/>
      <c r="C16" s="20"/>
      <c r="D16" s="20"/>
      <c r="E16" s="20"/>
      <c r="F16" s="20"/>
      <c r="G16" s="20"/>
      <c r="H16" s="20"/>
      <c r="I16" s="20"/>
      <c r="L16" s="134" t="s">
        <v>5</v>
      </c>
      <c r="M16" s="117"/>
      <c r="N16" s="117"/>
      <c r="O16" s="117" t="s">
        <v>6</v>
      </c>
      <c r="P16" s="117"/>
      <c r="Q16" s="118"/>
      <c r="R16" s="119" t="s">
        <v>121</v>
      </c>
      <c r="S16" s="120"/>
      <c r="T16" s="120"/>
      <c r="U16" s="120"/>
      <c r="V16" s="120"/>
      <c r="W16" s="121"/>
      <c r="X16" s="117" t="s">
        <v>8</v>
      </c>
      <c r="Y16" s="117"/>
      <c r="Z16" s="117"/>
      <c r="AA16" s="119" t="s">
        <v>24</v>
      </c>
      <c r="AB16" s="120"/>
      <c r="AC16" s="120"/>
      <c r="AD16" s="120"/>
      <c r="AE16" s="120"/>
      <c r="AF16" s="121"/>
    </row>
    <row r="17" spans="12:32" ht="17.25" customHeight="1">
      <c r="L17" s="117"/>
      <c r="M17" s="117"/>
      <c r="N17" s="117"/>
      <c r="O17" s="117" t="s">
        <v>7</v>
      </c>
      <c r="P17" s="117"/>
      <c r="Q17" s="118"/>
      <c r="R17" s="119" t="s">
        <v>23</v>
      </c>
      <c r="S17" s="120"/>
      <c r="T17" s="120"/>
      <c r="U17" s="120"/>
      <c r="V17" s="120"/>
      <c r="W17" s="121"/>
      <c r="X17" s="117" t="s">
        <v>9</v>
      </c>
      <c r="Y17" s="117"/>
      <c r="Z17" s="117"/>
      <c r="AA17" s="119" t="s">
        <v>24</v>
      </c>
      <c r="AB17" s="120"/>
      <c r="AC17" s="120"/>
      <c r="AD17" s="120"/>
      <c r="AE17" s="120"/>
      <c r="AF17" s="121"/>
    </row>
    <row r="18" ht="9.75" customHeight="1"/>
    <row r="19" ht="14.25">
      <c r="K19" s="24" t="s">
        <v>134</v>
      </c>
    </row>
    <row r="20" spans="11:33" ht="17.25" customHeight="1">
      <c r="K20" s="101" t="s">
        <v>2</v>
      </c>
      <c r="L20" s="101"/>
      <c r="M20" s="101"/>
      <c r="N20" s="101"/>
      <c r="O20" s="101"/>
      <c r="P20" s="112" t="s">
        <v>123</v>
      </c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</row>
    <row r="21" spans="11:33" ht="4.5" customHeight="1">
      <c r="K21" s="101"/>
      <c r="L21" s="101"/>
      <c r="M21" s="101"/>
      <c r="N21" s="101"/>
      <c r="O21" s="101"/>
      <c r="P21" s="3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1:33" ht="17.25" customHeight="1">
      <c r="K22" s="101" t="s">
        <v>3</v>
      </c>
      <c r="L22" s="101"/>
      <c r="M22" s="101"/>
      <c r="N22" s="101"/>
      <c r="O22" s="101"/>
      <c r="P22" s="112" t="s">
        <v>128</v>
      </c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</row>
    <row r="23" spans="11:33" ht="4.5" customHeight="1">
      <c r="K23" s="101"/>
      <c r="L23" s="101"/>
      <c r="M23" s="101"/>
      <c r="N23" s="101"/>
      <c r="O23" s="101"/>
      <c r="P23" s="3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1:33" ht="22.5" customHeight="1">
      <c r="K24" s="114" t="s">
        <v>117</v>
      </c>
      <c r="L24" s="114"/>
      <c r="M24" s="114"/>
      <c r="N24" s="114"/>
      <c r="O24" s="114"/>
      <c r="Q24" s="115" t="s">
        <v>25</v>
      </c>
      <c r="R24" s="115"/>
      <c r="S24" s="115"/>
      <c r="T24" s="115"/>
      <c r="U24" s="115"/>
      <c r="V24" s="115"/>
      <c r="X24" s="116" t="s">
        <v>147</v>
      </c>
      <c r="Y24" s="116"/>
      <c r="Z24" s="116"/>
      <c r="AA24" s="116"/>
      <c r="AB24" s="116"/>
      <c r="AC24" s="116"/>
      <c r="AD24" s="116"/>
      <c r="AE24" s="116"/>
      <c r="AF24" s="5" t="s">
        <v>4</v>
      </c>
      <c r="AG24" s="4"/>
    </row>
    <row r="25" ht="9.75" customHeight="1"/>
    <row r="26" ht="14.25">
      <c r="K26" s="24" t="s">
        <v>134</v>
      </c>
    </row>
    <row r="27" spans="11:33" ht="17.25" customHeight="1">
      <c r="K27" s="101" t="s">
        <v>2</v>
      </c>
      <c r="L27" s="101"/>
      <c r="M27" s="101"/>
      <c r="N27" s="101"/>
      <c r="O27" s="101"/>
      <c r="P27" s="112" t="s">
        <v>123</v>
      </c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</row>
    <row r="28" spans="11:33" ht="4.5" customHeight="1">
      <c r="K28" s="101"/>
      <c r="L28" s="101"/>
      <c r="M28" s="101"/>
      <c r="N28" s="101"/>
      <c r="O28" s="101"/>
      <c r="P28" s="3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1:33" ht="17.25" customHeight="1">
      <c r="K29" s="101" t="s">
        <v>3</v>
      </c>
      <c r="L29" s="101"/>
      <c r="M29" s="101"/>
      <c r="N29" s="101"/>
      <c r="O29" s="101"/>
      <c r="P29" s="112" t="s">
        <v>129</v>
      </c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</row>
    <row r="30" spans="11:33" ht="4.5" customHeight="1">
      <c r="K30" s="101"/>
      <c r="L30" s="101"/>
      <c r="M30" s="101"/>
      <c r="N30" s="101"/>
      <c r="O30" s="101"/>
      <c r="P30" s="3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1:33" ht="22.5" customHeight="1">
      <c r="K31" s="114" t="s">
        <v>117</v>
      </c>
      <c r="L31" s="114"/>
      <c r="M31" s="114"/>
      <c r="N31" s="114"/>
      <c r="O31" s="114"/>
      <c r="Q31" s="115" t="s">
        <v>25</v>
      </c>
      <c r="R31" s="115"/>
      <c r="S31" s="115"/>
      <c r="T31" s="115"/>
      <c r="U31" s="115"/>
      <c r="V31" s="115"/>
      <c r="X31" s="116" t="s">
        <v>148</v>
      </c>
      <c r="Y31" s="116"/>
      <c r="Z31" s="116"/>
      <c r="AA31" s="116"/>
      <c r="AB31" s="116"/>
      <c r="AC31" s="116"/>
      <c r="AD31" s="116"/>
      <c r="AE31" s="116"/>
      <c r="AF31" s="5" t="s">
        <v>4</v>
      </c>
      <c r="AG31" s="4"/>
    </row>
    <row r="32" ht="17.25" customHeight="1">
      <c r="B32" s="7" t="s">
        <v>19</v>
      </c>
    </row>
    <row r="33" ht="17.25" customHeight="1">
      <c r="B33" s="7" t="s">
        <v>120</v>
      </c>
    </row>
    <row r="34" ht="17.25" customHeight="1"/>
    <row r="35" spans="1:33" ht="17.25" customHeight="1">
      <c r="A35" s="148" t="s">
        <v>10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</row>
    <row r="36" ht="17.25" customHeight="1"/>
    <row r="37" spans="2:34" ht="30" customHeight="1">
      <c r="B37" s="7" t="s">
        <v>11</v>
      </c>
      <c r="AG37" s="151"/>
      <c r="AH37" s="151"/>
    </row>
    <row r="38" ht="4.5" customHeight="1"/>
    <row r="39" spans="2:34" ht="34.5" customHeight="1">
      <c r="B39" s="22"/>
      <c r="C39" s="149" t="s">
        <v>12</v>
      </c>
      <c r="D39" s="149"/>
      <c r="E39" s="149"/>
      <c r="F39" s="149"/>
      <c r="G39" s="23"/>
      <c r="H39" s="122" t="s">
        <v>149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4"/>
      <c r="AH39" s="125"/>
    </row>
    <row r="40" spans="2:34" ht="34.5" customHeight="1">
      <c r="B40" s="42"/>
      <c r="C40" s="150" t="s">
        <v>13</v>
      </c>
      <c r="D40" s="150"/>
      <c r="E40" s="150"/>
      <c r="F40" s="150"/>
      <c r="G40" s="43"/>
      <c r="H40" s="126" t="s">
        <v>140</v>
      </c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9"/>
      <c r="AH40" s="130"/>
    </row>
    <row r="41" spans="2:34" ht="4.5" customHeight="1">
      <c r="B41" s="42"/>
      <c r="C41" s="81"/>
      <c r="D41" s="81"/>
      <c r="E41" s="81"/>
      <c r="F41" s="81"/>
      <c r="G41" s="38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82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2:35" ht="24" customHeight="1">
      <c r="B42" s="50"/>
      <c r="C42" s="153" t="s">
        <v>14</v>
      </c>
      <c r="D42" s="153"/>
      <c r="E42" s="153"/>
      <c r="F42" s="153"/>
      <c r="G42" s="51"/>
      <c r="H42" s="52"/>
      <c r="I42" s="54" t="s">
        <v>15</v>
      </c>
      <c r="J42" s="54"/>
      <c r="K42" s="54"/>
      <c r="L42" s="54"/>
      <c r="M42" s="54"/>
      <c r="N42" s="54"/>
      <c r="O42" s="54" t="s">
        <v>16</v>
      </c>
      <c r="P42" s="154">
        <v>123</v>
      </c>
      <c r="Q42" s="155"/>
      <c r="R42" s="156"/>
      <c r="S42" s="54" t="s">
        <v>17</v>
      </c>
      <c r="T42" s="83"/>
      <c r="V42" s="135">
        <f>IF(AL44="","","★★一括入札の場合★★")</f>
      </c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84"/>
    </row>
    <row r="43" spans="2:35" ht="4.5" customHeight="1">
      <c r="B43" s="34"/>
      <c r="C43" s="85"/>
      <c r="D43" s="85"/>
      <c r="E43" s="85"/>
      <c r="F43" s="85"/>
      <c r="G43" s="35"/>
      <c r="H43" s="86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8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</row>
    <row r="44" spans="2:38" ht="34.5" customHeight="1">
      <c r="B44" s="89"/>
      <c r="C44" s="152" t="s">
        <v>18</v>
      </c>
      <c r="D44" s="152"/>
      <c r="E44" s="152"/>
      <c r="F44" s="152"/>
      <c r="G44" s="90"/>
      <c r="H44" s="131" t="s">
        <v>144</v>
      </c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/>
      <c r="V44" s="147">
        <f>IF(AL44="","","対象工事毎に個別の工事名、工事箇所名でそれぞれ作成してください")</f>
      </c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84"/>
      <c r="AL44" s="7">
        <f>IF(ISERROR(SEARCH("括入札",H39)),"",SEARCH("一括入札",H39))</f>
      </c>
    </row>
    <row r="45" s="91" customFormat="1" ht="17.25" customHeight="1">
      <c r="C45" s="92" t="s">
        <v>20</v>
      </c>
    </row>
    <row r="46" ht="17.25" customHeight="1">
      <c r="C46" s="24" t="s">
        <v>141</v>
      </c>
    </row>
    <row r="47" ht="17.25" customHeight="1"/>
    <row r="48" ht="17.25" customHeight="1">
      <c r="B48" s="7" t="s">
        <v>143</v>
      </c>
    </row>
    <row r="49" ht="17.25" customHeight="1">
      <c r="B49" s="7" t="s">
        <v>142</v>
      </c>
    </row>
  </sheetData>
  <sheetProtection password="CCE7" sheet="1" objects="1" scenarios="1" formatCells="0" selectLockedCells="1"/>
  <mergeCells count="40">
    <mergeCell ref="V44:AH44"/>
    <mergeCell ref="A35:AG35"/>
    <mergeCell ref="C39:F39"/>
    <mergeCell ref="C40:F40"/>
    <mergeCell ref="AG37:AH37"/>
    <mergeCell ref="AA16:AF16"/>
    <mergeCell ref="AA17:AF17"/>
    <mergeCell ref="C44:F44"/>
    <mergeCell ref="C42:F42"/>
    <mergeCell ref="P42:R42"/>
    <mergeCell ref="H39:AH39"/>
    <mergeCell ref="H40:AH40"/>
    <mergeCell ref="H44:T44"/>
    <mergeCell ref="L16:N17"/>
    <mergeCell ref="V42:AH42"/>
    <mergeCell ref="A2:AG2"/>
    <mergeCell ref="Y5:AG5"/>
    <mergeCell ref="B7:I14"/>
    <mergeCell ref="P10:AG10"/>
    <mergeCell ref="P12:AG12"/>
    <mergeCell ref="X14:AE14"/>
    <mergeCell ref="K14:O14"/>
    <mergeCell ref="Q14:V14"/>
    <mergeCell ref="P8:AG8"/>
    <mergeCell ref="O16:Q16"/>
    <mergeCell ref="O17:Q17"/>
    <mergeCell ref="X16:Z16"/>
    <mergeCell ref="X17:Z17"/>
    <mergeCell ref="R16:W16"/>
    <mergeCell ref="R17:W17"/>
    <mergeCell ref="P27:AG27"/>
    <mergeCell ref="P29:AG29"/>
    <mergeCell ref="K31:O31"/>
    <mergeCell ref="Q31:V31"/>
    <mergeCell ref="X31:AE31"/>
    <mergeCell ref="P20:AG20"/>
    <mergeCell ref="P22:AG22"/>
    <mergeCell ref="K24:O24"/>
    <mergeCell ref="Q24:V24"/>
    <mergeCell ref="X24:AE24"/>
  </mergeCells>
  <dataValidations count="6">
    <dataValidation allowBlank="1" showInputMessage="1" showErrorMessage="1" sqref="H39:H40 R16:R17 X31:AE31 P8 P12 P10 P20 P22 X24:AE24 P29 P27 X14:AE14"/>
    <dataValidation type="whole" allowBlank="1" showInputMessage="1" showErrorMessage="1" sqref="P42:R42">
      <formula1>1</formula1>
      <formula2>999</formula2>
    </dataValidation>
    <dataValidation type="list" allowBlank="1" showInputMessage="1" showErrorMessage="1" sqref="AG37:AH37">
      <formula1>"　,○"</formula1>
    </dataValidation>
    <dataValidation type="list" allowBlank="1" sqref="H44:T44">
      <formula1>"令和　　　年　　　月　　　日"</formula1>
    </dataValidation>
    <dataValidation type="list" allowBlank="1" showInputMessage="1" prompt="登記簿等記載の正確な役職名を選択または、記入して下さい" sqref="Q31 Q24 Q14">
      <formula1>"代表取締役,代表取締役社長,取締役,取締役社長,代表者"</formula1>
    </dataValidation>
    <dataValidation allowBlank="1" showInputMessage="1" showErrorMessage="1" sqref="AA16:AA17"/>
  </dataValidations>
  <printOptions/>
  <pageMargins left="0.7874015748031497" right="0.3937007874015748" top="0.984251968503937" bottom="0.3937007874015748" header="0.5118110236220472" footer="0.5118110236220472"/>
  <pageSetup blackAndWhite="1" horizontalDpi="600" verticalDpi="600" orientation="portrait" paperSize="9" r:id="rId4"/>
  <headerFooter alignWithMargins="0">
    <oddHeader>&amp;R&amp;"ＭＳ Ｐ明朝,標準"&amp;8参加申請書</oddHeader>
    <oddFooter>&amp;R&amp;"ＭＳ Ｐ明朝,標準"&amp;8飯田市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5:AJ52"/>
  <sheetViews>
    <sheetView showGridLines="0" showRowColHeaders="0" showZeros="0" view="pageBreakPreview" zoomScaleSheetLayoutView="100" workbookViewId="0" topLeftCell="A1">
      <selection activeCell="L3" sqref="L3"/>
    </sheetView>
  </sheetViews>
  <sheetFormatPr defaultColWidth="9.00390625" defaultRowHeight="13.5"/>
  <cols>
    <col min="1" max="16" width="2.625" style="105" customWidth="1"/>
    <col min="17" max="26" width="2.625" style="107" customWidth="1"/>
    <col min="27" max="34" width="2.625" style="105" customWidth="1"/>
    <col min="35" max="16384" width="9.00390625" style="105" customWidth="1"/>
  </cols>
  <sheetData>
    <row r="1" ht="14.25"/>
    <row r="2" ht="14.25"/>
    <row r="3" ht="14.25"/>
    <row r="4" ht="14.25"/>
    <row r="5" spans="1:34" ht="31.5">
      <c r="A5" s="158" t="s">
        <v>131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</row>
    <row r="6" spans="9:26" s="106" customFormat="1" ht="15">
      <c r="I6" s="161"/>
      <c r="J6" s="161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7:34" s="106" customFormat="1" ht="15">
      <c r="Q7" s="107"/>
      <c r="R7" s="107"/>
      <c r="S7" s="107"/>
      <c r="Y7" s="157" t="s">
        <v>150</v>
      </c>
      <c r="Z7" s="157"/>
      <c r="AA7" s="157"/>
      <c r="AB7" s="157"/>
      <c r="AC7" s="157"/>
      <c r="AD7" s="157"/>
      <c r="AE7" s="157"/>
      <c r="AF7" s="157"/>
      <c r="AG7" s="157"/>
      <c r="AH7" s="157"/>
    </row>
    <row r="8" spans="17:26" s="106" customFormat="1" ht="15"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spans="17:26" s="106" customFormat="1" ht="15"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spans="1:36" s="106" customFormat="1" ht="18">
      <c r="A10" s="159" t="s">
        <v>153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J10" s="106" t="s">
        <v>152</v>
      </c>
    </row>
    <row r="11" s="106" customFormat="1" ht="15">
      <c r="AJ11" s="106" t="s">
        <v>153</v>
      </c>
    </row>
    <row r="12" spans="1:34" s="106" customFormat="1" ht="14.25" customHeight="1">
      <c r="A12" s="160" t="s">
        <v>133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</row>
    <row r="13" spans="1:34" s="106" customFormat="1" ht="14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</row>
    <row r="14" spans="1:34" s="106" customFormat="1" ht="14.25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</row>
    <row r="15" spans="17:26" s="106" customFormat="1" ht="14.25"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34" s="106" customFormat="1" ht="14.25">
      <c r="A16" s="181" t="s">
        <v>10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</row>
    <row r="17" spans="1:26" s="106" customFormat="1" ht="14.2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33" ht="13.5">
      <c r="A18" s="107" t="s">
        <v>137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B18" s="169" t="s">
        <v>132</v>
      </c>
      <c r="AC18" s="170"/>
      <c r="AD18" s="170"/>
      <c r="AE18" s="170"/>
      <c r="AF18" s="170"/>
      <c r="AG18" s="171"/>
    </row>
    <row r="19" spans="1:33" ht="14.25">
      <c r="A19" s="107"/>
      <c r="B19" s="107"/>
      <c r="C19" s="107"/>
      <c r="D19" s="107"/>
      <c r="E19" s="101" t="s">
        <v>2</v>
      </c>
      <c r="F19" s="101"/>
      <c r="G19" s="101"/>
      <c r="H19" s="101"/>
      <c r="I19" s="101"/>
      <c r="J19" s="162" t="str">
        <f>'参加申請'!P10</f>
        <v>(例)長野県飯田市大久保町2534番地</v>
      </c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72"/>
      <c r="AC19" s="173"/>
      <c r="AD19" s="173"/>
      <c r="AE19" s="173"/>
      <c r="AF19" s="173"/>
      <c r="AG19" s="174"/>
    </row>
    <row r="20" spans="1:33" ht="13.5">
      <c r="A20" s="107"/>
      <c r="B20" s="107"/>
      <c r="C20" s="107"/>
      <c r="D20" s="107"/>
      <c r="E20" s="101"/>
      <c r="F20" s="101"/>
      <c r="G20" s="101"/>
      <c r="H20" s="101"/>
      <c r="I20" s="101"/>
      <c r="J20" s="3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75"/>
      <c r="AC20" s="176"/>
      <c r="AD20" s="176"/>
      <c r="AE20" s="176"/>
      <c r="AF20" s="176"/>
      <c r="AG20" s="177"/>
    </row>
    <row r="21" spans="1:33" ht="18" customHeight="1">
      <c r="A21" s="107"/>
      <c r="B21" s="107"/>
      <c r="C21" s="107"/>
      <c r="D21" s="107"/>
      <c r="E21" s="101" t="s">
        <v>3</v>
      </c>
      <c r="F21" s="101"/>
      <c r="G21" s="101"/>
      <c r="H21" s="101"/>
      <c r="I21" s="101"/>
      <c r="J21" s="162" t="str">
        <f>'参加申請'!P12</f>
        <v>株式会社　○○</v>
      </c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75"/>
      <c r="AC21" s="176"/>
      <c r="AD21" s="176"/>
      <c r="AE21" s="176"/>
      <c r="AF21" s="176"/>
      <c r="AG21" s="177"/>
    </row>
    <row r="22" spans="1:33" ht="13.5">
      <c r="A22" s="107"/>
      <c r="B22" s="107"/>
      <c r="C22" s="107"/>
      <c r="D22" s="107"/>
      <c r="E22" s="101"/>
      <c r="F22" s="101"/>
      <c r="G22" s="101"/>
      <c r="H22" s="101"/>
      <c r="I22" s="101"/>
      <c r="J22" s="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175"/>
      <c r="AC22" s="176"/>
      <c r="AD22" s="176"/>
      <c r="AE22" s="176"/>
      <c r="AF22" s="176"/>
      <c r="AG22" s="177"/>
    </row>
    <row r="23" spans="1:33" ht="18" customHeight="1">
      <c r="A23" s="107"/>
      <c r="B23" s="107"/>
      <c r="C23" s="107"/>
      <c r="D23" s="107"/>
      <c r="E23" s="114" t="s">
        <v>135</v>
      </c>
      <c r="F23" s="114"/>
      <c r="G23" s="114"/>
      <c r="H23" s="114"/>
      <c r="I23" s="114"/>
      <c r="J23" s="7"/>
      <c r="K23" s="167" t="str">
        <f>'参加申請'!Q14</f>
        <v>代表取締役市長</v>
      </c>
      <c r="L23" s="167"/>
      <c r="M23" s="167"/>
      <c r="N23" s="167"/>
      <c r="O23" s="167"/>
      <c r="P23" s="167"/>
      <c r="Q23" s="7"/>
      <c r="R23" s="168" t="str">
        <f>'参加申請'!X14</f>
        <v>飯田　市太郎</v>
      </c>
      <c r="S23" s="168"/>
      <c r="T23" s="168"/>
      <c r="U23" s="168"/>
      <c r="V23" s="168"/>
      <c r="W23" s="168"/>
      <c r="X23" s="168"/>
      <c r="Y23" s="168"/>
      <c r="Z23" s="8"/>
      <c r="AA23" s="4"/>
      <c r="AB23" s="175"/>
      <c r="AC23" s="176"/>
      <c r="AD23" s="176"/>
      <c r="AE23" s="176"/>
      <c r="AF23" s="176"/>
      <c r="AG23" s="177"/>
    </row>
    <row r="24" spans="1:33" ht="13.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B24" s="178"/>
      <c r="AC24" s="179"/>
      <c r="AD24" s="179"/>
      <c r="AE24" s="179"/>
      <c r="AF24" s="179"/>
      <c r="AG24" s="180"/>
    </row>
    <row r="25" spans="1:26" ht="13.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s="106" customFormat="1" ht="14.25">
      <c r="A26" s="109" t="s">
        <v>136</v>
      </c>
      <c r="B26" s="110"/>
      <c r="C26" s="110"/>
      <c r="D26" s="110"/>
      <c r="E26" s="110"/>
      <c r="F26" s="110"/>
      <c r="G26" s="110"/>
      <c r="H26" s="110"/>
      <c r="I26" s="110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spans="2:34" ht="27.75" customHeight="1">
      <c r="B27" s="166" t="s">
        <v>138</v>
      </c>
      <c r="C27" s="166"/>
      <c r="D27" s="166"/>
      <c r="E27" s="166"/>
      <c r="F27" s="111"/>
      <c r="G27" s="164" t="str">
        <f>'参加申請'!H39</f>
        <v>（例)令和○○年度 ○○事業　○○工事 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</row>
    <row r="28" spans="2:34" ht="27.75" customHeight="1">
      <c r="B28" s="166" t="s">
        <v>139</v>
      </c>
      <c r="C28" s="166"/>
      <c r="D28" s="166"/>
      <c r="E28" s="166"/>
      <c r="F28" s="111"/>
      <c r="G28" s="165" t="str">
        <f>'参加申請'!H40</f>
        <v>（例)飯田市大久保町2534番地</v>
      </c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</row>
    <row r="29" spans="1:26" ht="13.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8:31" s="106" customFormat="1" ht="14.25">
      <c r="H30" s="101" t="s">
        <v>124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9:31" s="106" customFormat="1" ht="14.25">
      <c r="I31" s="7"/>
      <c r="J31" s="101"/>
      <c r="K31" s="101"/>
      <c r="L31" s="101"/>
      <c r="M31" s="101"/>
      <c r="N31" s="162" t="str">
        <f>'参加申請'!P8</f>
        <v>(例)○○･××･△△建設共同企業体</v>
      </c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</row>
    <row r="32" spans="9:32" s="106" customFormat="1" ht="14.25">
      <c r="I32" s="7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</row>
    <row r="33" spans="8:31" s="106" customFormat="1" ht="14.25">
      <c r="H33" s="24" t="s">
        <v>126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9:31" s="106" customFormat="1" ht="14.25">
      <c r="I34" s="101" t="s">
        <v>2</v>
      </c>
      <c r="J34" s="101"/>
      <c r="K34" s="101"/>
      <c r="L34" s="101"/>
      <c r="M34" s="101"/>
      <c r="N34" s="162" t="str">
        <f>'参加申請'!P10</f>
        <v>(例)長野県飯田市大久保町2534番地</v>
      </c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</row>
    <row r="35" spans="9:31" ht="4.5" customHeight="1">
      <c r="I35" s="101"/>
      <c r="J35" s="101"/>
      <c r="K35" s="101"/>
      <c r="L35" s="101"/>
      <c r="M35" s="101"/>
      <c r="N35" s="3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9:31" ht="14.25">
      <c r="I36" s="101" t="s">
        <v>3</v>
      </c>
      <c r="J36" s="101"/>
      <c r="K36" s="101"/>
      <c r="L36" s="101"/>
      <c r="M36" s="101"/>
      <c r="N36" s="162" t="str">
        <f>'参加申請'!P12</f>
        <v>株式会社　○○</v>
      </c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</row>
    <row r="37" spans="9:31" ht="4.5" customHeight="1">
      <c r="I37" s="101"/>
      <c r="J37" s="101"/>
      <c r="K37" s="101"/>
      <c r="L37" s="101"/>
      <c r="M37" s="101"/>
      <c r="N37" s="3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9:31" ht="17.25">
      <c r="I38" s="114" t="s">
        <v>135</v>
      </c>
      <c r="J38" s="114"/>
      <c r="K38" s="114"/>
      <c r="L38" s="114"/>
      <c r="M38" s="114"/>
      <c r="N38" s="7"/>
      <c r="O38" s="167" t="str">
        <f>'参加申請'!Q14</f>
        <v>代表取締役市長</v>
      </c>
      <c r="P38" s="167"/>
      <c r="Q38" s="167"/>
      <c r="R38" s="167"/>
      <c r="S38" s="167"/>
      <c r="T38" s="167"/>
      <c r="U38" s="7"/>
      <c r="V38" s="168" t="str">
        <f>'参加申請'!X14</f>
        <v>飯田　市太郎</v>
      </c>
      <c r="W38" s="168"/>
      <c r="X38" s="168"/>
      <c r="Y38" s="168"/>
      <c r="Z38" s="168"/>
      <c r="AA38" s="168"/>
      <c r="AB38" s="168"/>
      <c r="AC38" s="168"/>
      <c r="AD38" s="5" t="s">
        <v>4</v>
      </c>
      <c r="AE38" s="4"/>
    </row>
    <row r="39" spans="9:31" ht="13.5"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pans="8:31" ht="13.5">
      <c r="H40" s="24" t="s">
        <v>134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9:31" ht="14.25">
      <c r="I41" s="101" t="s">
        <v>2</v>
      </c>
      <c r="J41" s="101"/>
      <c r="K41" s="101"/>
      <c r="L41" s="101"/>
      <c r="M41" s="101"/>
      <c r="N41" s="162" t="str">
        <f>'参加申請'!P20</f>
        <v>(例)長野県飯田市大久保町2534番地</v>
      </c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</row>
    <row r="42" spans="9:31" ht="4.5" customHeight="1">
      <c r="I42" s="101"/>
      <c r="J42" s="101"/>
      <c r="K42" s="101"/>
      <c r="L42" s="101"/>
      <c r="M42" s="101"/>
      <c r="N42" s="3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9:31" ht="14.25">
      <c r="I43" s="101" t="s">
        <v>3</v>
      </c>
      <c r="J43" s="101"/>
      <c r="K43" s="101"/>
      <c r="L43" s="101"/>
      <c r="M43" s="101"/>
      <c r="N43" s="162" t="str">
        <f>'参加申請'!P22</f>
        <v>株式会社　××</v>
      </c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</row>
    <row r="44" spans="9:31" ht="4.5" customHeight="1">
      <c r="I44" s="101"/>
      <c r="J44" s="101"/>
      <c r="K44" s="101"/>
      <c r="L44" s="101"/>
      <c r="M44" s="101"/>
      <c r="N44" s="3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9:31" ht="17.25">
      <c r="I45" s="114" t="s">
        <v>135</v>
      </c>
      <c r="J45" s="114"/>
      <c r="K45" s="114"/>
      <c r="L45" s="114"/>
      <c r="M45" s="114"/>
      <c r="N45" s="7"/>
      <c r="O45" s="167" t="str">
        <f>'参加申請'!Q24</f>
        <v>代表取締役市長</v>
      </c>
      <c r="P45" s="167"/>
      <c r="Q45" s="167"/>
      <c r="R45" s="167"/>
      <c r="S45" s="167"/>
      <c r="T45" s="167"/>
      <c r="U45" s="7"/>
      <c r="V45" s="168" t="str">
        <f>'参加申請'!X24</f>
        <v>飯田　市次郎</v>
      </c>
      <c r="W45" s="168"/>
      <c r="X45" s="168"/>
      <c r="Y45" s="168"/>
      <c r="Z45" s="168"/>
      <c r="AA45" s="168"/>
      <c r="AB45" s="168"/>
      <c r="AC45" s="168"/>
      <c r="AD45" s="5" t="s">
        <v>4</v>
      </c>
      <c r="AE45" s="4"/>
    </row>
    <row r="46" spans="9:31" ht="13.5"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8:31" ht="13.5">
      <c r="H47" s="24" t="s">
        <v>134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9:31" ht="14.25">
      <c r="I48" s="101" t="s">
        <v>2</v>
      </c>
      <c r="J48" s="101"/>
      <c r="K48" s="101"/>
      <c r="L48" s="101"/>
      <c r="M48" s="101"/>
      <c r="N48" s="162" t="str">
        <f>'参加申請'!P27</f>
        <v>(例)長野県飯田市大久保町2534番地</v>
      </c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</row>
    <row r="49" spans="9:31" ht="4.5" customHeight="1">
      <c r="I49" s="101"/>
      <c r="J49" s="101"/>
      <c r="K49" s="101"/>
      <c r="L49" s="101"/>
      <c r="M49" s="101"/>
      <c r="N49" s="3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9:31" ht="14.25">
      <c r="I50" s="101" t="s">
        <v>3</v>
      </c>
      <c r="J50" s="101"/>
      <c r="K50" s="101"/>
      <c r="L50" s="101"/>
      <c r="M50" s="101"/>
      <c r="N50" s="162" t="str">
        <f>'参加申請'!P29</f>
        <v>株式会社　△△</v>
      </c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</row>
    <row r="51" spans="9:31" ht="4.5" customHeight="1">
      <c r="I51" s="101"/>
      <c r="J51" s="101"/>
      <c r="K51" s="101"/>
      <c r="L51" s="101"/>
      <c r="M51" s="101"/>
      <c r="N51" s="3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9:31" ht="17.25">
      <c r="I52" s="114" t="s">
        <v>135</v>
      </c>
      <c r="J52" s="114"/>
      <c r="K52" s="114"/>
      <c r="L52" s="114"/>
      <c r="M52" s="114"/>
      <c r="N52" s="7"/>
      <c r="O52" s="167" t="str">
        <f>'参加申請'!Q31</f>
        <v>代表取締役市長</v>
      </c>
      <c r="P52" s="167"/>
      <c r="Q52" s="167"/>
      <c r="R52" s="167"/>
      <c r="S52" s="167"/>
      <c r="T52" s="167"/>
      <c r="U52" s="7"/>
      <c r="V52" s="168" t="str">
        <f>'参加申請'!X31</f>
        <v>飯田　市三郎</v>
      </c>
      <c r="W52" s="168"/>
      <c r="X52" s="168"/>
      <c r="Y52" s="168"/>
      <c r="Z52" s="168"/>
      <c r="AA52" s="168"/>
      <c r="AB52" s="168"/>
      <c r="AC52" s="168"/>
      <c r="AD52" s="5" t="s">
        <v>4</v>
      </c>
      <c r="AE52" s="4"/>
    </row>
  </sheetData>
  <sheetProtection selectLockedCells="1"/>
  <mergeCells count="33">
    <mergeCell ref="N31:AE31"/>
    <mergeCell ref="N34:AE34"/>
    <mergeCell ref="N36:AE36"/>
    <mergeCell ref="I38:M38"/>
    <mergeCell ref="O38:T38"/>
    <mergeCell ref="V38:AC38"/>
    <mergeCell ref="AB18:AG18"/>
    <mergeCell ref="AB19:AG24"/>
    <mergeCell ref="A16:AH16"/>
    <mergeCell ref="J19:AA19"/>
    <mergeCell ref="J21:AA21"/>
    <mergeCell ref="E23:I23"/>
    <mergeCell ref="K23:P23"/>
    <mergeCell ref="R23:Y23"/>
    <mergeCell ref="N50:AE50"/>
    <mergeCell ref="I52:M52"/>
    <mergeCell ref="O52:T52"/>
    <mergeCell ref="V52:AC52"/>
    <mergeCell ref="N41:AE41"/>
    <mergeCell ref="N43:AE43"/>
    <mergeCell ref="I45:M45"/>
    <mergeCell ref="O45:T45"/>
    <mergeCell ref="V45:AC45"/>
    <mergeCell ref="Y7:AH7"/>
    <mergeCell ref="A5:AH5"/>
    <mergeCell ref="A10:M10"/>
    <mergeCell ref="A12:AH14"/>
    <mergeCell ref="I6:J6"/>
    <mergeCell ref="N48:AE48"/>
    <mergeCell ref="G27:AH27"/>
    <mergeCell ref="G28:AH28"/>
    <mergeCell ref="B28:E28"/>
    <mergeCell ref="B27:E27"/>
  </mergeCells>
  <dataValidations count="3">
    <dataValidation type="list" allowBlank="1" showInputMessage="1" prompt="登記簿等記載の正確な役職名を選択または、記入して下さい" sqref="O38 O52 O45 K23">
      <formula1>"代表取締役,代表取締役社長,取締役,取締役社長,代表者"</formula1>
    </dataValidation>
    <dataValidation allowBlank="1" showInputMessage="1" showErrorMessage="1" sqref="V45:AC45 N31 N36 N34 V38:AC38 N43 N48 N50 V52:AC52 N41 J21 J19 R23:Y23"/>
    <dataValidation type="list" allowBlank="1" showInputMessage="1" showErrorMessage="1" sqref="A10:M10">
      <formula1>$AJ$10:$AJ$11</formula1>
    </dataValidation>
  </dataValidations>
  <printOptions/>
  <pageMargins left="0.7874015748031497" right="0.3937007874015748" top="0.984251968503937" bottom="0.984251968503937" header="0.5118110236220472" footer="0.5118110236220472"/>
  <pageSetup blackAndWhite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BR60"/>
  <sheetViews>
    <sheetView showGridLines="0" showRowColHeaders="0" workbookViewId="0" topLeftCell="A1">
      <selection activeCell="T32" sqref="T32:AB33"/>
    </sheetView>
  </sheetViews>
  <sheetFormatPr defaultColWidth="9.00390625" defaultRowHeight="13.5"/>
  <cols>
    <col min="1" max="34" width="2.625" style="1" customWidth="1"/>
    <col min="35" max="35" width="2.625" style="71" customWidth="1"/>
    <col min="36" max="38" width="2.625" style="1" customWidth="1"/>
    <col min="39" max="39" width="18.375" style="1" bestFit="1" customWidth="1"/>
    <col min="40" max="40" width="1.625" style="6" customWidth="1"/>
    <col min="41" max="52" width="1.625" style="1" customWidth="1"/>
    <col min="53" max="16384" width="9.00390625" style="1" customWidth="1"/>
  </cols>
  <sheetData>
    <row r="1" spans="1:70" s="10" customFormat="1" ht="4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69"/>
      <c r="AJ1" s="93"/>
      <c r="AK1" s="93"/>
      <c r="AL1" s="93"/>
      <c r="AM1" s="93"/>
      <c r="AN1" s="94"/>
      <c r="AO1" s="93"/>
      <c r="AP1" s="93"/>
      <c r="AQ1" s="93"/>
      <c r="AR1" s="93"/>
      <c r="AS1" s="93"/>
      <c r="AT1" s="93"/>
      <c r="AU1" s="93"/>
      <c r="AV1" s="94"/>
      <c r="AW1" s="94"/>
      <c r="AX1" s="94"/>
      <c r="AY1" s="94"/>
      <c r="AZ1" s="94"/>
      <c r="BA1" s="94"/>
      <c r="BB1" s="94"/>
      <c r="BC1" s="94"/>
      <c r="BD1" s="94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56" ht="18">
      <c r="A2" s="136" t="s">
        <v>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7"/>
      <c r="AI2" s="69"/>
      <c r="AJ2" s="95"/>
      <c r="AK2" s="95"/>
      <c r="AL2" s="95"/>
      <c r="AM2" s="95"/>
      <c r="AN2" s="94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</row>
    <row r="3" spans="1:56" s="10" customFormat="1" ht="14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7" t="s">
        <v>130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69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</row>
    <row r="4" spans="1:56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37" t="s">
        <v>145</v>
      </c>
      <c r="AA4" s="137"/>
      <c r="AB4" s="137"/>
      <c r="AC4" s="137"/>
      <c r="AD4" s="137"/>
      <c r="AE4" s="137"/>
      <c r="AF4" s="137"/>
      <c r="AG4" s="137"/>
      <c r="AH4" s="137"/>
      <c r="AI4" s="69"/>
      <c r="AJ4" s="95"/>
      <c r="AK4" s="95"/>
      <c r="AL4" s="95"/>
      <c r="AM4" s="95"/>
      <c r="AN4" s="94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</row>
    <row r="5" spans="1:56" ht="14.25">
      <c r="A5" s="7"/>
      <c r="B5" s="7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69"/>
      <c r="AJ5" s="95"/>
      <c r="AK5" s="95"/>
      <c r="AL5" s="95"/>
      <c r="AM5" s="95"/>
      <c r="AN5" s="94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</row>
    <row r="6" spans="1:56" s="2" customFormat="1" ht="15">
      <c r="A6" s="19"/>
      <c r="B6" s="19"/>
      <c r="C6" s="19"/>
      <c r="D6" s="19"/>
      <c r="E6" s="19"/>
      <c r="F6" s="19"/>
      <c r="G6" s="19"/>
      <c r="H6" s="19"/>
      <c r="I6" s="19"/>
      <c r="J6" s="101" t="s">
        <v>124</v>
      </c>
      <c r="K6" s="19"/>
      <c r="L6" s="101"/>
      <c r="M6" s="101"/>
      <c r="N6" s="101"/>
      <c r="O6" s="101"/>
      <c r="P6" s="101"/>
      <c r="Q6" s="216" t="str">
        <f>'参加申請'!P8</f>
        <v>(例)○○･××･△△建設共同企業体</v>
      </c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69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</row>
    <row r="7" spans="1:56" s="10" customFormat="1" ht="1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24" t="s">
        <v>126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69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</row>
    <row r="8" spans="1:56" s="2" customFormat="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01" t="s">
        <v>2</v>
      </c>
      <c r="M8" s="101"/>
      <c r="N8" s="101"/>
      <c r="O8" s="101"/>
      <c r="P8" s="101"/>
      <c r="Q8" s="216" t="str">
        <f>'参加申請'!P10</f>
        <v>(例)長野県飯田市大久保町2534番地</v>
      </c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69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</row>
    <row r="9" spans="1:56" ht="4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01"/>
      <c r="M9" s="101"/>
      <c r="N9" s="101"/>
      <c r="O9" s="101"/>
      <c r="P9" s="101"/>
      <c r="Q9" s="3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7"/>
      <c r="AI9" s="69"/>
      <c r="AJ9" s="95"/>
      <c r="AK9" s="95"/>
      <c r="AL9" s="95"/>
      <c r="AM9" s="95"/>
      <c r="AN9" s="94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</row>
    <row r="10" spans="1:56" s="2" customFormat="1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01" t="s">
        <v>3</v>
      </c>
      <c r="M10" s="101"/>
      <c r="N10" s="101"/>
      <c r="O10" s="101"/>
      <c r="P10" s="101"/>
      <c r="Q10" s="216" t="str">
        <f>'参加申請'!P12</f>
        <v>株式会社　○○</v>
      </c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69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</row>
    <row r="11" spans="1:56" ht="4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14" t="s">
        <v>117</v>
      </c>
      <c r="M11" s="217"/>
      <c r="N11" s="217"/>
      <c r="O11" s="217"/>
      <c r="P11" s="217"/>
      <c r="Q11" s="3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7"/>
      <c r="AI11" s="69"/>
      <c r="AJ11" s="95"/>
      <c r="AK11" s="95"/>
      <c r="AL11" s="95"/>
      <c r="AM11" s="95"/>
      <c r="AN11" s="94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</row>
    <row r="12" spans="1:56" ht="17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217"/>
      <c r="M12" s="217"/>
      <c r="N12" s="217"/>
      <c r="O12" s="217"/>
      <c r="P12" s="217"/>
      <c r="Q12" s="7"/>
      <c r="R12" s="228" t="str">
        <f>'参加申請'!Q14</f>
        <v>代表取締役市長</v>
      </c>
      <c r="S12" s="228"/>
      <c r="T12" s="228"/>
      <c r="U12" s="228"/>
      <c r="V12" s="228"/>
      <c r="W12" s="228"/>
      <c r="X12" s="103"/>
      <c r="Y12" s="223" t="str">
        <f>'参加申請'!X14</f>
        <v>飯田　市太郎</v>
      </c>
      <c r="Z12" s="223"/>
      <c r="AA12" s="223"/>
      <c r="AB12" s="223"/>
      <c r="AC12" s="223"/>
      <c r="AD12" s="223"/>
      <c r="AE12" s="223"/>
      <c r="AF12" s="223"/>
      <c r="AG12" s="5" t="s">
        <v>4</v>
      </c>
      <c r="AH12" s="4"/>
      <c r="AI12" s="69"/>
      <c r="AJ12" s="95"/>
      <c r="AK12" s="95"/>
      <c r="AL12" s="95"/>
      <c r="AM12" s="95"/>
      <c r="AN12" s="94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</row>
    <row r="13" spans="1:56" ht="4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217"/>
      <c r="M13" s="217"/>
      <c r="N13" s="217"/>
      <c r="O13" s="217"/>
      <c r="P13" s="217"/>
      <c r="Q13" s="3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7"/>
      <c r="AI13" s="69"/>
      <c r="AJ13" s="95"/>
      <c r="AK13" s="95"/>
      <c r="AL13" s="95"/>
      <c r="AM13" s="95"/>
      <c r="AN13" s="94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</row>
    <row r="14" spans="1:56" ht="14.25">
      <c r="A14" s="67" t="s">
        <v>81</v>
      </c>
      <c r="B14" s="229" t="s">
        <v>22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70"/>
      <c r="AJ14" s="95"/>
      <c r="AK14" s="95"/>
      <c r="AL14" s="95"/>
      <c r="AM14" s="95"/>
      <c r="AN14" s="94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</row>
    <row r="15" spans="2:56" ht="14.25">
      <c r="B15" s="148" t="s">
        <v>10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69"/>
      <c r="AJ15" s="95"/>
      <c r="AK15" s="95"/>
      <c r="AL15" s="95"/>
      <c r="AM15" s="95"/>
      <c r="AN15" s="94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</row>
    <row r="16" spans="1:56" ht="4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69"/>
      <c r="AJ16" s="95"/>
      <c r="AK16" s="95"/>
      <c r="AL16" s="95"/>
      <c r="AM16" s="95"/>
      <c r="AN16" s="94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</row>
    <row r="17" spans="1:56" ht="34.5" customHeight="1">
      <c r="A17" s="7"/>
      <c r="B17" s="22"/>
      <c r="C17" s="149" t="s">
        <v>12</v>
      </c>
      <c r="D17" s="149"/>
      <c r="E17" s="149"/>
      <c r="F17" s="149"/>
      <c r="G17" s="149"/>
      <c r="H17" s="23"/>
      <c r="I17" s="212" t="str">
        <f>'参加申請'!H39</f>
        <v>（例)令和○○年度 ○○事業　○○工事 </v>
      </c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4"/>
      <c r="AH17" s="215"/>
      <c r="AI17" s="69"/>
      <c r="AJ17" s="95"/>
      <c r="AK17" s="95"/>
      <c r="AL17" s="95"/>
      <c r="AM17" s="95"/>
      <c r="AN17" s="94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</row>
    <row r="18" spans="1:56" ht="34.5" customHeight="1">
      <c r="A18" s="7"/>
      <c r="B18" s="25"/>
      <c r="C18" s="210" t="s">
        <v>13</v>
      </c>
      <c r="D18" s="210"/>
      <c r="E18" s="210"/>
      <c r="F18" s="210"/>
      <c r="G18" s="210"/>
      <c r="H18" s="26"/>
      <c r="I18" s="224" t="str">
        <f>'参加申請'!H40</f>
        <v>（例)飯田市大久保町2534番地</v>
      </c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6"/>
      <c r="AH18" s="227"/>
      <c r="AI18" s="69"/>
      <c r="AJ18" s="95"/>
      <c r="AK18" s="95"/>
      <c r="AL18" s="95"/>
      <c r="AM18" s="95" t="s">
        <v>115</v>
      </c>
      <c r="AN18" s="94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</row>
    <row r="19" spans="1:56" s="9" customFormat="1" ht="9.75" customHeight="1">
      <c r="A19" s="27"/>
      <c r="B19" s="28"/>
      <c r="C19" s="211" t="s">
        <v>82</v>
      </c>
      <c r="D19" s="211"/>
      <c r="E19" s="211"/>
      <c r="F19" s="211"/>
      <c r="G19" s="211"/>
      <c r="H19" s="29"/>
      <c r="I19" s="249">
        <f>PHONETIC(I20)</f>
      </c>
      <c r="J19" s="250"/>
      <c r="K19" s="250"/>
      <c r="L19" s="250"/>
      <c r="M19" s="250"/>
      <c r="N19" s="250"/>
      <c r="O19" s="250"/>
      <c r="P19" s="250"/>
      <c r="Q19" s="250"/>
      <c r="R19" s="251"/>
      <c r="S19" s="230" t="s">
        <v>62</v>
      </c>
      <c r="T19" s="231"/>
      <c r="U19" s="231"/>
      <c r="V19" s="232"/>
      <c r="W19" s="243"/>
      <c r="X19" s="243"/>
      <c r="Y19" s="190" t="s">
        <v>64</v>
      </c>
      <c r="Z19" s="191"/>
      <c r="AA19" s="194"/>
      <c r="AB19" s="218" t="s">
        <v>54</v>
      </c>
      <c r="AC19" s="194"/>
      <c r="AD19" s="222" t="s">
        <v>55</v>
      </c>
      <c r="AE19" s="194"/>
      <c r="AF19" s="218" t="s">
        <v>56</v>
      </c>
      <c r="AG19" s="253" t="s">
        <v>58</v>
      </c>
      <c r="AH19" s="254"/>
      <c r="AI19" s="69">
        <f>IF(I20="","",IF(Y19="昭和　　平成","･",IF(OR(AND(W19="○",W21=""),AND(W19="",W21="○")),"","※")))</f>
      </c>
      <c r="AJ19" s="97"/>
      <c r="AK19" s="97"/>
      <c r="AL19" s="97"/>
      <c r="AM19" s="97"/>
      <c r="AN19" s="94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</row>
    <row r="20" spans="1:56" s="9" customFormat="1" ht="9.75" customHeight="1">
      <c r="A20" s="27"/>
      <c r="B20" s="32"/>
      <c r="C20" s="153" t="s">
        <v>26</v>
      </c>
      <c r="D20" s="153"/>
      <c r="E20" s="153"/>
      <c r="F20" s="153"/>
      <c r="G20" s="153"/>
      <c r="H20" s="33"/>
      <c r="I20" s="246"/>
      <c r="J20" s="247"/>
      <c r="K20" s="247"/>
      <c r="L20" s="247"/>
      <c r="M20" s="247"/>
      <c r="N20" s="247"/>
      <c r="O20" s="247"/>
      <c r="P20" s="247"/>
      <c r="Q20" s="247"/>
      <c r="R20" s="248"/>
      <c r="S20" s="230"/>
      <c r="T20" s="231"/>
      <c r="U20" s="231"/>
      <c r="V20" s="232"/>
      <c r="W20" s="244"/>
      <c r="X20" s="244"/>
      <c r="Y20" s="239"/>
      <c r="Z20" s="195"/>
      <c r="AA20" s="195"/>
      <c r="AB20" s="219"/>
      <c r="AC20" s="195"/>
      <c r="AD20" s="219"/>
      <c r="AE20" s="195"/>
      <c r="AF20" s="219"/>
      <c r="AG20" s="255"/>
      <c r="AH20" s="256"/>
      <c r="AI20" s="69"/>
      <c r="AJ20" s="97"/>
      <c r="AK20" s="97"/>
      <c r="AL20" s="97"/>
      <c r="AM20" s="97"/>
      <c r="AN20" s="94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</row>
    <row r="21" spans="1:56" ht="19.5" customHeight="1">
      <c r="A21" s="7"/>
      <c r="B21" s="34"/>
      <c r="C21" s="221"/>
      <c r="D21" s="221"/>
      <c r="E21" s="221"/>
      <c r="F21" s="221"/>
      <c r="G21" s="221"/>
      <c r="H21" s="35"/>
      <c r="I21" s="246"/>
      <c r="J21" s="247"/>
      <c r="K21" s="247"/>
      <c r="L21" s="247"/>
      <c r="M21" s="247"/>
      <c r="N21" s="247"/>
      <c r="O21" s="247"/>
      <c r="P21" s="247"/>
      <c r="Q21" s="247"/>
      <c r="R21" s="248"/>
      <c r="S21" s="233" t="s">
        <v>63</v>
      </c>
      <c r="T21" s="234"/>
      <c r="U21" s="234"/>
      <c r="V21" s="235"/>
      <c r="W21" s="243"/>
      <c r="X21" s="243"/>
      <c r="Y21" s="245"/>
      <c r="Z21" s="196"/>
      <c r="AA21" s="196"/>
      <c r="AB21" s="220"/>
      <c r="AC21" s="196"/>
      <c r="AD21" s="220"/>
      <c r="AE21" s="196"/>
      <c r="AF21" s="220"/>
      <c r="AG21" s="255"/>
      <c r="AH21" s="256"/>
      <c r="AJ21" s="95"/>
      <c r="AK21" s="95"/>
      <c r="AL21" s="95"/>
      <c r="AM21" s="98" t="e">
        <f>VALUE(Y19&amp;AA19&amp;AB19&amp;AC19&amp;AD19&amp;AE19&amp;AF19)</f>
        <v>#VALUE!</v>
      </c>
      <c r="AN21" s="94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</row>
    <row r="22" spans="1:56" ht="34.5" customHeight="1">
      <c r="A22" s="7"/>
      <c r="B22" s="25"/>
      <c r="C22" s="209" t="s">
        <v>65</v>
      </c>
      <c r="D22" s="210"/>
      <c r="E22" s="210"/>
      <c r="F22" s="210"/>
      <c r="G22" s="210"/>
      <c r="H22" s="26"/>
      <c r="I22" s="39"/>
      <c r="J22" s="40"/>
      <c r="K22" s="40"/>
      <c r="L22" s="41" t="s">
        <v>61</v>
      </c>
      <c r="M22" s="199"/>
      <c r="N22" s="199"/>
      <c r="O22" s="199"/>
      <c r="P22" s="199"/>
      <c r="Q22" s="199"/>
      <c r="R22" s="199"/>
      <c r="S22" s="80" t="s">
        <v>17</v>
      </c>
      <c r="T22" s="200" t="s">
        <v>66</v>
      </c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1"/>
      <c r="AI22" s="69"/>
      <c r="AJ22" s="95"/>
      <c r="AK22" s="95"/>
      <c r="AL22" s="95"/>
      <c r="AM22" s="98"/>
      <c r="AN22" s="94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</row>
    <row r="23" spans="1:56" ht="19.5" customHeight="1">
      <c r="A23" s="7"/>
      <c r="B23" s="42"/>
      <c r="C23" s="182" t="s">
        <v>27</v>
      </c>
      <c r="D23" s="182"/>
      <c r="E23" s="182"/>
      <c r="F23" s="182"/>
      <c r="G23" s="182"/>
      <c r="H23" s="43"/>
      <c r="I23" s="236"/>
      <c r="J23" s="237"/>
      <c r="K23" s="237"/>
      <c r="L23" s="237"/>
      <c r="M23" s="237"/>
      <c r="N23" s="237"/>
      <c r="O23" s="237"/>
      <c r="P23" s="237"/>
      <c r="Q23" s="237"/>
      <c r="R23" s="238"/>
      <c r="S23" s="44" t="s">
        <v>16</v>
      </c>
      <c r="T23" s="187"/>
      <c r="U23" s="187"/>
      <c r="V23" s="187"/>
      <c r="W23" s="187"/>
      <c r="X23" s="30" t="s">
        <v>17</v>
      </c>
      <c r="Y23" s="190" t="s">
        <v>64</v>
      </c>
      <c r="Z23" s="191"/>
      <c r="AA23" s="14"/>
      <c r="AB23" s="30" t="s">
        <v>54</v>
      </c>
      <c r="AC23" s="14"/>
      <c r="AD23" s="45" t="s">
        <v>55</v>
      </c>
      <c r="AE23" s="14"/>
      <c r="AF23" s="30" t="s">
        <v>56</v>
      </c>
      <c r="AG23" s="31" t="s">
        <v>57</v>
      </c>
      <c r="AH23" s="46"/>
      <c r="AI23" s="69">
        <f>IF(I20="","",IF(Y25="昭和　　平成","･",IF(ISERROR(AM21+365*15&gt;AM23),"",IF(AM21+365*15&gt;AM23,"","※"))))</f>
      </c>
      <c r="AJ23" s="95"/>
      <c r="AK23" s="95"/>
      <c r="AL23" s="95"/>
      <c r="AM23" s="98" t="e">
        <f>VALUE(Y23&amp;AA23&amp;AB23&amp;AC23&amp;AD23&amp;AE23&amp;AF23)</f>
        <v>#VALUE!</v>
      </c>
      <c r="AN23" s="94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</row>
    <row r="24" spans="1:56" ht="19.5" customHeight="1">
      <c r="A24" s="7"/>
      <c r="B24" s="34"/>
      <c r="C24" s="183"/>
      <c r="D24" s="183"/>
      <c r="E24" s="183"/>
      <c r="F24" s="183"/>
      <c r="G24" s="183"/>
      <c r="H24" s="35"/>
      <c r="I24" s="236"/>
      <c r="J24" s="237"/>
      <c r="K24" s="237"/>
      <c r="L24" s="237"/>
      <c r="M24" s="237"/>
      <c r="N24" s="237"/>
      <c r="O24" s="237"/>
      <c r="P24" s="237"/>
      <c r="Q24" s="237"/>
      <c r="R24" s="238"/>
      <c r="S24" s="44" t="s">
        <v>16</v>
      </c>
      <c r="T24" s="187"/>
      <c r="U24" s="187"/>
      <c r="V24" s="187"/>
      <c r="W24" s="187"/>
      <c r="X24" s="30" t="s">
        <v>17</v>
      </c>
      <c r="Y24" s="190" t="s">
        <v>64</v>
      </c>
      <c r="Z24" s="191"/>
      <c r="AA24" s="14"/>
      <c r="AB24" s="30" t="s">
        <v>54</v>
      </c>
      <c r="AC24" s="14"/>
      <c r="AD24" s="45" t="s">
        <v>55</v>
      </c>
      <c r="AE24" s="14"/>
      <c r="AF24" s="30" t="s">
        <v>56</v>
      </c>
      <c r="AG24" s="31" t="s">
        <v>57</v>
      </c>
      <c r="AH24" s="46"/>
      <c r="AI24" s="69">
        <f>IF(I20="","",IF(Y24="昭和　　平成","･",IF(ISERROR(AM21+365*15&gt;AM24),"",IF(AM21+365*15&gt;AM24,"※",""))))</f>
      </c>
      <c r="AJ24" s="95"/>
      <c r="AK24" s="95"/>
      <c r="AL24" s="95"/>
      <c r="AM24" s="98" t="e">
        <f>VALUE(Y24&amp;AA24&amp;AB24&amp;AC24&amp;AD24&amp;AE24&amp;AF24)</f>
        <v>#VALUE!</v>
      </c>
      <c r="AN24" s="94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</row>
    <row r="25" spans="1:56" s="11" customFormat="1" ht="13.5" customHeight="1">
      <c r="A25" s="47"/>
      <c r="B25" s="48"/>
      <c r="C25" s="182" t="s">
        <v>92</v>
      </c>
      <c r="D25" s="182"/>
      <c r="E25" s="182"/>
      <c r="F25" s="182"/>
      <c r="G25" s="182"/>
      <c r="H25" s="49"/>
      <c r="I25" s="202" t="s">
        <v>118</v>
      </c>
      <c r="J25" s="203"/>
      <c r="K25" s="203"/>
      <c r="L25" s="203"/>
      <c r="M25" s="203"/>
      <c r="N25" s="203"/>
      <c r="O25" s="203"/>
      <c r="P25" s="204" t="s">
        <v>111</v>
      </c>
      <c r="Q25" s="204"/>
      <c r="R25" s="204"/>
      <c r="S25" s="204"/>
      <c r="T25" s="205" t="s">
        <v>112</v>
      </c>
      <c r="U25" s="205"/>
      <c r="V25" s="205"/>
      <c r="W25" s="205"/>
      <c r="X25" s="206"/>
      <c r="Y25" s="190" t="s">
        <v>64</v>
      </c>
      <c r="Z25" s="191"/>
      <c r="AA25" s="194"/>
      <c r="AB25" s="218" t="s">
        <v>54</v>
      </c>
      <c r="AC25" s="194"/>
      <c r="AD25" s="222" t="s">
        <v>55</v>
      </c>
      <c r="AE25" s="194"/>
      <c r="AF25" s="218" t="s">
        <v>56</v>
      </c>
      <c r="AG25" s="222" t="s">
        <v>59</v>
      </c>
      <c r="AH25" s="277"/>
      <c r="AI25" s="276">
        <f>IF(I20="","",IF(Y25="昭和　　平成","･",IF(ISERROR(AND(AM26-AM21&gt;=5100,AM25-AM26&gt;=89)),"",IF(AND(AM26-AM21&gt;=5100,AM25-AM26&gt;=89),"","※"))))</f>
      </c>
      <c r="AJ25" s="99"/>
      <c r="AK25" s="99"/>
      <c r="AL25" s="99"/>
      <c r="AM25" s="100" t="str">
        <f>'参加申請'!H44</f>
        <v>令和　　　年　　　月　　　日</v>
      </c>
      <c r="AN25" s="94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</row>
    <row r="26" spans="1:56" ht="19.5" customHeight="1">
      <c r="A26" s="7"/>
      <c r="B26" s="50"/>
      <c r="C26" s="197"/>
      <c r="D26" s="197"/>
      <c r="E26" s="197"/>
      <c r="F26" s="197"/>
      <c r="G26" s="197"/>
      <c r="H26" s="51"/>
      <c r="I26" s="52"/>
      <c r="J26" s="188"/>
      <c r="K26" s="189"/>
      <c r="L26" s="189"/>
      <c r="M26" s="189"/>
      <c r="N26" s="74" t="s">
        <v>96</v>
      </c>
      <c r="O26" s="274" t="s">
        <v>64</v>
      </c>
      <c r="P26" s="275"/>
      <c r="Q26" s="14"/>
      <c r="R26" s="72" t="s">
        <v>60</v>
      </c>
      <c r="S26" s="73"/>
      <c r="U26" s="207"/>
      <c r="V26" s="208"/>
      <c r="W26" s="74" t="s">
        <v>54</v>
      </c>
      <c r="X26" s="54"/>
      <c r="Y26" s="239"/>
      <c r="Z26" s="195"/>
      <c r="AA26" s="195"/>
      <c r="AB26" s="219"/>
      <c r="AC26" s="195"/>
      <c r="AD26" s="219"/>
      <c r="AE26" s="195"/>
      <c r="AF26" s="219"/>
      <c r="AG26" s="219"/>
      <c r="AH26" s="277"/>
      <c r="AI26" s="276"/>
      <c r="AJ26" s="95"/>
      <c r="AK26" s="95"/>
      <c r="AL26" s="95"/>
      <c r="AM26" s="98" t="e">
        <f>VALUE(Y25&amp;AA25&amp;AB25&amp;AC25&amp;AD25&amp;AE25&amp;AF25)</f>
        <v>#VALUE!</v>
      </c>
      <c r="AN26" s="94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</row>
    <row r="27" spans="1:56" s="10" customFormat="1" ht="4.5" customHeight="1">
      <c r="A27" s="18"/>
      <c r="B27" s="55"/>
      <c r="C27" s="198"/>
      <c r="D27" s="198"/>
      <c r="E27" s="198"/>
      <c r="F27" s="198"/>
      <c r="G27" s="198"/>
      <c r="H27" s="56"/>
      <c r="I27" s="5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240"/>
      <c r="Z27" s="241"/>
      <c r="AA27" s="241"/>
      <c r="AB27" s="242"/>
      <c r="AC27" s="241"/>
      <c r="AD27" s="242"/>
      <c r="AE27" s="241"/>
      <c r="AF27" s="242"/>
      <c r="AG27" s="242"/>
      <c r="AH27" s="278"/>
      <c r="AI27" s="276"/>
      <c r="AJ27" s="93"/>
      <c r="AK27" s="93"/>
      <c r="AL27" s="93"/>
      <c r="AM27" s="93"/>
      <c r="AN27" s="94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</row>
    <row r="28" spans="35:56" s="10" customFormat="1" ht="4.5" customHeight="1">
      <c r="AI28" s="71"/>
      <c r="AJ28" s="93"/>
      <c r="AK28" s="93"/>
      <c r="AL28" s="93"/>
      <c r="AM28" s="93"/>
      <c r="AN28" s="94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</row>
    <row r="29" spans="1:56" ht="27" customHeight="1">
      <c r="A29" s="13" t="s">
        <v>81</v>
      </c>
      <c r="B29" s="303" t="s">
        <v>88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5"/>
      <c r="R29" s="298" t="s">
        <v>86</v>
      </c>
      <c r="S29" s="299"/>
      <c r="T29" s="300"/>
      <c r="U29" s="301" t="s">
        <v>87</v>
      </c>
      <c r="V29" s="302"/>
      <c r="W29" s="302"/>
      <c r="X29" s="302"/>
      <c r="Y29" s="302"/>
      <c r="Z29" s="302"/>
      <c r="AA29" s="302"/>
      <c r="AB29" s="64"/>
      <c r="AC29" s="295" t="s">
        <v>85</v>
      </c>
      <c r="AD29" s="296"/>
      <c r="AE29" s="296"/>
      <c r="AF29" s="296"/>
      <c r="AG29" s="296"/>
      <c r="AH29" s="297"/>
      <c r="AI29" s="71">
        <f>IF(I20="","",IF(R29&lt;&gt;"無","※",""))</f>
      </c>
      <c r="AJ29" s="95"/>
      <c r="AK29" s="95"/>
      <c r="AL29" s="95"/>
      <c r="AM29" s="95"/>
      <c r="AN29" s="94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4"/>
      <c r="BA29" s="95"/>
      <c r="BB29" s="95"/>
      <c r="BC29" s="95"/>
      <c r="BD29" s="95"/>
    </row>
    <row r="30" spans="2:56" s="9" customFormat="1" ht="12" customHeight="1">
      <c r="B30" s="306" t="s">
        <v>89</v>
      </c>
      <c r="C30" s="307"/>
      <c r="D30" s="308"/>
      <c r="E30" s="257">
        <f>IF($R$29="無","----------","")</f>
      </c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9"/>
      <c r="R30" s="279" t="s">
        <v>75</v>
      </c>
      <c r="S30" s="280"/>
      <c r="T30" s="192" t="s">
        <v>151</v>
      </c>
      <c r="U30" s="193"/>
      <c r="V30" s="17"/>
      <c r="W30" s="61" t="s">
        <v>54</v>
      </c>
      <c r="X30" s="17"/>
      <c r="Y30" s="59" t="s">
        <v>55</v>
      </c>
      <c r="Z30" s="17"/>
      <c r="AA30" s="281" t="s">
        <v>73</v>
      </c>
      <c r="AB30" s="282"/>
      <c r="AC30" s="59" t="s">
        <v>78</v>
      </c>
      <c r="AD30" s="59"/>
      <c r="AE30" s="59"/>
      <c r="AF30" s="59"/>
      <c r="AG30" s="59"/>
      <c r="AH30" s="65"/>
      <c r="AI30" s="71"/>
      <c r="AJ30" s="97"/>
      <c r="AK30" s="97"/>
      <c r="AL30" s="97"/>
      <c r="AM30" s="94" t="s">
        <v>28</v>
      </c>
      <c r="AN30" s="94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</row>
    <row r="31" spans="2:56" s="9" customFormat="1" ht="12" customHeight="1">
      <c r="B31" s="309" t="s">
        <v>12</v>
      </c>
      <c r="C31" s="310"/>
      <c r="D31" s="311"/>
      <c r="E31" s="260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2"/>
      <c r="R31" s="230"/>
      <c r="S31" s="232"/>
      <c r="T31" s="283" t="s">
        <v>151</v>
      </c>
      <c r="U31" s="284"/>
      <c r="V31" s="15"/>
      <c r="W31" s="62" t="s">
        <v>54</v>
      </c>
      <c r="X31" s="15"/>
      <c r="Y31" s="60" t="s">
        <v>55</v>
      </c>
      <c r="Z31" s="15"/>
      <c r="AA31" s="285" t="s">
        <v>74</v>
      </c>
      <c r="AB31" s="286"/>
      <c r="AC31" s="184"/>
      <c r="AD31" s="185"/>
      <c r="AE31" s="185"/>
      <c r="AF31" s="185"/>
      <c r="AG31" s="185"/>
      <c r="AH31" s="186"/>
      <c r="AI31" s="71"/>
      <c r="AJ31" s="97"/>
      <c r="AK31" s="97"/>
      <c r="AL31" s="97"/>
      <c r="AM31" s="94" t="s">
        <v>29</v>
      </c>
      <c r="AN31" s="94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</row>
    <row r="32" spans="2:56" s="9" customFormat="1" ht="12" customHeight="1">
      <c r="B32" s="289" t="s">
        <v>72</v>
      </c>
      <c r="C32" s="290"/>
      <c r="D32" s="291"/>
      <c r="E32" s="312">
        <f>IF($R$29="無","----------","")</f>
      </c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4"/>
      <c r="R32" s="263" t="s">
        <v>76</v>
      </c>
      <c r="S32" s="232"/>
      <c r="T32" s="266" t="s">
        <v>77</v>
      </c>
      <c r="U32" s="267"/>
      <c r="V32" s="267"/>
      <c r="W32" s="267"/>
      <c r="X32" s="267"/>
      <c r="Y32" s="267"/>
      <c r="Z32" s="267"/>
      <c r="AA32" s="267"/>
      <c r="AB32" s="268"/>
      <c r="AC32" s="287"/>
      <c r="AD32" s="287"/>
      <c r="AE32" s="287"/>
      <c r="AF32" s="287"/>
      <c r="AG32" s="287"/>
      <c r="AH32" s="288"/>
      <c r="AI32" s="71"/>
      <c r="AJ32" s="97"/>
      <c r="AK32" s="97"/>
      <c r="AL32" s="97"/>
      <c r="AM32" s="94" t="s">
        <v>31</v>
      </c>
      <c r="AN32" s="94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</row>
    <row r="33" spans="2:56" s="9" customFormat="1" ht="12" customHeight="1">
      <c r="B33" s="292"/>
      <c r="C33" s="293"/>
      <c r="D33" s="294"/>
      <c r="E33" s="315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7"/>
      <c r="R33" s="264"/>
      <c r="S33" s="265"/>
      <c r="T33" s="269"/>
      <c r="U33" s="270"/>
      <c r="V33" s="270"/>
      <c r="W33" s="270"/>
      <c r="X33" s="270"/>
      <c r="Y33" s="270"/>
      <c r="Z33" s="270"/>
      <c r="AA33" s="270"/>
      <c r="AB33" s="271"/>
      <c r="AC33" s="272" t="s">
        <v>80</v>
      </c>
      <c r="AD33" s="272"/>
      <c r="AE33" s="272"/>
      <c r="AF33" s="272"/>
      <c r="AG33" s="272"/>
      <c r="AH33" s="273"/>
      <c r="AI33" s="71"/>
      <c r="AJ33" s="97"/>
      <c r="AK33" s="97"/>
      <c r="AL33" s="97"/>
      <c r="AM33" s="94" t="s">
        <v>32</v>
      </c>
      <c r="AN33" s="94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</row>
    <row r="34" spans="2:56" s="9" customFormat="1" ht="12" customHeight="1">
      <c r="B34" s="306" t="s">
        <v>90</v>
      </c>
      <c r="C34" s="307"/>
      <c r="D34" s="308"/>
      <c r="E34" s="257">
        <f>IF($R$29="無","----------","")</f>
      </c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9"/>
      <c r="R34" s="279" t="s">
        <v>75</v>
      </c>
      <c r="S34" s="280"/>
      <c r="T34" s="192" t="s">
        <v>151</v>
      </c>
      <c r="U34" s="193"/>
      <c r="V34" s="17"/>
      <c r="W34" s="61" t="s">
        <v>54</v>
      </c>
      <c r="X34" s="17"/>
      <c r="Y34" s="59" t="s">
        <v>55</v>
      </c>
      <c r="Z34" s="17"/>
      <c r="AA34" s="281" t="s">
        <v>73</v>
      </c>
      <c r="AB34" s="282"/>
      <c r="AC34" s="59" t="s">
        <v>78</v>
      </c>
      <c r="AD34" s="59"/>
      <c r="AE34" s="59"/>
      <c r="AF34" s="59"/>
      <c r="AG34" s="59"/>
      <c r="AH34" s="65"/>
      <c r="AI34" s="71"/>
      <c r="AJ34" s="97"/>
      <c r="AK34" s="97"/>
      <c r="AL34" s="97"/>
      <c r="AM34" s="94" t="s">
        <v>33</v>
      </c>
      <c r="AN34" s="94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</row>
    <row r="35" spans="2:56" s="9" customFormat="1" ht="12" customHeight="1">
      <c r="B35" s="309" t="s">
        <v>12</v>
      </c>
      <c r="C35" s="310"/>
      <c r="D35" s="311"/>
      <c r="E35" s="260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2"/>
      <c r="R35" s="230"/>
      <c r="S35" s="232"/>
      <c r="T35" s="283" t="s">
        <v>151</v>
      </c>
      <c r="U35" s="284"/>
      <c r="V35" s="15"/>
      <c r="W35" s="62" t="s">
        <v>54</v>
      </c>
      <c r="X35" s="15"/>
      <c r="Y35" s="60" t="s">
        <v>55</v>
      </c>
      <c r="Z35" s="15"/>
      <c r="AA35" s="285" t="s">
        <v>74</v>
      </c>
      <c r="AB35" s="286"/>
      <c r="AC35" s="184"/>
      <c r="AD35" s="185"/>
      <c r="AE35" s="185"/>
      <c r="AF35" s="185"/>
      <c r="AG35" s="185"/>
      <c r="AH35" s="186"/>
      <c r="AI35" s="71"/>
      <c r="AJ35" s="97"/>
      <c r="AK35" s="97"/>
      <c r="AL35" s="97"/>
      <c r="AM35" s="94" t="s">
        <v>45</v>
      </c>
      <c r="AN35" s="94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</row>
    <row r="36" spans="2:56" s="9" customFormat="1" ht="12" customHeight="1">
      <c r="B36" s="289" t="s">
        <v>72</v>
      </c>
      <c r="C36" s="290"/>
      <c r="D36" s="291"/>
      <c r="E36" s="312">
        <f>IF($R$29="無","----------","")</f>
      </c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4"/>
      <c r="R36" s="318" t="s">
        <v>76</v>
      </c>
      <c r="S36" s="319"/>
      <c r="T36" s="266" t="s">
        <v>77</v>
      </c>
      <c r="U36" s="267"/>
      <c r="V36" s="267"/>
      <c r="W36" s="267"/>
      <c r="X36" s="267"/>
      <c r="Y36" s="267"/>
      <c r="Z36" s="267"/>
      <c r="AA36" s="267"/>
      <c r="AB36" s="268"/>
      <c r="AC36" s="287" t="s">
        <v>79</v>
      </c>
      <c r="AD36" s="287"/>
      <c r="AE36" s="287"/>
      <c r="AF36" s="287"/>
      <c r="AG36" s="287"/>
      <c r="AH36" s="288"/>
      <c r="AI36" s="71"/>
      <c r="AJ36" s="97"/>
      <c r="AK36" s="97"/>
      <c r="AL36" s="97"/>
      <c r="AM36" s="94" t="s">
        <v>51</v>
      </c>
      <c r="AN36" s="94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</row>
    <row r="37" spans="2:56" s="9" customFormat="1" ht="12" customHeight="1">
      <c r="B37" s="292"/>
      <c r="C37" s="293"/>
      <c r="D37" s="294"/>
      <c r="E37" s="315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7"/>
      <c r="R37" s="320"/>
      <c r="S37" s="294"/>
      <c r="T37" s="269"/>
      <c r="U37" s="270"/>
      <c r="V37" s="270"/>
      <c r="W37" s="270"/>
      <c r="X37" s="270"/>
      <c r="Y37" s="270"/>
      <c r="Z37" s="270"/>
      <c r="AA37" s="270"/>
      <c r="AB37" s="271"/>
      <c r="AC37" s="272" t="s">
        <v>80</v>
      </c>
      <c r="AD37" s="272"/>
      <c r="AE37" s="272"/>
      <c r="AF37" s="272"/>
      <c r="AG37" s="272"/>
      <c r="AH37" s="273"/>
      <c r="AI37" s="71"/>
      <c r="AJ37" s="97"/>
      <c r="AK37" s="97"/>
      <c r="AL37" s="97"/>
      <c r="AM37" s="94" t="s">
        <v>52</v>
      </c>
      <c r="AN37" s="94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</row>
    <row r="38" spans="2:56" s="9" customFormat="1" ht="12" customHeight="1">
      <c r="B38" s="306" t="s">
        <v>83</v>
      </c>
      <c r="C38" s="307"/>
      <c r="D38" s="308"/>
      <c r="E38" s="257">
        <f>IF($R$29="無","----------","")</f>
      </c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9"/>
      <c r="R38" s="279" t="s">
        <v>75</v>
      </c>
      <c r="S38" s="280"/>
      <c r="T38" s="192" t="s">
        <v>151</v>
      </c>
      <c r="U38" s="193"/>
      <c r="V38" s="17"/>
      <c r="W38" s="61" t="s">
        <v>54</v>
      </c>
      <c r="X38" s="17"/>
      <c r="Y38" s="59" t="s">
        <v>55</v>
      </c>
      <c r="Z38" s="17"/>
      <c r="AA38" s="281" t="s">
        <v>73</v>
      </c>
      <c r="AB38" s="282"/>
      <c r="AC38" s="59" t="s">
        <v>78</v>
      </c>
      <c r="AD38" s="59"/>
      <c r="AE38" s="59"/>
      <c r="AF38" s="59"/>
      <c r="AG38" s="59"/>
      <c r="AH38" s="65"/>
      <c r="AI38" s="71"/>
      <c r="AJ38" s="97"/>
      <c r="AK38" s="97"/>
      <c r="AL38" s="97"/>
      <c r="AM38" s="94" t="s">
        <v>53</v>
      </c>
      <c r="AN38" s="94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</row>
    <row r="39" spans="2:56" s="9" customFormat="1" ht="12" customHeight="1">
      <c r="B39" s="309" t="s">
        <v>12</v>
      </c>
      <c r="C39" s="310"/>
      <c r="D39" s="311"/>
      <c r="E39" s="260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2"/>
      <c r="R39" s="230"/>
      <c r="S39" s="232"/>
      <c r="T39" s="283" t="s">
        <v>151</v>
      </c>
      <c r="U39" s="284"/>
      <c r="V39" s="15"/>
      <c r="W39" s="62" t="s">
        <v>54</v>
      </c>
      <c r="X39" s="15"/>
      <c r="Y39" s="60" t="s">
        <v>55</v>
      </c>
      <c r="Z39" s="15"/>
      <c r="AA39" s="285" t="s">
        <v>74</v>
      </c>
      <c r="AB39" s="286"/>
      <c r="AC39" s="184"/>
      <c r="AD39" s="185"/>
      <c r="AE39" s="185"/>
      <c r="AF39" s="185"/>
      <c r="AG39" s="185"/>
      <c r="AH39" s="186"/>
      <c r="AI39" s="71"/>
      <c r="AJ39" s="97"/>
      <c r="AK39" s="97"/>
      <c r="AL39" s="97"/>
      <c r="AM39" s="94" t="s">
        <v>46</v>
      </c>
      <c r="AN39" s="94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</row>
    <row r="40" spans="2:56" s="9" customFormat="1" ht="12" customHeight="1">
      <c r="B40" s="289" t="s">
        <v>72</v>
      </c>
      <c r="C40" s="290"/>
      <c r="D40" s="291"/>
      <c r="E40" s="312">
        <f>IF($R$29="無","----------","")</f>
      </c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4"/>
      <c r="R40" s="318" t="s">
        <v>76</v>
      </c>
      <c r="S40" s="319"/>
      <c r="T40" s="266" t="s">
        <v>77</v>
      </c>
      <c r="U40" s="267"/>
      <c r="V40" s="267"/>
      <c r="W40" s="267"/>
      <c r="X40" s="267"/>
      <c r="Y40" s="267"/>
      <c r="Z40" s="267"/>
      <c r="AA40" s="267"/>
      <c r="AB40" s="268"/>
      <c r="AC40" s="287" t="s">
        <v>79</v>
      </c>
      <c r="AD40" s="287"/>
      <c r="AE40" s="287"/>
      <c r="AF40" s="287"/>
      <c r="AG40" s="287"/>
      <c r="AH40" s="288"/>
      <c r="AI40" s="71"/>
      <c r="AJ40" s="97"/>
      <c r="AK40" s="97"/>
      <c r="AL40" s="97"/>
      <c r="AM40" s="94" t="s">
        <v>47</v>
      </c>
      <c r="AN40" s="94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</row>
    <row r="41" spans="2:56" s="9" customFormat="1" ht="12" customHeight="1">
      <c r="B41" s="292"/>
      <c r="C41" s="293"/>
      <c r="D41" s="294"/>
      <c r="E41" s="315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7"/>
      <c r="R41" s="320"/>
      <c r="S41" s="294"/>
      <c r="T41" s="269"/>
      <c r="U41" s="270"/>
      <c r="V41" s="270"/>
      <c r="W41" s="270"/>
      <c r="X41" s="270"/>
      <c r="Y41" s="270"/>
      <c r="Z41" s="270"/>
      <c r="AA41" s="270"/>
      <c r="AB41" s="271"/>
      <c r="AC41" s="272" t="s">
        <v>80</v>
      </c>
      <c r="AD41" s="272"/>
      <c r="AE41" s="272"/>
      <c r="AF41" s="272"/>
      <c r="AG41" s="272"/>
      <c r="AH41" s="273"/>
      <c r="AI41" s="71"/>
      <c r="AJ41" s="97"/>
      <c r="AK41" s="97"/>
      <c r="AL41" s="97"/>
      <c r="AM41" s="94" t="s">
        <v>48</v>
      </c>
      <c r="AN41" s="94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</row>
    <row r="42" spans="2:56" s="9" customFormat="1" ht="12" customHeight="1">
      <c r="B42" s="306" t="s">
        <v>84</v>
      </c>
      <c r="C42" s="307"/>
      <c r="D42" s="308"/>
      <c r="E42" s="257">
        <f>IF($R$29="無","----------","")</f>
      </c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9"/>
      <c r="R42" s="279" t="s">
        <v>75</v>
      </c>
      <c r="S42" s="280"/>
      <c r="T42" s="192" t="s">
        <v>151</v>
      </c>
      <c r="U42" s="193"/>
      <c r="V42" s="17"/>
      <c r="W42" s="61" t="s">
        <v>54</v>
      </c>
      <c r="X42" s="17"/>
      <c r="Y42" s="59" t="s">
        <v>55</v>
      </c>
      <c r="Z42" s="17"/>
      <c r="AA42" s="281" t="s">
        <v>73</v>
      </c>
      <c r="AB42" s="282"/>
      <c r="AC42" s="59" t="s">
        <v>78</v>
      </c>
      <c r="AD42" s="59"/>
      <c r="AE42" s="59"/>
      <c r="AF42" s="59"/>
      <c r="AG42" s="59"/>
      <c r="AH42" s="65"/>
      <c r="AI42" s="71"/>
      <c r="AJ42" s="97"/>
      <c r="AK42" s="97"/>
      <c r="AL42" s="97"/>
      <c r="AM42" s="94" t="s">
        <v>49</v>
      </c>
      <c r="AN42" s="94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</row>
    <row r="43" spans="2:56" s="9" customFormat="1" ht="12" customHeight="1">
      <c r="B43" s="309" t="s">
        <v>12</v>
      </c>
      <c r="C43" s="310"/>
      <c r="D43" s="311"/>
      <c r="E43" s="260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2"/>
      <c r="R43" s="230"/>
      <c r="S43" s="232"/>
      <c r="T43" s="283" t="s">
        <v>151</v>
      </c>
      <c r="U43" s="284"/>
      <c r="V43" s="15"/>
      <c r="W43" s="62" t="s">
        <v>54</v>
      </c>
      <c r="X43" s="15"/>
      <c r="Y43" s="60" t="s">
        <v>55</v>
      </c>
      <c r="Z43" s="15"/>
      <c r="AA43" s="285" t="s">
        <v>74</v>
      </c>
      <c r="AB43" s="286"/>
      <c r="AC43" s="184"/>
      <c r="AD43" s="185"/>
      <c r="AE43" s="185"/>
      <c r="AF43" s="185"/>
      <c r="AG43" s="185"/>
      <c r="AH43" s="186"/>
      <c r="AI43" s="71"/>
      <c r="AJ43" s="97"/>
      <c r="AK43" s="97"/>
      <c r="AL43" s="97"/>
      <c r="AM43" s="94" t="s">
        <v>50</v>
      </c>
      <c r="AN43" s="94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</row>
    <row r="44" spans="2:56" s="9" customFormat="1" ht="12" customHeight="1">
      <c r="B44" s="289" t="s">
        <v>72</v>
      </c>
      <c r="C44" s="290"/>
      <c r="D44" s="291"/>
      <c r="E44" s="312">
        <f>IF($R$29="無","----------","")</f>
      </c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4"/>
      <c r="R44" s="318" t="s">
        <v>76</v>
      </c>
      <c r="S44" s="319"/>
      <c r="T44" s="266" t="s">
        <v>77</v>
      </c>
      <c r="U44" s="267"/>
      <c r="V44" s="267"/>
      <c r="W44" s="267"/>
      <c r="X44" s="267"/>
      <c r="Y44" s="267"/>
      <c r="Z44" s="267"/>
      <c r="AA44" s="267"/>
      <c r="AB44" s="268"/>
      <c r="AC44" s="287" t="s">
        <v>79</v>
      </c>
      <c r="AD44" s="287"/>
      <c r="AE44" s="287"/>
      <c r="AF44" s="287"/>
      <c r="AG44" s="287"/>
      <c r="AH44" s="288"/>
      <c r="AI44" s="71"/>
      <c r="AJ44" s="97"/>
      <c r="AK44" s="97"/>
      <c r="AL44" s="97"/>
      <c r="AM44" s="94" t="s">
        <v>94</v>
      </c>
      <c r="AN44" s="94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</row>
    <row r="45" spans="2:56" s="9" customFormat="1" ht="12" customHeight="1">
      <c r="B45" s="292"/>
      <c r="C45" s="293"/>
      <c r="D45" s="294"/>
      <c r="E45" s="315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7"/>
      <c r="R45" s="320"/>
      <c r="S45" s="294"/>
      <c r="T45" s="269"/>
      <c r="U45" s="270"/>
      <c r="V45" s="270"/>
      <c r="W45" s="270"/>
      <c r="X45" s="270"/>
      <c r="Y45" s="270"/>
      <c r="Z45" s="270"/>
      <c r="AA45" s="270"/>
      <c r="AB45" s="271"/>
      <c r="AC45" s="272" t="s">
        <v>80</v>
      </c>
      <c r="AD45" s="272"/>
      <c r="AE45" s="272"/>
      <c r="AF45" s="272"/>
      <c r="AG45" s="272"/>
      <c r="AH45" s="273"/>
      <c r="AI45" s="71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</row>
    <row r="46" spans="2:56" s="9" customFormat="1" ht="12" customHeight="1">
      <c r="B46" s="306" t="s">
        <v>91</v>
      </c>
      <c r="C46" s="307"/>
      <c r="D46" s="308"/>
      <c r="E46" s="257">
        <f>IF($R$29="無","----------","")</f>
      </c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9"/>
      <c r="R46" s="279" t="s">
        <v>75</v>
      </c>
      <c r="S46" s="280"/>
      <c r="T46" s="192" t="s">
        <v>151</v>
      </c>
      <c r="U46" s="193"/>
      <c r="V46" s="17"/>
      <c r="W46" s="61" t="s">
        <v>54</v>
      </c>
      <c r="X46" s="17"/>
      <c r="Y46" s="59" t="s">
        <v>55</v>
      </c>
      <c r="Z46" s="17"/>
      <c r="AA46" s="281" t="s">
        <v>73</v>
      </c>
      <c r="AB46" s="282"/>
      <c r="AC46" s="59" t="s">
        <v>78</v>
      </c>
      <c r="AD46" s="59"/>
      <c r="AE46" s="59"/>
      <c r="AF46" s="59"/>
      <c r="AG46" s="59"/>
      <c r="AH46" s="65"/>
      <c r="AI46" s="71"/>
      <c r="AJ46" s="97"/>
      <c r="AK46" s="97"/>
      <c r="AL46" s="97"/>
      <c r="AM46" s="94" t="s">
        <v>109</v>
      </c>
      <c r="AN46" s="94" t="s">
        <v>34</v>
      </c>
      <c r="AO46" s="94" t="s">
        <v>35</v>
      </c>
      <c r="AP46" s="94" t="s">
        <v>114</v>
      </c>
      <c r="AQ46" s="94" t="s">
        <v>36</v>
      </c>
      <c r="AR46" s="94" t="s">
        <v>37</v>
      </c>
      <c r="AS46" s="94" t="s">
        <v>38</v>
      </c>
      <c r="AT46" s="94" t="s">
        <v>39</v>
      </c>
      <c r="AU46" s="94" t="s">
        <v>40</v>
      </c>
      <c r="AV46" s="94" t="s">
        <v>41</v>
      </c>
      <c r="AW46" s="94" t="s">
        <v>42</v>
      </c>
      <c r="AX46" s="94" t="s">
        <v>43</v>
      </c>
      <c r="AY46" s="94" t="s">
        <v>44</v>
      </c>
      <c r="AZ46" s="94"/>
      <c r="BA46" s="94"/>
      <c r="BB46" s="97"/>
      <c r="BC46" s="97"/>
      <c r="BD46" s="97"/>
    </row>
    <row r="47" spans="2:56" s="9" customFormat="1" ht="12" customHeight="1">
      <c r="B47" s="309" t="s">
        <v>12</v>
      </c>
      <c r="C47" s="310"/>
      <c r="D47" s="311"/>
      <c r="E47" s="260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2"/>
      <c r="R47" s="230"/>
      <c r="S47" s="232"/>
      <c r="T47" s="283" t="s">
        <v>151</v>
      </c>
      <c r="U47" s="284"/>
      <c r="V47" s="15"/>
      <c r="W47" s="62" t="s">
        <v>54</v>
      </c>
      <c r="X47" s="15"/>
      <c r="Y47" s="60" t="s">
        <v>55</v>
      </c>
      <c r="Z47" s="15"/>
      <c r="AA47" s="285" t="s">
        <v>74</v>
      </c>
      <c r="AB47" s="286"/>
      <c r="AC47" s="184"/>
      <c r="AD47" s="185"/>
      <c r="AE47" s="185"/>
      <c r="AF47" s="185"/>
      <c r="AG47" s="185"/>
      <c r="AH47" s="186"/>
      <c r="AI47" s="71"/>
      <c r="AJ47" s="97"/>
      <c r="AK47" s="97"/>
      <c r="AL47" s="97"/>
      <c r="AM47" s="94">
        <f>I23</f>
        <v>0</v>
      </c>
      <c r="AN47" s="94">
        <f>IF(LOOKUP($AM47,ｺｰﾄﾞ!$A:$A,ｺｰﾄﾞ!$A:$A)=$AM47,LOOKUP($AM47,ｺｰﾄﾞ!$A:$A,ｺｰﾄﾞ!B:B),0)</f>
        <v>0</v>
      </c>
      <c r="AO47" s="94">
        <f>IF(LOOKUP($AM47,ｺｰﾄﾞ!$A:$A,ｺｰﾄﾞ!$A:$A)=$AM47,LOOKUP($AM47,ｺｰﾄﾞ!$A:$A,ｺｰﾄﾞ!C:C),0)</f>
        <v>0</v>
      </c>
      <c r="AP47" s="94">
        <f>IF(LOOKUP($AM47,ｺｰﾄﾞ!$A:$A,ｺｰﾄﾞ!$A:$A)=$AM47,LOOKUP($AM47,ｺｰﾄﾞ!$A:$A,ｺｰﾄﾞ!D:D),0)</f>
        <v>0</v>
      </c>
      <c r="AQ47" s="94">
        <f>IF(LOOKUP($AM47,ｺｰﾄﾞ!$A:$A,ｺｰﾄﾞ!$A:$A)=$AM47,LOOKUP($AM47,ｺｰﾄﾞ!$A:$A,ｺｰﾄﾞ!E:E),0)</f>
        <v>0</v>
      </c>
      <c r="AR47" s="94">
        <f>IF(LOOKUP($AM47,ｺｰﾄﾞ!$A:$A,ｺｰﾄﾞ!$A:$A)=$AM47,LOOKUP($AM47,ｺｰﾄﾞ!$A:$A,ｺｰﾄﾞ!F:F),0)</f>
        <v>0</v>
      </c>
      <c r="AS47" s="94">
        <f>IF(LOOKUP($AM47,ｺｰﾄﾞ!$A:$A,ｺｰﾄﾞ!$A:$A)=$AM47,LOOKUP($AM47,ｺｰﾄﾞ!$A:$A,ｺｰﾄﾞ!G:G),0)</f>
        <v>0</v>
      </c>
      <c r="AT47" s="94">
        <f>IF(LOOKUP($AM47,ｺｰﾄﾞ!$A:$A,ｺｰﾄﾞ!$A:$A)=$AM47,LOOKUP($AM47,ｺｰﾄﾞ!$A:$A,ｺｰﾄﾞ!H:H),0)</f>
        <v>0</v>
      </c>
      <c r="AU47" s="94">
        <f>IF(LOOKUP($AM47,ｺｰﾄﾞ!$A:$A,ｺｰﾄﾞ!$A:$A)=$AM47,LOOKUP($AM47,ｺｰﾄﾞ!$A:$A,ｺｰﾄﾞ!I:I),0)</f>
        <v>0</v>
      </c>
      <c r="AV47" s="94">
        <f>IF(LOOKUP($AM47,ｺｰﾄﾞ!$A:$A,ｺｰﾄﾞ!$A:$A)=$AM47,LOOKUP($AM47,ｺｰﾄﾞ!$A:$A,ｺｰﾄﾞ!J:J),0)</f>
        <v>0</v>
      </c>
      <c r="AW47" s="94">
        <f>IF(LOOKUP($AM47,ｺｰﾄﾞ!$A:$A,ｺｰﾄﾞ!$A:$A)=$AM47,LOOKUP($AM47,ｺｰﾄﾞ!$A:$A,ｺｰﾄﾞ!K:K),0)</f>
        <v>0</v>
      </c>
      <c r="AX47" s="94">
        <f>IF(LOOKUP($AM47,ｺｰﾄﾞ!$A:$A,ｺｰﾄﾞ!$A:$A)=$AM47,LOOKUP($AM47,ｺｰﾄﾞ!$A:$A,ｺｰﾄﾞ!L:L),0)</f>
        <v>0</v>
      </c>
      <c r="AY47" s="94">
        <f>IF(LOOKUP($AM47,ｺｰﾄﾞ!$A:$A,ｺｰﾄﾞ!$A:$A)=$AM47,LOOKUP($AM47,ｺｰﾄﾞ!$A:$A,ｺｰﾄﾞ!M:M),0)</f>
        <v>0</v>
      </c>
      <c r="AZ47" s="94" t="str">
        <f>IF(LOOKUP($AM47,ｺｰﾄﾞ!$A:$A,ｺｰﾄﾞ!$A:$A)=$AM47,LOOKUP($AM47,ｺｰﾄﾞ!$A:$A,ｺｰﾄﾞ!N:N),"")</f>
        <v> </v>
      </c>
      <c r="BA47" s="94"/>
      <c r="BB47" s="97"/>
      <c r="BC47" s="97"/>
      <c r="BD47" s="97"/>
    </row>
    <row r="48" spans="2:56" s="9" customFormat="1" ht="12" customHeight="1">
      <c r="B48" s="289" t="s">
        <v>72</v>
      </c>
      <c r="C48" s="290"/>
      <c r="D48" s="291"/>
      <c r="E48" s="312">
        <f>IF($R$29="無","----------","")</f>
      </c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4"/>
      <c r="R48" s="318" t="s">
        <v>76</v>
      </c>
      <c r="S48" s="319"/>
      <c r="T48" s="266" t="s">
        <v>77</v>
      </c>
      <c r="U48" s="267"/>
      <c r="V48" s="267"/>
      <c r="W48" s="267"/>
      <c r="X48" s="267"/>
      <c r="Y48" s="267"/>
      <c r="Z48" s="267"/>
      <c r="AA48" s="267"/>
      <c r="AB48" s="268"/>
      <c r="AC48" s="287" t="s">
        <v>79</v>
      </c>
      <c r="AD48" s="287"/>
      <c r="AE48" s="287"/>
      <c r="AF48" s="287"/>
      <c r="AG48" s="287"/>
      <c r="AH48" s="288"/>
      <c r="AI48" s="71"/>
      <c r="AJ48" s="97"/>
      <c r="AK48" s="97"/>
      <c r="AL48" s="97"/>
      <c r="AM48" s="94">
        <f>I24</f>
        <v>0</v>
      </c>
      <c r="AN48" s="94">
        <f>IF(LOOKUP($AM48,ｺｰﾄﾞ!$A:$A,ｺｰﾄﾞ!$A:$A)=$AM48,LOOKUP($AM48,ｺｰﾄﾞ!$A:$A,ｺｰﾄﾞ!B:B),0)</f>
        <v>0</v>
      </c>
      <c r="AO48" s="94">
        <f>IF(LOOKUP($AM48,ｺｰﾄﾞ!$A:$A,ｺｰﾄﾞ!$A:$A)=$AM48,LOOKUP($AM48,ｺｰﾄﾞ!$A:$A,ｺｰﾄﾞ!C:C),0)</f>
        <v>0</v>
      </c>
      <c r="AP48" s="94">
        <f>IF(LOOKUP($AM48,ｺｰﾄﾞ!$A:$A,ｺｰﾄﾞ!$A:$A)=$AM48,LOOKUP($AM48,ｺｰﾄﾞ!$A:$A,ｺｰﾄﾞ!D:D),0)</f>
        <v>0</v>
      </c>
      <c r="AQ48" s="94">
        <f>IF(LOOKUP($AM48,ｺｰﾄﾞ!$A:$A,ｺｰﾄﾞ!$A:$A)=$AM48,LOOKUP($AM48,ｺｰﾄﾞ!$A:$A,ｺｰﾄﾞ!E:E),0)</f>
        <v>0</v>
      </c>
      <c r="AR48" s="94">
        <f>IF(LOOKUP($AM48,ｺｰﾄﾞ!$A:$A,ｺｰﾄﾞ!$A:$A)=$AM48,LOOKUP($AM48,ｺｰﾄﾞ!$A:$A,ｺｰﾄﾞ!F:F),0)</f>
        <v>0</v>
      </c>
      <c r="AS48" s="94">
        <f>IF(LOOKUP($AM48,ｺｰﾄﾞ!$A:$A,ｺｰﾄﾞ!$A:$A)=$AM48,LOOKUP($AM48,ｺｰﾄﾞ!$A:$A,ｺｰﾄﾞ!G:G),0)</f>
        <v>0</v>
      </c>
      <c r="AT48" s="94">
        <f>IF(LOOKUP($AM48,ｺｰﾄﾞ!$A:$A,ｺｰﾄﾞ!$A:$A)=$AM48,LOOKUP($AM48,ｺｰﾄﾞ!$A:$A,ｺｰﾄﾞ!H:H),0)</f>
        <v>0</v>
      </c>
      <c r="AU48" s="94">
        <f>IF(LOOKUP($AM48,ｺｰﾄﾞ!$A:$A,ｺｰﾄﾞ!$A:$A)=$AM48,LOOKUP($AM48,ｺｰﾄﾞ!$A:$A,ｺｰﾄﾞ!I:I),0)</f>
        <v>0</v>
      </c>
      <c r="AV48" s="94">
        <f>IF(LOOKUP($AM48,ｺｰﾄﾞ!$A:$A,ｺｰﾄﾞ!$A:$A)=$AM48,LOOKUP($AM48,ｺｰﾄﾞ!$A:$A,ｺｰﾄﾞ!J:J),0)</f>
        <v>0</v>
      </c>
      <c r="AW48" s="94">
        <f>IF(LOOKUP($AM48,ｺｰﾄﾞ!$A:$A,ｺｰﾄﾞ!$A:$A)=$AM48,LOOKUP($AM48,ｺｰﾄﾞ!$A:$A,ｺｰﾄﾞ!K:K),0)</f>
        <v>0</v>
      </c>
      <c r="AX48" s="94">
        <f>IF(LOOKUP($AM48,ｺｰﾄﾞ!$A:$A,ｺｰﾄﾞ!$A:$A)=$AM48,LOOKUP($AM48,ｺｰﾄﾞ!$A:$A,ｺｰﾄﾞ!L:L),0)</f>
        <v>0</v>
      </c>
      <c r="AY48" s="94">
        <f>IF(LOOKUP($AM48,ｺｰﾄﾞ!$A:$A,ｺｰﾄﾞ!$A:$A)=$AM48,LOOKUP($AM48,ｺｰﾄﾞ!$A:$A,ｺｰﾄﾞ!M:M),0)</f>
        <v>0</v>
      </c>
      <c r="AZ48" s="94" t="str">
        <f>IF(LOOKUP($AM48,ｺｰﾄﾞ!$A:$A,ｺｰﾄﾞ!$A:$A)=$AM48,LOOKUP($AM48,ｺｰﾄﾞ!$A:$A,ｺｰﾄﾞ!N:N),"")</f>
        <v> </v>
      </c>
      <c r="BA48" s="94"/>
      <c r="BB48" s="97"/>
      <c r="BC48" s="97"/>
      <c r="BD48" s="97"/>
    </row>
    <row r="49" spans="2:56" s="9" customFormat="1" ht="12" customHeight="1">
      <c r="B49" s="292"/>
      <c r="C49" s="293"/>
      <c r="D49" s="294"/>
      <c r="E49" s="315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7"/>
      <c r="R49" s="320"/>
      <c r="S49" s="294"/>
      <c r="T49" s="269"/>
      <c r="U49" s="270"/>
      <c r="V49" s="270"/>
      <c r="W49" s="270"/>
      <c r="X49" s="270"/>
      <c r="Y49" s="270"/>
      <c r="Z49" s="270"/>
      <c r="AA49" s="270"/>
      <c r="AB49" s="271"/>
      <c r="AC49" s="272" t="s">
        <v>80</v>
      </c>
      <c r="AD49" s="272"/>
      <c r="AE49" s="272"/>
      <c r="AF49" s="272"/>
      <c r="AG49" s="272"/>
      <c r="AH49" s="273"/>
      <c r="AI49" s="71"/>
      <c r="AJ49" s="97"/>
      <c r="AK49" s="97"/>
      <c r="AL49" s="97"/>
      <c r="AM49" s="94">
        <f>IF(AND(AM47=0,AM48=0),"",AN49&amp;AO49&amp;AP49&amp;AQ49&amp;AR49&amp;AS49&amp;AT49&amp;AU49&amp;AV49&amp;AW49&amp;AX49&amp;AY49&amp;" "&amp;AZ49)</f>
      </c>
      <c r="AN49" s="94">
        <f>IF(AN47+AN48&gt;0,AN46,"")</f>
      </c>
      <c r="AO49" s="94">
        <f aca="true" t="shared" si="0" ref="AO49:AY49">IF(AO47+AO48&gt;0,AO46,"")</f>
      </c>
      <c r="AP49" s="94">
        <f t="shared" si="0"/>
      </c>
      <c r="AQ49" s="94">
        <f t="shared" si="0"/>
      </c>
      <c r="AR49" s="94">
        <f t="shared" si="0"/>
      </c>
      <c r="AS49" s="94">
        <f t="shared" si="0"/>
      </c>
      <c r="AT49" s="94">
        <f t="shared" si="0"/>
      </c>
      <c r="AU49" s="94">
        <f t="shared" si="0"/>
      </c>
      <c r="AV49" s="94">
        <f t="shared" si="0"/>
      </c>
      <c r="AW49" s="94">
        <f t="shared" si="0"/>
      </c>
      <c r="AX49" s="94">
        <f t="shared" si="0"/>
      </c>
      <c r="AY49" s="94">
        <f t="shared" si="0"/>
      </c>
      <c r="AZ49" s="94" t="str">
        <f>IF(AZ47=AZ48,AZ47,AZ47&amp;AZ48)</f>
        <v> </v>
      </c>
      <c r="BA49" s="94"/>
      <c r="BB49" s="97"/>
      <c r="BC49" s="97"/>
      <c r="BD49" s="97"/>
    </row>
    <row r="50" spans="2:56" s="9" customFormat="1" ht="12" customHeight="1">
      <c r="B50" s="323" t="s">
        <v>93</v>
      </c>
      <c r="C50" s="324"/>
      <c r="D50" s="325"/>
      <c r="E50" s="326">
        <f>IF($R$29="無","----------","")</f>
      </c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8"/>
      <c r="R50" s="279" t="s">
        <v>75</v>
      </c>
      <c r="S50" s="280"/>
      <c r="T50" s="192" t="s">
        <v>151</v>
      </c>
      <c r="U50" s="193"/>
      <c r="V50" s="16"/>
      <c r="W50" s="63" t="s">
        <v>54</v>
      </c>
      <c r="X50" s="16"/>
      <c r="Y50" s="53" t="s">
        <v>55</v>
      </c>
      <c r="Z50" s="16"/>
      <c r="AA50" s="321" t="s">
        <v>73</v>
      </c>
      <c r="AB50" s="322"/>
      <c r="AC50" s="53" t="s">
        <v>78</v>
      </c>
      <c r="AD50" s="53"/>
      <c r="AE50" s="53"/>
      <c r="AF50" s="53"/>
      <c r="AG50" s="53"/>
      <c r="AH50" s="66"/>
      <c r="AI50" s="71"/>
      <c r="AJ50" s="97"/>
      <c r="AK50" s="97"/>
      <c r="AL50" s="97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7"/>
      <c r="BC50" s="97"/>
      <c r="BD50" s="97"/>
    </row>
    <row r="51" spans="2:56" s="9" customFormat="1" ht="12" customHeight="1">
      <c r="B51" s="309" t="s">
        <v>12</v>
      </c>
      <c r="C51" s="310"/>
      <c r="D51" s="311"/>
      <c r="E51" s="260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2"/>
      <c r="R51" s="230"/>
      <c r="S51" s="232"/>
      <c r="T51" s="283" t="s">
        <v>151</v>
      </c>
      <c r="U51" s="284"/>
      <c r="V51" s="15"/>
      <c r="W51" s="62" t="s">
        <v>54</v>
      </c>
      <c r="X51" s="15"/>
      <c r="Y51" s="60" t="s">
        <v>55</v>
      </c>
      <c r="Z51" s="15"/>
      <c r="AA51" s="285" t="s">
        <v>74</v>
      </c>
      <c r="AB51" s="286"/>
      <c r="AC51" s="184"/>
      <c r="AD51" s="185"/>
      <c r="AE51" s="185"/>
      <c r="AF51" s="185"/>
      <c r="AG51" s="185"/>
      <c r="AH51" s="186"/>
      <c r="AI51" s="71"/>
      <c r="AJ51" s="97"/>
      <c r="AK51" s="97"/>
      <c r="AL51" s="97"/>
      <c r="AM51" s="94" t="s">
        <v>110</v>
      </c>
      <c r="AN51" s="94" t="s">
        <v>34</v>
      </c>
      <c r="AO51" s="94" t="s">
        <v>35</v>
      </c>
      <c r="AP51" s="94" t="s">
        <v>114</v>
      </c>
      <c r="AQ51" s="94" t="s">
        <v>36</v>
      </c>
      <c r="AR51" s="94" t="s">
        <v>37</v>
      </c>
      <c r="AS51" s="94" t="s">
        <v>38</v>
      </c>
      <c r="AT51" s="94" t="s">
        <v>39</v>
      </c>
      <c r="AU51" s="94" t="s">
        <v>40</v>
      </c>
      <c r="AV51" s="94" t="s">
        <v>41</v>
      </c>
      <c r="AW51" s="94" t="s">
        <v>42</v>
      </c>
      <c r="AX51" s="94" t="s">
        <v>43</v>
      </c>
      <c r="AY51" s="94" t="s">
        <v>44</v>
      </c>
      <c r="AZ51" s="94"/>
      <c r="BA51" s="94"/>
      <c r="BB51" s="97"/>
      <c r="BC51" s="97"/>
      <c r="BD51" s="97"/>
    </row>
    <row r="52" spans="2:56" s="9" customFormat="1" ht="12" customHeight="1">
      <c r="B52" s="289" t="s">
        <v>72</v>
      </c>
      <c r="C52" s="290"/>
      <c r="D52" s="291"/>
      <c r="E52" s="312">
        <f>IF($R$29="無","----------","")</f>
      </c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4"/>
      <c r="R52" s="318" t="s">
        <v>76</v>
      </c>
      <c r="S52" s="319"/>
      <c r="T52" s="266" t="s">
        <v>77</v>
      </c>
      <c r="U52" s="267"/>
      <c r="V52" s="267"/>
      <c r="W52" s="267"/>
      <c r="X52" s="267"/>
      <c r="Y52" s="267"/>
      <c r="Z52" s="267"/>
      <c r="AA52" s="267"/>
      <c r="AB52" s="268"/>
      <c r="AC52" s="287" t="s">
        <v>79</v>
      </c>
      <c r="AD52" s="287"/>
      <c r="AE52" s="287"/>
      <c r="AF52" s="287"/>
      <c r="AG52" s="287"/>
      <c r="AH52" s="288"/>
      <c r="AI52" s="71"/>
      <c r="AJ52" s="97"/>
      <c r="AK52" s="97"/>
      <c r="AL52" s="97"/>
      <c r="AM52" s="94">
        <f>IF(OR(AND(I25="高校",U26&gt;=5),AND(OR(I25="専門",I25="大学",I25="大学院"),U26&gt;=3)),J26,0)</f>
        <v>0</v>
      </c>
      <c r="AN52" s="94">
        <f>IF(LOOKUP($AM52,ｺｰﾄﾞ!$A:$A,ｺｰﾄﾞ!$A:$A)=$AM52,LOOKUP($AM52,ｺｰﾄﾞ!$A:$A,ｺｰﾄﾞ!B:B),0)</f>
        <v>0</v>
      </c>
      <c r="AO52" s="94">
        <f>IF(LOOKUP($AM52,ｺｰﾄﾞ!$A:$A,ｺｰﾄﾞ!$A:$A)=$AM52,LOOKUP($AM52,ｺｰﾄﾞ!$A:$A,ｺｰﾄﾞ!C:C),0)</f>
        <v>0</v>
      </c>
      <c r="AP52" s="94">
        <f>IF(LOOKUP($AM52,ｺｰﾄﾞ!$A:$A,ｺｰﾄﾞ!$A:$A)=$AM52,LOOKUP($AM52,ｺｰﾄﾞ!$A:$A,ｺｰﾄﾞ!D:D),0)</f>
        <v>0</v>
      </c>
      <c r="AQ52" s="94">
        <f>IF(LOOKUP($AM52,ｺｰﾄﾞ!$A:$A,ｺｰﾄﾞ!$A:$A)=$AM52,LOOKUP($AM52,ｺｰﾄﾞ!$A:$A,ｺｰﾄﾞ!E:E),0)</f>
        <v>0</v>
      </c>
      <c r="AR52" s="94">
        <f>IF(LOOKUP($AM52,ｺｰﾄﾞ!$A:$A,ｺｰﾄﾞ!$A:$A)=$AM52,LOOKUP($AM52,ｺｰﾄﾞ!$A:$A,ｺｰﾄﾞ!F:F),0)</f>
        <v>0</v>
      </c>
      <c r="AS52" s="94">
        <f>IF(LOOKUP($AM52,ｺｰﾄﾞ!$A:$A,ｺｰﾄﾞ!$A:$A)=$AM52,LOOKUP($AM52,ｺｰﾄﾞ!$A:$A,ｺｰﾄﾞ!G:G),0)</f>
        <v>0</v>
      </c>
      <c r="AT52" s="94">
        <f>IF(LOOKUP($AM52,ｺｰﾄﾞ!$A:$A,ｺｰﾄﾞ!$A:$A)=$AM52,LOOKUP($AM52,ｺｰﾄﾞ!$A:$A,ｺｰﾄﾞ!H:H),0)</f>
        <v>0</v>
      </c>
      <c r="AU52" s="94">
        <f>IF(LOOKUP($AM52,ｺｰﾄﾞ!$A:$A,ｺｰﾄﾞ!$A:$A)=$AM52,LOOKUP($AM52,ｺｰﾄﾞ!$A:$A,ｺｰﾄﾞ!I:I),0)</f>
        <v>0</v>
      </c>
      <c r="AV52" s="94">
        <f>IF(LOOKUP($AM52,ｺｰﾄﾞ!$A:$A,ｺｰﾄﾞ!$A:$A)=$AM52,LOOKUP($AM52,ｺｰﾄﾞ!$A:$A,ｺｰﾄﾞ!J:J),0)</f>
        <v>0</v>
      </c>
      <c r="AW52" s="94">
        <f>IF(LOOKUP($AM52,ｺｰﾄﾞ!$A:$A,ｺｰﾄﾞ!$A:$A)=$AM52,LOOKUP($AM52,ｺｰﾄﾞ!$A:$A,ｺｰﾄﾞ!K:K),0)</f>
        <v>0</v>
      </c>
      <c r="AX52" s="94">
        <f>IF(LOOKUP($AM52,ｺｰﾄﾞ!$A:$A,ｺｰﾄﾞ!$A:$A)=$AM52,LOOKUP($AM52,ｺｰﾄﾞ!$A:$A,ｺｰﾄﾞ!L:L),0)</f>
        <v>0</v>
      </c>
      <c r="AY52" s="94">
        <f>IF(LOOKUP($AM52,ｺｰﾄﾞ!$A:$A,ｺｰﾄﾞ!$A:$A)=$AM52,LOOKUP($AM52,ｺｰﾄﾞ!$A:$A,ｺｰﾄﾞ!M:M),0)</f>
        <v>0</v>
      </c>
      <c r="AZ52" s="94" t="str">
        <f>IF(LOOKUP($AM52,ｺｰﾄﾞ!$A:$A,ｺｰﾄﾞ!$A:$A)=$AM52,LOOKUP($AM52,ｺｰﾄﾞ!$A:$A,ｺｰﾄﾞ!N:N),"")</f>
        <v> </v>
      </c>
      <c r="BA52" s="94">
        <f>IF(AM52=0,"",IF(I25="高校","5年",IF(OR(I25="専門",I25="大学",I25="大学院"),"3年","")))</f>
      </c>
      <c r="BB52" s="97"/>
      <c r="BC52" s="97"/>
      <c r="BD52" s="97"/>
    </row>
    <row r="53" spans="2:56" s="9" customFormat="1" ht="12" customHeight="1">
      <c r="B53" s="292"/>
      <c r="C53" s="293"/>
      <c r="D53" s="294"/>
      <c r="E53" s="315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7"/>
      <c r="R53" s="320"/>
      <c r="S53" s="294"/>
      <c r="T53" s="269"/>
      <c r="U53" s="270"/>
      <c r="V53" s="270"/>
      <c r="W53" s="270"/>
      <c r="X53" s="270"/>
      <c r="Y53" s="270"/>
      <c r="Z53" s="270"/>
      <c r="AA53" s="270"/>
      <c r="AB53" s="271"/>
      <c r="AC53" s="329" t="s">
        <v>80</v>
      </c>
      <c r="AD53" s="272"/>
      <c r="AE53" s="272"/>
      <c r="AF53" s="272"/>
      <c r="AG53" s="272"/>
      <c r="AH53" s="273"/>
      <c r="AI53" s="71"/>
      <c r="AJ53" s="97"/>
      <c r="AK53" s="97"/>
      <c r="AL53" s="97"/>
      <c r="AM53" s="94" t="str">
        <f>IF(AND(AM51=0,AM52=0),"",AN53&amp;AO53&amp;AP53&amp;AQ53&amp;AR53&amp;AS53&amp;AT53&amp;AU53&amp;AV53&amp;AW53&amp;AX53&amp;AY53&amp;" "&amp;AZ53&amp;BA53)</f>
        <v>  </v>
      </c>
      <c r="AN53" s="94">
        <f>IF(AND(AN49="",AN52&gt;0),AN51,"")</f>
      </c>
      <c r="AO53" s="94">
        <f aca="true" t="shared" si="1" ref="AO53:AY53">IF(AND(AO49="",AO52&gt;0),AO51,"")</f>
      </c>
      <c r="AP53" s="94">
        <f t="shared" si="1"/>
      </c>
      <c r="AQ53" s="94">
        <f t="shared" si="1"/>
      </c>
      <c r="AR53" s="94">
        <f t="shared" si="1"/>
      </c>
      <c r="AS53" s="94">
        <f t="shared" si="1"/>
      </c>
      <c r="AT53" s="94">
        <f t="shared" si="1"/>
      </c>
      <c r="AU53" s="94">
        <f t="shared" si="1"/>
      </c>
      <c r="AV53" s="94">
        <f t="shared" si="1"/>
      </c>
      <c r="AW53" s="94">
        <f t="shared" si="1"/>
      </c>
      <c r="AX53" s="94">
        <f t="shared" si="1"/>
      </c>
      <c r="AY53" s="94">
        <f t="shared" si="1"/>
      </c>
      <c r="AZ53" s="94" t="str">
        <f>AZ52</f>
        <v> </v>
      </c>
      <c r="BA53" s="94">
        <f>BA52</f>
      </c>
      <c r="BB53" s="97"/>
      <c r="BC53" s="97"/>
      <c r="BD53" s="97"/>
    </row>
    <row r="54" spans="2:56" s="9" customFormat="1" ht="11.25">
      <c r="B54" s="252" t="s">
        <v>67</v>
      </c>
      <c r="C54" s="252"/>
      <c r="D54" s="252"/>
      <c r="E54" s="252"/>
      <c r="F54" s="252"/>
      <c r="G54" s="102" t="s">
        <v>68</v>
      </c>
      <c r="AI54" s="71"/>
      <c r="AJ54" s="97"/>
      <c r="AK54" s="97"/>
      <c r="AL54" s="97"/>
      <c r="AM54" s="94">
        <f>IF(U26&gt;=10,"実務経験10年","")</f>
      </c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7"/>
      <c r="BC54" s="97"/>
      <c r="BD54" s="97"/>
    </row>
    <row r="55" spans="2:56" s="9" customFormat="1" ht="11.25">
      <c r="B55" s="252" t="s">
        <v>69</v>
      </c>
      <c r="C55" s="252"/>
      <c r="D55" s="252"/>
      <c r="E55" s="252"/>
      <c r="F55" s="252"/>
      <c r="G55" s="102" t="s">
        <v>116</v>
      </c>
      <c r="AI55" s="71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</row>
    <row r="56" spans="7:56" s="9" customFormat="1" ht="11.25">
      <c r="G56" s="102" t="s">
        <v>70</v>
      </c>
      <c r="AI56" s="71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</row>
    <row r="57" spans="7:56" s="9" customFormat="1" ht="11.25">
      <c r="G57" s="102" t="s">
        <v>122</v>
      </c>
      <c r="AI57" s="71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</row>
    <row r="58" spans="7:56" s="9" customFormat="1" ht="11.25">
      <c r="G58" s="102" t="s">
        <v>71</v>
      </c>
      <c r="AI58" s="71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</row>
    <row r="59" spans="7:56" s="9" customFormat="1" ht="1.5" customHeight="1">
      <c r="G59" s="12"/>
      <c r="AI59" s="71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</row>
    <row r="60" spans="2:56" s="9" customFormat="1" ht="11.25">
      <c r="B60" s="68" t="str">
        <f>"【飯田市使用欄】"&amp;AM49&amp;"　"&amp;AM53&amp;"　"&amp;AM54</f>
        <v>【飯田市使用欄】　  　</v>
      </c>
      <c r="AI60" s="71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</row>
  </sheetData>
  <sheetProtection password="CCE7" sheet="1" objects="1" scenarios="1" formatCells="0" selectLockedCells="1"/>
  <mergeCells count="152">
    <mergeCell ref="B46:D46"/>
    <mergeCell ref="E46:Q47"/>
    <mergeCell ref="R46:S47"/>
    <mergeCell ref="T46:U46"/>
    <mergeCell ref="AA46:AB46"/>
    <mergeCell ref="AC48:AH48"/>
    <mergeCell ref="AC49:AH49"/>
    <mergeCell ref="AC47:AH47"/>
    <mergeCell ref="B48:D49"/>
    <mergeCell ref="E48:Q49"/>
    <mergeCell ref="R48:S49"/>
    <mergeCell ref="T48:AB49"/>
    <mergeCell ref="B47:D47"/>
    <mergeCell ref="T47:U47"/>
    <mergeCell ref="AA47:AB47"/>
    <mergeCell ref="B52:D53"/>
    <mergeCell ref="E52:Q53"/>
    <mergeCell ref="R52:S53"/>
    <mergeCell ref="T52:AB53"/>
    <mergeCell ref="AC52:AH52"/>
    <mergeCell ref="AC53:AH53"/>
    <mergeCell ref="AC43:AH43"/>
    <mergeCell ref="AA50:AB50"/>
    <mergeCell ref="B51:D51"/>
    <mergeCell ref="T51:U51"/>
    <mergeCell ref="AA51:AB51"/>
    <mergeCell ref="B50:D50"/>
    <mergeCell ref="E50:Q51"/>
    <mergeCell ref="R50:S51"/>
    <mergeCell ref="T50:U50"/>
    <mergeCell ref="AC51:AH51"/>
    <mergeCell ref="B44:D45"/>
    <mergeCell ref="E44:Q45"/>
    <mergeCell ref="R44:S45"/>
    <mergeCell ref="T44:AB45"/>
    <mergeCell ref="AC44:AH44"/>
    <mergeCell ref="AC45:AH45"/>
    <mergeCell ref="AA42:AB42"/>
    <mergeCell ref="B43:D43"/>
    <mergeCell ref="T43:U43"/>
    <mergeCell ref="AA43:AB43"/>
    <mergeCell ref="B42:D42"/>
    <mergeCell ref="E42:Q43"/>
    <mergeCell ref="R42:S43"/>
    <mergeCell ref="T42:U42"/>
    <mergeCell ref="B40:D41"/>
    <mergeCell ref="E40:Q41"/>
    <mergeCell ref="R40:S41"/>
    <mergeCell ref="T40:AB41"/>
    <mergeCell ref="AC40:AH40"/>
    <mergeCell ref="AC41:AH41"/>
    <mergeCell ref="AA38:AB38"/>
    <mergeCell ref="B39:D39"/>
    <mergeCell ref="T39:U39"/>
    <mergeCell ref="AA39:AB39"/>
    <mergeCell ref="B38:D38"/>
    <mergeCell ref="E38:Q39"/>
    <mergeCell ref="R38:S39"/>
    <mergeCell ref="T38:U38"/>
    <mergeCell ref="B36:D37"/>
    <mergeCell ref="E36:Q37"/>
    <mergeCell ref="R36:S37"/>
    <mergeCell ref="T36:AB37"/>
    <mergeCell ref="AC36:AH36"/>
    <mergeCell ref="AC37:AH37"/>
    <mergeCell ref="AA34:AB34"/>
    <mergeCell ref="B35:D35"/>
    <mergeCell ref="T35:U35"/>
    <mergeCell ref="AA35:AB35"/>
    <mergeCell ref="B34:D34"/>
    <mergeCell ref="E34:Q35"/>
    <mergeCell ref="R34:S35"/>
    <mergeCell ref="T34:U34"/>
    <mergeCell ref="AC32:AH32"/>
    <mergeCell ref="B32:D33"/>
    <mergeCell ref="AC29:AH29"/>
    <mergeCell ref="R29:T29"/>
    <mergeCell ref="U29:AA29"/>
    <mergeCell ref="B29:Q29"/>
    <mergeCell ref="B30:D30"/>
    <mergeCell ref="B31:D31"/>
    <mergeCell ref="E32:Q33"/>
    <mergeCell ref="AI25:AI27"/>
    <mergeCell ref="AE25:AE27"/>
    <mergeCell ref="AF25:AF27"/>
    <mergeCell ref="AG25:AH27"/>
    <mergeCell ref="AC25:AC27"/>
    <mergeCell ref="R30:S31"/>
    <mergeCell ref="AA30:AB30"/>
    <mergeCell ref="T31:U31"/>
    <mergeCell ref="AA31:AB31"/>
    <mergeCell ref="AD25:AD27"/>
    <mergeCell ref="AB19:AB21"/>
    <mergeCell ref="AC19:AC21"/>
    <mergeCell ref="B55:F55"/>
    <mergeCell ref="AG19:AH21"/>
    <mergeCell ref="B54:F54"/>
    <mergeCell ref="E30:Q31"/>
    <mergeCell ref="R32:S33"/>
    <mergeCell ref="T32:AB33"/>
    <mergeCell ref="AC33:AH33"/>
    <mergeCell ref="O26:P26"/>
    <mergeCell ref="I23:R23"/>
    <mergeCell ref="I24:R24"/>
    <mergeCell ref="Y25:Z27"/>
    <mergeCell ref="AA25:AA27"/>
    <mergeCell ref="AB25:AB27"/>
    <mergeCell ref="W19:X20"/>
    <mergeCell ref="W21:X21"/>
    <mergeCell ref="Y19:Z21"/>
    <mergeCell ref="I20:R21"/>
    <mergeCell ref="I19:R19"/>
    <mergeCell ref="AF19:AF21"/>
    <mergeCell ref="C20:G21"/>
    <mergeCell ref="AD19:AD21"/>
    <mergeCell ref="AE19:AE21"/>
    <mergeCell ref="Y12:AF12"/>
    <mergeCell ref="I18:AH18"/>
    <mergeCell ref="R12:W12"/>
    <mergeCell ref="B14:AH14"/>
    <mergeCell ref="S19:V20"/>
    <mergeCell ref="S21:V21"/>
    <mergeCell ref="C18:G18"/>
    <mergeCell ref="B15:AH15"/>
    <mergeCell ref="C17:G17"/>
    <mergeCell ref="I17:AH17"/>
    <mergeCell ref="A2:AG2"/>
    <mergeCell ref="Z4:AH4"/>
    <mergeCell ref="Q8:AH8"/>
    <mergeCell ref="Q10:AH10"/>
    <mergeCell ref="L11:P13"/>
    <mergeCell ref="Q6:AH6"/>
    <mergeCell ref="AA19:AA21"/>
    <mergeCell ref="C25:G27"/>
    <mergeCell ref="M22:R22"/>
    <mergeCell ref="T22:AH22"/>
    <mergeCell ref="I25:O25"/>
    <mergeCell ref="P25:S25"/>
    <mergeCell ref="T25:X25"/>
    <mergeCell ref="U26:V26"/>
    <mergeCell ref="C22:G22"/>
    <mergeCell ref="C19:G19"/>
    <mergeCell ref="C23:G24"/>
    <mergeCell ref="AC31:AH31"/>
    <mergeCell ref="AC35:AH35"/>
    <mergeCell ref="AC39:AH39"/>
    <mergeCell ref="T23:W23"/>
    <mergeCell ref="T24:W24"/>
    <mergeCell ref="J26:M26"/>
    <mergeCell ref="Y24:Z24"/>
    <mergeCell ref="Y23:Z23"/>
    <mergeCell ref="T30:U30"/>
  </mergeCells>
  <dataValidations count="20">
    <dataValidation type="whole" allowBlank="1" showInputMessage="1" showErrorMessage="1" sqref="Q26 V50:V51 V46:V47 V42:V43 V38:V39 V34:V35 V30:V31 AA23:AA27 AA19:AA21">
      <formula1>1</formula1>
      <formula2>64</formula2>
    </dataValidation>
    <dataValidation type="list" allowBlank="1" showInputMessage="1" showErrorMessage="1" sqref="O26:P26">
      <formula1>"昭和　　平成,昭和,平成,令和"</formula1>
    </dataValidation>
    <dataValidation type="whole" allowBlank="1" showInputMessage="1" showErrorMessage="1" sqref="S26">
      <formula1>1</formula1>
      <formula2>999</formula2>
    </dataValidation>
    <dataValidation allowBlank="1" showInputMessage="1" showErrorMessage="1" sqref="AC49:AH49 AC45:AH45 AC33:AH33 AC37:AH37 AC41:AH41 AC53"/>
    <dataValidation type="whole" allowBlank="1" showInputMessage="1" showErrorMessage="1" sqref="AC19 X50:X51 AC23:AC25 X30:X31 X34:X35 X38:X39 X42:X43 X46:X47">
      <formula1>1</formula1>
      <formula2>12</formula2>
    </dataValidation>
    <dataValidation type="whole" allowBlank="1" showInputMessage="1" showErrorMessage="1" sqref="AE19 Z50:Z51 AE23:AE25 Z30:Z31 Z34:Z35 Z38:Z39 Z42:Z43 Z46:Z47">
      <formula1>1</formula1>
      <formula2>31</formula2>
    </dataValidation>
    <dataValidation allowBlank="1" showInputMessage="1" showErrorMessage="1" sqref="I17:I18 I20:R21 Y12:AF12 Q10 Q8 Q6"/>
    <dataValidation type="list" allowBlank="1" showInputMessage="1" showErrorMessage="1" sqref="T52:AB52 T32:AB32 T36:AB36 T40:AB40 T44:AB44 T48:AB48">
      <formula1>"　監理技術者,　主任技術者,　現場代理人"</formula1>
    </dataValidation>
    <dataValidation type="list" allowBlank="1" showInputMessage="1" showErrorMessage="1" sqref="R29:T29">
      <formula1>"有･無,有,無"</formula1>
    </dataValidation>
    <dataValidation type="list" allowBlank="1" showInputMessage="1" prompt="登記簿等記載の正確な役職名を選択または、記入して下さい" sqref="R12">
      <formula1>"代表取締役,代表取締役社長,取締役,取締役社長,代表者"</formula1>
    </dataValidation>
    <dataValidation allowBlank="1" showInputMessage="1" showErrorMessage="1" sqref="T23:W24"/>
    <dataValidation type="textLength" operator="lessThanOrEqual" allowBlank="1" showInputMessage="1" showErrorMessage="1" sqref="M22:R22">
      <formula1>11</formula1>
    </dataValidation>
    <dataValidation errorStyle="warning" type="list" allowBlank="1" showErrorMessage="1" error="選択肢の中から選んでください&#10; (例)機械ｼｽﾃﾑ工学→「機械工学」のように&#10;　　　出来る限り選択肢から入力してください&#10;該当無い場合は文字入力してください" sqref="J26:M26">
      <formula1>"　,普通,土木工学,都市工学,衛生工学,交通工学,建築学,電気工学,電気通信工学,機械工学,林学,鉱山学"</formula1>
    </dataValidation>
    <dataValidation type="whole" allowBlank="1" showInputMessage="1" showErrorMessage="1" sqref="U26:V26">
      <formula1>0</formula1>
      <formula2>80</formula2>
    </dataValidation>
    <dataValidation type="list" allowBlank="1" showInputMessage="1" showErrorMessage="1" sqref="I25:O25">
      <formula1>"中学･高校･専門･大学,中学,高校,専門,大学,大学院"</formula1>
    </dataValidation>
    <dataValidation type="list" allowBlank="1" showInputMessage="1" showErrorMessage="1" sqref="W19:X21">
      <formula1>$AM$17:$AM$18</formula1>
    </dataValidation>
    <dataValidation type="list" allowBlank="1" showInputMessage="1" showErrorMessage="1" sqref="Y19:Z21">
      <formula1>"昭和　　平成,昭和,平成"</formula1>
    </dataValidation>
    <dataValidation errorStyle="warning" type="list" allowBlank="1" showInputMessage="1" showErrorMessage="1" prompt="選択肢にない資格の場合、は文字入力してください" error="選択肢の中から選んでください&#10;選択しに無い場合は文字入力してください" sqref="I23:R24">
      <formula1>$AM$30:$AM$44</formula1>
    </dataValidation>
    <dataValidation type="textLength" operator="greaterThanOrEqual" allowBlank="1" showInputMessage="1" showErrorMessage="1" sqref="AC31:AH31 AC51:AH51 AC47:AH47 AC43:AH43 AC39:AH39 AC35:AH35">
      <formula1>0</formula1>
    </dataValidation>
    <dataValidation type="list" allowBlank="1" showInputMessage="1" showErrorMessage="1" sqref="Y23:Z27">
      <formula1>"昭和　　平成,昭和,平成,令和"</formula1>
    </dataValidation>
  </dataValidations>
  <printOptions/>
  <pageMargins left="0.7874015748031497" right="0.3937007874015748" top="0.5905511811023623" bottom="0.3937007874015748" header="0.5118110236220472" footer="0.5118110236220472"/>
  <pageSetup blackAndWhite="1" horizontalDpi="200" verticalDpi="200" orientation="portrait" paperSize="9" r:id="rId3"/>
  <headerFooter alignWithMargins="0">
    <oddHeader>&amp;R&amp;"ＭＳ Ｐ明朝,標準"&amp;8落札候補者提出</oddHeader>
    <oddFooter>&amp;R&amp;"ＭＳ Ｐ明朝,標準"&amp;8飯田市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N29"/>
  <sheetViews>
    <sheetView workbookViewId="0" topLeftCell="A1">
      <selection activeCell="E31" sqref="E31"/>
    </sheetView>
  </sheetViews>
  <sheetFormatPr defaultColWidth="9.00390625" defaultRowHeight="13.5"/>
  <cols>
    <col min="1" max="1" width="21.625" style="6" bestFit="1" customWidth="1"/>
    <col min="2" max="14" width="2.125" style="6" customWidth="1"/>
  </cols>
  <sheetData>
    <row r="1" spans="2:13" ht="13.5">
      <c r="B1" s="76" t="s">
        <v>34</v>
      </c>
      <c r="C1" s="76" t="s">
        <v>35</v>
      </c>
      <c r="D1" s="76" t="s">
        <v>108</v>
      </c>
      <c r="E1" s="76" t="s">
        <v>36</v>
      </c>
      <c r="F1" s="76" t="s">
        <v>37</v>
      </c>
      <c r="G1" s="76" t="s">
        <v>38</v>
      </c>
      <c r="H1" s="76" t="s">
        <v>39</v>
      </c>
      <c r="I1" s="76" t="s">
        <v>40</v>
      </c>
      <c r="J1" s="76" t="s">
        <v>41</v>
      </c>
      <c r="K1" s="76" t="s">
        <v>42</v>
      </c>
      <c r="L1" s="76" t="s">
        <v>43</v>
      </c>
      <c r="M1" s="76" t="s">
        <v>44</v>
      </c>
    </row>
    <row r="2" spans="1:14" ht="13.5">
      <c r="A2" s="6">
        <v>0</v>
      </c>
      <c r="N2" s="6" t="s">
        <v>95</v>
      </c>
    </row>
    <row r="3" spans="1:14" ht="13.5">
      <c r="A3" s="78" t="s">
        <v>48</v>
      </c>
      <c r="B3" s="78"/>
      <c r="C3" s="78"/>
      <c r="D3" s="78"/>
      <c r="E3" s="78"/>
      <c r="F3" s="78">
        <v>1</v>
      </c>
      <c r="G3" s="78"/>
      <c r="H3" s="78"/>
      <c r="I3" s="78"/>
      <c r="J3" s="78"/>
      <c r="K3" s="78"/>
      <c r="L3" s="78"/>
      <c r="M3" s="78"/>
      <c r="N3" s="77" t="str">
        <f>IF('配置技術者決定届'!$M$22&lt;&gt;0,"監","主")</f>
        <v>主</v>
      </c>
    </row>
    <row r="4" spans="1:14" ht="13.5">
      <c r="A4" s="78" t="s">
        <v>28</v>
      </c>
      <c r="B4" s="78">
        <v>1</v>
      </c>
      <c r="C4" s="78"/>
      <c r="D4" s="78">
        <v>1</v>
      </c>
      <c r="E4" s="78"/>
      <c r="F4" s="78"/>
      <c r="G4" s="78">
        <v>1</v>
      </c>
      <c r="H4" s="78"/>
      <c r="I4" s="78"/>
      <c r="J4" s="78"/>
      <c r="K4" s="78"/>
      <c r="L4" s="78"/>
      <c r="M4" s="78"/>
      <c r="N4" s="77" t="str">
        <f>IF('配置技術者決定届'!$M$22&lt;&gt;0,"監","主")</f>
        <v>主</v>
      </c>
    </row>
    <row r="5" spans="1:14" ht="13.5">
      <c r="A5" s="78" t="s">
        <v>51</v>
      </c>
      <c r="B5" s="78"/>
      <c r="C5" s="78">
        <v>1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7" t="str">
        <f>IF('配置技術者決定届'!$M$22&lt;&gt;0,"監","主")</f>
        <v>主</v>
      </c>
    </row>
    <row r="6" spans="1:14" ht="13.5">
      <c r="A6" s="78" t="s">
        <v>33</v>
      </c>
      <c r="B6" s="78"/>
      <c r="C6" s="78">
        <v>1</v>
      </c>
      <c r="D6" s="78">
        <v>1</v>
      </c>
      <c r="E6" s="78"/>
      <c r="F6" s="78"/>
      <c r="G6" s="78"/>
      <c r="H6" s="78">
        <v>1</v>
      </c>
      <c r="I6" s="78">
        <v>1</v>
      </c>
      <c r="J6" s="78"/>
      <c r="K6" s="78"/>
      <c r="L6" s="78"/>
      <c r="M6" s="78"/>
      <c r="N6" s="77" t="str">
        <f>IF('配置技術者決定届'!$M$22&lt;&gt;0,"監","主")</f>
        <v>主</v>
      </c>
    </row>
    <row r="7" spans="1:14" ht="13.5">
      <c r="A7" s="78" t="s">
        <v>50</v>
      </c>
      <c r="B7" s="78"/>
      <c r="C7" s="78"/>
      <c r="D7" s="78"/>
      <c r="E7" s="78"/>
      <c r="F7" s="78"/>
      <c r="G7" s="78"/>
      <c r="H7" s="78"/>
      <c r="I7" s="78"/>
      <c r="J7" s="78"/>
      <c r="K7" s="78">
        <v>1</v>
      </c>
      <c r="L7" s="78"/>
      <c r="M7" s="78"/>
      <c r="N7" s="77" t="str">
        <f>IF('配置技術者決定届'!$M$22&lt;&gt;0,"監","主")</f>
        <v>主</v>
      </c>
    </row>
    <row r="8" spans="1:14" ht="13.5">
      <c r="A8" s="78" t="s">
        <v>46</v>
      </c>
      <c r="B8" s="78"/>
      <c r="C8" s="78"/>
      <c r="D8" s="78"/>
      <c r="E8" s="78">
        <v>1</v>
      </c>
      <c r="F8" s="78"/>
      <c r="G8" s="78"/>
      <c r="H8" s="78"/>
      <c r="I8" s="78"/>
      <c r="J8" s="78"/>
      <c r="K8" s="78"/>
      <c r="L8" s="78"/>
      <c r="M8" s="78"/>
      <c r="N8" s="77" t="str">
        <f>IF('配置技術者決定届'!$M$22&lt;&gt;0,"監","主")</f>
        <v>主</v>
      </c>
    </row>
    <row r="9" spans="1:14" ht="13.5">
      <c r="A9" s="78" t="s">
        <v>31</v>
      </c>
      <c r="B9" s="78">
        <v>1</v>
      </c>
      <c r="C9" s="78"/>
      <c r="D9" s="78">
        <v>1</v>
      </c>
      <c r="E9" s="78"/>
      <c r="F9" s="78"/>
      <c r="G9" s="78">
        <v>1</v>
      </c>
      <c r="H9" s="78">
        <v>1</v>
      </c>
      <c r="I9" s="78"/>
      <c r="J9" s="78"/>
      <c r="K9" s="78"/>
      <c r="L9" s="78">
        <v>1</v>
      </c>
      <c r="M9" s="78"/>
      <c r="N9" s="77" t="str">
        <f>IF('配置技術者決定届'!$M$22&lt;&gt;0,"監","主")</f>
        <v>主</v>
      </c>
    </row>
    <row r="10" spans="1:14" ht="13.5">
      <c r="A10" s="79" t="s">
        <v>49</v>
      </c>
      <c r="B10" s="79"/>
      <c r="C10" s="79"/>
      <c r="D10" s="79"/>
      <c r="E10" s="79"/>
      <c r="F10" s="79">
        <v>1</v>
      </c>
      <c r="G10" s="79"/>
      <c r="H10" s="79"/>
      <c r="I10" s="79"/>
      <c r="J10" s="79"/>
      <c r="K10" s="79"/>
      <c r="L10" s="79"/>
      <c r="M10" s="79"/>
      <c r="N10" s="6" t="s">
        <v>30</v>
      </c>
    </row>
    <row r="11" spans="1:14" ht="13.5">
      <c r="A11" s="79" t="s">
        <v>29</v>
      </c>
      <c r="B11" s="79">
        <v>1</v>
      </c>
      <c r="C11" s="79"/>
      <c r="D11" s="79">
        <v>1</v>
      </c>
      <c r="E11" s="79"/>
      <c r="F11" s="79"/>
      <c r="G11" s="79">
        <v>1</v>
      </c>
      <c r="H11" s="79"/>
      <c r="I11" s="79"/>
      <c r="J11" s="79"/>
      <c r="K11" s="79"/>
      <c r="L11" s="79"/>
      <c r="M11" s="79"/>
      <c r="N11" s="6" t="s">
        <v>30</v>
      </c>
    </row>
    <row r="12" spans="1:14" ht="13.5">
      <c r="A12" s="79" t="s">
        <v>52</v>
      </c>
      <c r="B12" s="79"/>
      <c r="C12" s="79">
        <v>1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" t="s">
        <v>30</v>
      </c>
    </row>
    <row r="13" spans="1:14" ht="13.5">
      <c r="A13" s="79" t="s">
        <v>45</v>
      </c>
      <c r="B13" s="79"/>
      <c r="C13" s="79">
        <v>1</v>
      </c>
      <c r="D13" s="79">
        <v>1</v>
      </c>
      <c r="E13" s="79"/>
      <c r="F13" s="79"/>
      <c r="G13" s="79"/>
      <c r="H13" s="79">
        <v>1</v>
      </c>
      <c r="I13" s="79">
        <v>1</v>
      </c>
      <c r="J13" s="79"/>
      <c r="K13" s="79"/>
      <c r="L13" s="79"/>
      <c r="M13" s="79"/>
      <c r="N13" s="6" t="s">
        <v>30</v>
      </c>
    </row>
    <row r="14" spans="1:14" ht="13.5">
      <c r="A14" s="79" t="s">
        <v>94</v>
      </c>
      <c r="B14" s="79"/>
      <c r="C14" s="79"/>
      <c r="D14" s="79"/>
      <c r="E14" s="79"/>
      <c r="F14" s="79"/>
      <c r="G14" s="79"/>
      <c r="H14" s="79"/>
      <c r="I14" s="79"/>
      <c r="J14" s="79"/>
      <c r="K14" s="79">
        <v>1</v>
      </c>
      <c r="L14" s="79"/>
      <c r="M14" s="79"/>
      <c r="N14" s="6" t="s">
        <v>30</v>
      </c>
    </row>
    <row r="15" spans="1:14" ht="13.5">
      <c r="A15" s="79" t="s">
        <v>47</v>
      </c>
      <c r="B15" s="79"/>
      <c r="C15" s="79"/>
      <c r="D15" s="79"/>
      <c r="E15" s="79">
        <v>1</v>
      </c>
      <c r="F15" s="79"/>
      <c r="G15" s="79"/>
      <c r="H15" s="79"/>
      <c r="I15" s="79"/>
      <c r="J15" s="79"/>
      <c r="K15" s="79"/>
      <c r="L15" s="79"/>
      <c r="M15" s="79"/>
      <c r="N15" s="6" t="s">
        <v>30</v>
      </c>
    </row>
    <row r="16" spans="1:14" ht="13.5">
      <c r="A16" s="79" t="s">
        <v>32</v>
      </c>
      <c r="B16" s="79">
        <v>1</v>
      </c>
      <c r="C16" s="79"/>
      <c r="D16" s="79">
        <v>1</v>
      </c>
      <c r="E16" s="79"/>
      <c r="F16" s="79"/>
      <c r="G16" s="79">
        <v>1</v>
      </c>
      <c r="H16" s="79">
        <v>1</v>
      </c>
      <c r="I16" s="79"/>
      <c r="J16" s="79"/>
      <c r="K16" s="79"/>
      <c r="L16" s="79">
        <v>1</v>
      </c>
      <c r="M16" s="79"/>
      <c r="N16" s="6" t="s">
        <v>30</v>
      </c>
    </row>
    <row r="17" spans="1:14" ht="13.5">
      <c r="A17" s="75" t="s">
        <v>100</v>
      </c>
      <c r="B17" s="75">
        <v>1</v>
      </c>
      <c r="C17" s="75"/>
      <c r="D17" s="75"/>
      <c r="E17" s="75"/>
      <c r="F17" s="75">
        <v>1</v>
      </c>
      <c r="G17" s="75">
        <v>1</v>
      </c>
      <c r="H17" s="75"/>
      <c r="I17" s="75"/>
      <c r="J17" s="75"/>
      <c r="K17" s="75"/>
      <c r="L17" s="75">
        <v>1</v>
      </c>
      <c r="M17" s="75"/>
      <c r="N17" s="6" t="s">
        <v>107</v>
      </c>
    </row>
    <row r="18" spans="1:14" ht="13.5">
      <c r="A18" s="75" t="s">
        <v>103</v>
      </c>
      <c r="B18" s="75"/>
      <c r="C18" s="75"/>
      <c r="D18" s="75"/>
      <c r="E18" s="75"/>
      <c r="F18" s="75">
        <v>1</v>
      </c>
      <c r="G18" s="75"/>
      <c r="H18" s="75"/>
      <c r="I18" s="75"/>
      <c r="J18" s="75"/>
      <c r="K18" s="75"/>
      <c r="L18" s="75">
        <v>1</v>
      </c>
      <c r="M18" s="75">
        <v>1</v>
      </c>
      <c r="N18" s="6" t="s">
        <v>107</v>
      </c>
    </row>
    <row r="19" spans="1:14" ht="13.5">
      <c r="A19" s="75" t="s">
        <v>102</v>
      </c>
      <c r="B19" s="75"/>
      <c r="C19" s="75">
        <v>1</v>
      </c>
      <c r="D19" s="75">
        <v>1</v>
      </c>
      <c r="E19" s="75"/>
      <c r="F19" s="75">
        <v>1</v>
      </c>
      <c r="G19" s="75"/>
      <c r="H19" s="75">
        <v>1</v>
      </c>
      <c r="I19" s="75">
        <v>1</v>
      </c>
      <c r="J19" s="75"/>
      <c r="K19" s="75">
        <v>1</v>
      </c>
      <c r="L19" s="75">
        <v>1</v>
      </c>
      <c r="M19" s="75">
        <v>1</v>
      </c>
      <c r="N19" s="6" t="s">
        <v>107</v>
      </c>
    </row>
    <row r="20" spans="1:14" ht="13.5">
      <c r="A20" s="75" t="s">
        <v>101</v>
      </c>
      <c r="B20" s="75">
        <v>1</v>
      </c>
      <c r="C20" s="75"/>
      <c r="D20" s="75"/>
      <c r="E20" s="75"/>
      <c r="F20" s="75"/>
      <c r="G20" s="75">
        <v>1</v>
      </c>
      <c r="H20" s="75"/>
      <c r="I20" s="75"/>
      <c r="J20" s="75"/>
      <c r="K20" s="75"/>
      <c r="L20" s="75"/>
      <c r="M20" s="75"/>
      <c r="N20" s="6" t="s">
        <v>107</v>
      </c>
    </row>
    <row r="21" spans="1:14" ht="13.5">
      <c r="A21" s="75" t="s">
        <v>105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6" t="s">
        <v>107</v>
      </c>
    </row>
    <row r="22" spans="1:14" ht="13.5">
      <c r="A22" s="75" t="s">
        <v>98</v>
      </c>
      <c r="B22" s="75"/>
      <c r="C22" s="75"/>
      <c r="D22" s="75"/>
      <c r="E22" s="75">
        <v>1</v>
      </c>
      <c r="F22" s="75"/>
      <c r="G22" s="75"/>
      <c r="H22" s="75"/>
      <c r="I22" s="75"/>
      <c r="J22" s="75">
        <v>1</v>
      </c>
      <c r="K22" s="75"/>
      <c r="L22" s="75"/>
      <c r="M22" s="75">
        <v>1</v>
      </c>
      <c r="N22" s="6" t="s">
        <v>107</v>
      </c>
    </row>
    <row r="23" spans="1:14" ht="13.5">
      <c r="A23" s="75" t="s">
        <v>97</v>
      </c>
      <c r="B23" s="75"/>
      <c r="C23" s="75"/>
      <c r="D23" s="75"/>
      <c r="E23" s="75">
        <v>1</v>
      </c>
      <c r="F23" s="75"/>
      <c r="G23" s="75"/>
      <c r="H23" s="75"/>
      <c r="I23" s="75"/>
      <c r="J23" s="75">
        <v>1</v>
      </c>
      <c r="K23" s="75"/>
      <c r="L23" s="75"/>
      <c r="M23" s="75"/>
      <c r="N23" s="6" t="s">
        <v>107</v>
      </c>
    </row>
    <row r="24" spans="1:14" ht="13.5">
      <c r="A24" s="75" t="s">
        <v>99</v>
      </c>
      <c r="B24" s="75">
        <v>1</v>
      </c>
      <c r="C24" s="75">
        <v>1</v>
      </c>
      <c r="D24" s="75"/>
      <c r="E24" s="75"/>
      <c r="F24" s="75">
        <v>1</v>
      </c>
      <c r="G24" s="75">
        <v>1</v>
      </c>
      <c r="H24" s="75"/>
      <c r="I24" s="75"/>
      <c r="J24" s="75"/>
      <c r="K24" s="75">
        <v>1</v>
      </c>
      <c r="L24" s="75">
        <v>1</v>
      </c>
      <c r="M24" s="75"/>
      <c r="N24" s="6" t="s">
        <v>107</v>
      </c>
    </row>
    <row r="25" spans="1:14" ht="13.5">
      <c r="A25" s="75" t="s">
        <v>106</v>
      </c>
      <c r="B25" s="75">
        <v>1</v>
      </c>
      <c r="C25" s="75"/>
      <c r="D25" s="75">
        <v>1</v>
      </c>
      <c r="E25" s="75"/>
      <c r="F25" s="75">
        <v>1</v>
      </c>
      <c r="G25" s="75">
        <v>1</v>
      </c>
      <c r="H25" s="75">
        <v>1</v>
      </c>
      <c r="I25" s="75">
        <v>1</v>
      </c>
      <c r="J25" s="75"/>
      <c r="K25" s="75">
        <v>1</v>
      </c>
      <c r="L25" s="75">
        <v>1</v>
      </c>
      <c r="M25" s="75"/>
      <c r="N25" s="6" t="s">
        <v>107</v>
      </c>
    </row>
    <row r="26" spans="1:14" ht="13.5">
      <c r="A26" s="75" t="s">
        <v>113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6" t="s">
        <v>95</v>
      </c>
    </row>
    <row r="27" spans="1:14" ht="13.5">
      <c r="A27" s="79" t="s">
        <v>53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6" t="s">
        <v>30</v>
      </c>
    </row>
    <row r="28" spans="1:14" ht="13.5">
      <c r="A28" s="75" t="s">
        <v>104</v>
      </c>
      <c r="B28" s="75"/>
      <c r="C28" s="75"/>
      <c r="D28" s="75"/>
      <c r="E28" s="75"/>
      <c r="F28" s="75"/>
      <c r="G28" s="75"/>
      <c r="H28" s="75"/>
      <c r="I28" s="75"/>
      <c r="J28" s="75"/>
      <c r="K28" s="75">
        <v>1</v>
      </c>
      <c r="L28" s="75"/>
      <c r="M28" s="75"/>
      <c r="N28" s="6" t="s">
        <v>107</v>
      </c>
    </row>
    <row r="29" ht="13.5">
      <c r="A29" s="10"/>
    </row>
  </sheetData>
  <sheetProtection sheet="1" objects="1" scenarios="1" selectLockedCells="1"/>
  <dataValidations count="1">
    <dataValidation allowBlank="1" showInputMessage="1" showErrorMessage="1" sqref="K16 B3:M15 B17:M20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