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326" windowWidth="9660" windowHeight="12135" activeTab="2"/>
  </bookViews>
  <sheets>
    <sheet name="飯田市の市民生活（公開）" sheetId="1" r:id="rId1"/>
    <sheet name="飯田市の一日（公開）" sheetId="2" r:id="rId2"/>
    <sheet name="飯田市の市民生活" sheetId="3" r:id="rId3"/>
    <sheet name="飯田市の1日" sheetId="4" r:id="rId4"/>
  </sheets>
  <definedNames>
    <definedName name="_xlnm.Print_Area" localSheetId="2">'飯田市の市民生活'!$A$1:$R$22</definedName>
    <definedName name="_xlnm.Print_Titles" localSheetId="2">'飯田市の市民生活'!$1:$3</definedName>
  </definedNames>
  <calcPr fullCalcOnLoad="1"/>
</workbook>
</file>

<file path=xl/sharedStrings.xml><?xml version="1.0" encoding="utf-8"?>
<sst xmlns="http://schemas.openxmlformats.org/spreadsheetml/2006/main" count="305" uniqueCount="207">
  <si>
    <t>歯科医師数(人)</t>
  </si>
  <si>
    <t>A/B</t>
  </si>
  <si>
    <t>商品販売額(万円)</t>
  </si>
  <si>
    <t>ごみ(収集量)</t>
  </si>
  <si>
    <t>組</t>
  </si>
  <si>
    <t>上水道(配水量)</t>
  </si>
  <si>
    <t>使用資料</t>
  </si>
  <si>
    <t>10人口と世帯の推移</t>
  </si>
  <si>
    <t>10人口と世帯の推移
120電話の設置状況</t>
  </si>
  <si>
    <t>10人口と世帯の推移
117自動車課税台数</t>
  </si>
  <si>
    <t>10人口と世帯の推移
231普通会計歳入歳出状況</t>
  </si>
  <si>
    <t>238市税負担額の推移</t>
  </si>
  <si>
    <t>236市債の状況(普通会計)</t>
  </si>
  <si>
    <t>10人口と世帯の推移
241市の職員数</t>
  </si>
  <si>
    <t>10人口と世帯の推移
144医療機関等従事者数</t>
  </si>
  <si>
    <t>52小学校の状況</t>
  </si>
  <si>
    <t>53中学校の状況</t>
  </si>
  <si>
    <t>60中学校卒業者の卒業後の状況</t>
  </si>
  <si>
    <t>61高等学校進路別卒業者数</t>
  </si>
  <si>
    <t>46商業の推移</t>
  </si>
  <si>
    <t>137下水道の整備状況</t>
  </si>
  <si>
    <t>204都市計画公園・緑地</t>
  </si>
  <si>
    <t>年･</t>
  </si>
  <si>
    <t>項目</t>
  </si>
  <si>
    <t>積算数値</t>
  </si>
  <si>
    <t>積算方法</t>
  </si>
  <si>
    <t>積算</t>
  </si>
  <si>
    <t>単</t>
  </si>
  <si>
    <t>Ａ</t>
  </si>
  <si>
    <t>Ｂ</t>
  </si>
  <si>
    <t>Ｃ</t>
  </si>
  <si>
    <t>Ｄ</t>
  </si>
  <si>
    <t>Ｅ</t>
  </si>
  <si>
    <t>Ｆ</t>
  </si>
  <si>
    <t>結果</t>
  </si>
  <si>
    <t>位</t>
  </si>
  <si>
    <t>人口密度</t>
  </si>
  <si>
    <t>人</t>
  </si>
  <si>
    <t>10人口と世帯の推移</t>
  </si>
  <si>
    <t>一般加入電話住宅用</t>
  </si>
  <si>
    <t>INSﾈｯﾄｻｰﾋﾞｽ住宅用</t>
  </si>
  <si>
    <t>台</t>
  </si>
  <si>
    <t>貨物(台)</t>
  </si>
  <si>
    <t>軽自貨物(台)</t>
  </si>
  <si>
    <t>歳出総額(千円)</t>
  </si>
  <si>
    <t>円</t>
  </si>
  <si>
    <t>市民税1人当り(円)</t>
  </si>
  <si>
    <t>固資税１人当り(円)</t>
  </si>
  <si>
    <t>A+B</t>
  </si>
  <si>
    <t>市民1人当り負債額(円)</t>
  </si>
  <si>
    <t>A</t>
  </si>
  <si>
    <t>市議会員数(人)</t>
  </si>
  <si>
    <t>医師数(人)</t>
  </si>
  <si>
    <t>児童数(人)</t>
  </si>
  <si>
    <t>教員数(人)</t>
  </si>
  <si>
    <t>A/B</t>
  </si>
  <si>
    <t>生徒数(人)</t>
  </si>
  <si>
    <t>進学率　高校</t>
  </si>
  <si>
    <t>進学率(%)</t>
  </si>
  <si>
    <t>進学率　大学</t>
  </si>
  <si>
    <t>大学等進学者数(人)</t>
  </si>
  <si>
    <t>卒業者総数(人)</t>
  </si>
  <si>
    <t>A/B×100</t>
  </si>
  <si>
    <t>％</t>
  </si>
  <si>
    <t>事業所数</t>
  </si>
  <si>
    <t>万円</t>
  </si>
  <si>
    <t>A/B</t>
  </si>
  <si>
    <t>下水道普及率</t>
  </si>
  <si>
    <t>普及率(%)</t>
  </si>
  <si>
    <t>A</t>
  </si>
  <si>
    <t>％</t>
  </si>
  <si>
    <t>供用面積(ha)</t>
  </si>
  <si>
    <t>1世帯当たり人員</t>
  </si>
  <si>
    <t>1世帯当たり自動車台数(四輪)　</t>
  </si>
  <si>
    <t>市民1人当たり普通会計(歳出額)</t>
  </si>
  <si>
    <t>市民1人当たり市債額</t>
  </si>
  <si>
    <t>市職員1人当たり市民数</t>
  </si>
  <si>
    <t>市会議員1人当たり市民数</t>
  </si>
  <si>
    <t>教員1人当たり生徒数　小学校</t>
  </si>
  <si>
    <t>教員1人当たり生徒数　中学校</t>
  </si>
  <si>
    <t>市民1人当たり都市公園面積(開設面積)</t>
  </si>
  <si>
    <t>1日平均</t>
  </si>
  <si>
    <t>乗用普通車(台)</t>
  </si>
  <si>
    <t>乗用小型普通車(台)</t>
  </si>
  <si>
    <t>軽自乗用(台)</t>
  </si>
  <si>
    <t>飯田市の市民生活</t>
  </si>
  <si>
    <t>％</t>
  </si>
  <si>
    <t>1工場当たり製造品出荷額等</t>
  </si>
  <si>
    <t>製造品出荷額等(万円)</t>
  </si>
  <si>
    <t>し尿(収集量)</t>
  </si>
  <si>
    <t>A/B</t>
  </si>
  <si>
    <t>A/(B+C)</t>
  </si>
  <si>
    <t>飯田市の1日</t>
  </si>
  <si>
    <t>出生</t>
  </si>
  <si>
    <t>出生件数</t>
  </si>
  <si>
    <t>年間日数</t>
  </si>
  <si>
    <t>A/B</t>
  </si>
  <si>
    <t>人</t>
  </si>
  <si>
    <t>14人口動態</t>
  </si>
  <si>
    <t>死亡</t>
  </si>
  <si>
    <t>死亡件数</t>
  </si>
  <si>
    <t>結婚</t>
  </si>
  <si>
    <t>結婚件数</t>
  </si>
  <si>
    <t>離婚</t>
  </si>
  <si>
    <t>離婚件数</t>
  </si>
  <si>
    <t>転入</t>
  </si>
  <si>
    <t>転入件数</t>
  </si>
  <si>
    <t>転出</t>
  </si>
  <si>
    <t>転出件数</t>
  </si>
  <si>
    <t>ごみ計</t>
  </si>
  <si>
    <t>t</t>
  </si>
  <si>
    <t>処理量</t>
  </si>
  <si>
    <t>kl</t>
  </si>
  <si>
    <t>176し尿の処理状況</t>
  </si>
  <si>
    <t>1日平均配水量</t>
  </si>
  <si>
    <t>A</t>
  </si>
  <si>
    <t>132配水量及び有収水量</t>
  </si>
  <si>
    <t>電力消費量</t>
  </si>
  <si>
    <t>電力量</t>
  </si>
  <si>
    <t>MWH</t>
  </si>
  <si>
    <t>124電力の需要状況</t>
  </si>
  <si>
    <t>116各駅乗車人数</t>
  </si>
  <si>
    <t>火災(飯田広域消防管内)</t>
  </si>
  <si>
    <t>発生件数</t>
  </si>
  <si>
    <t>件</t>
  </si>
  <si>
    <t>189火災発生状況</t>
  </si>
  <si>
    <t>救急出動(飯田広域消防管内)</t>
  </si>
  <si>
    <t>出動合計</t>
  </si>
  <si>
    <t>190救急出動状況</t>
  </si>
  <si>
    <t>181刑法犯罪の発生と検挙状況</t>
  </si>
  <si>
    <t>交通事故</t>
  </si>
  <si>
    <t>事故総数</t>
  </si>
  <si>
    <t>182交通事故の発生状況</t>
  </si>
  <si>
    <t>1世帯当たり電話台数(住宅用)</t>
  </si>
  <si>
    <t>市民1人当たり市税額</t>
  </si>
  <si>
    <t>医師(歯科医師含む)1人当たり市民数</t>
  </si>
  <si>
    <t>1商店当たり商品販売額　卸売</t>
  </si>
  <si>
    <t>1商店当たり商品販売額　小売</t>
  </si>
  <si>
    <t>飯田駅（乗客）</t>
  </si>
  <si>
    <t>面積(k㎡)</t>
  </si>
  <si>
    <t>10人口と世帯の推移
247議員名簿</t>
  </si>
  <si>
    <t>A/B</t>
  </si>
  <si>
    <t>(A+B）/C</t>
  </si>
  <si>
    <t>(A+B+C+D+E)/F</t>
  </si>
  <si>
    <t>A/B*10,000</t>
  </si>
  <si>
    <t>㎡</t>
  </si>
  <si>
    <t>犯罪(飯田市内)</t>
  </si>
  <si>
    <t>175ごみ処理状況</t>
  </si>
  <si>
    <t>47工業の概要</t>
  </si>
  <si>
    <t>H28.10世帯数</t>
  </si>
  <si>
    <t>29年度より集計方法変更のため、計算できず</t>
  </si>
  <si>
    <t>電力自由化により公表されなくなったため、更新できず</t>
  </si>
  <si>
    <t>年中・年度</t>
  </si>
  <si>
    <t>H30推計人口(人)</t>
  </si>
  <si>
    <t>R2.10.1（人）</t>
  </si>
  <si>
    <t>R1.10人口</t>
  </si>
  <si>
    <t>R2.10.1(世帯)</t>
  </si>
  <si>
    <t>R1.10.世帯数</t>
  </si>
  <si>
    <t>R2.4職員数</t>
  </si>
  <si>
    <t>㎥</t>
  </si>
  <si>
    <t>単位</t>
  </si>
  <si>
    <t>年</t>
  </si>
  <si>
    <t>人口密度</t>
  </si>
  <si>
    <t>人</t>
  </si>
  <si>
    <t>1世帯当たり人員</t>
  </si>
  <si>
    <t>市民1人当たり普通会計(歳出額)</t>
  </si>
  <si>
    <t>円</t>
  </si>
  <si>
    <t>市民1人当たり市税額</t>
  </si>
  <si>
    <t>市民1人当たり市債額</t>
  </si>
  <si>
    <t>市職員1人当たり市民数</t>
  </si>
  <si>
    <t>市会議員1人当たり市民数</t>
  </si>
  <si>
    <t>医師(歯科医師含む)1人当たり市民数</t>
  </si>
  <si>
    <t>教員1人当たり生徒数　小学校</t>
  </si>
  <si>
    <t>教員1人当たり生徒数　中学校</t>
  </si>
  <si>
    <t>進学率　高校</t>
  </si>
  <si>
    <t>％</t>
  </si>
  <si>
    <t>進学率　大学</t>
  </si>
  <si>
    <t>1工場当たり製造品出荷額等</t>
  </si>
  <si>
    <t>万円</t>
  </si>
  <si>
    <t>1商店当たり商品販売額　卸売</t>
  </si>
  <si>
    <t>1商店当たり商品販売額　小売</t>
  </si>
  <si>
    <t>下水道普及率</t>
  </si>
  <si>
    <t>市民1人当たり都市公園面積(開設面積)</t>
  </si>
  <si>
    <t>㎡</t>
  </si>
  <si>
    <t>t</t>
  </si>
  <si>
    <t>kl</t>
  </si>
  <si>
    <t>飯田市の１日</t>
  </si>
  <si>
    <t>単位</t>
  </si>
  <si>
    <t>年</t>
  </si>
  <si>
    <t>出生</t>
  </si>
  <si>
    <t>人</t>
  </si>
  <si>
    <t>死亡</t>
  </si>
  <si>
    <t>結婚</t>
  </si>
  <si>
    <t>組</t>
  </si>
  <si>
    <t>離婚</t>
  </si>
  <si>
    <t>転入</t>
  </si>
  <si>
    <t>転出</t>
  </si>
  <si>
    <t>ごみ(収集量)</t>
  </si>
  <si>
    <t>し尿(収集量)</t>
  </si>
  <si>
    <t>上水道(配水量)</t>
  </si>
  <si>
    <t>飯田駅（乗客）</t>
  </si>
  <si>
    <t>火災(飯田広域消防管内)</t>
  </si>
  <si>
    <t>件</t>
  </si>
  <si>
    <t>救急出動(飯田広域消防管内)</t>
  </si>
  <si>
    <t>犯罪(飯田市内)</t>
  </si>
  <si>
    <t>交通事故</t>
  </si>
  <si>
    <t>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</si>
</sst>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"/>
    <numFmt numFmtId="179" formatCode="#,##0.0;[Red]\-#,##0.0"/>
    <numFmt numFmtId="180" formatCode="#,##0.0_ ;[Red]\-#,##0.0\ "/>
    <numFmt numFmtId="181" formatCode="#,##0_);\(#,##0\)"/>
    <numFmt numFmtId="182" formatCode="#,##0;&quot;▲ &quot;#,##0"/>
  </numFmts>
  <fonts count="50">
    <font>
      <sz val="11"/>
      <name val="ＭＳ 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color indexed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DashDotDot"/>
      <right style="hair"/>
      <top style="mediumDashDotDot"/>
      <bottom style="mediumDashDotDot"/>
    </border>
    <border>
      <left style="hair"/>
      <right style="mediumDashDotDot"/>
      <top style="mediumDashDotDot"/>
      <bottom style="mediumDashDotDot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8" fontId="5" fillId="0" borderId="0" xfId="48" applyFont="1" applyBorder="1" applyAlignment="1">
      <alignment horizontal="left" vertical="center"/>
    </xf>
    <xf numFmtId="38" fontId="4" fillId="0" borderId="0" xfId="48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Continuous" vertical="center" wrapText="1"/>
    </xf>
    <xf numFmtId="38" fontId="2" fillId="0" borderId="12" xfId="48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38" fontId="2" fillId="0" borderId="13" xfId="48" applyFont="1" applyBorder="1" applyAlignment="1">
      <alignment horizontal="centerContinuous" vertical="center" wrapText="1"/>
    </xf>
    <xf numFmtId="38" fontId="2" fillId="0" borderId="10" xfId="48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38" fontId="2" fillId="0" borderId="15" xfId="48" applyFont="1" applyBorder="1" applyAlignment="1">
      <alignment horizontal="centerContinuous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38" fontId="2" fillId="0" borderId="14" xfId="48" applyFont="1" applyBorder="1" applyAlignment="1">
      <alignment horizontal="left" vertical="center" wrapText="1"/>
    </xf>
    <xf numFmtId="38" fontId="2" fillId="0" borderId="17" xfId="48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179" fontId="2" fillId="0" borderId="17" xfId="48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79" fontId="2" fillId="0" borderId="17" xfId="48" applyNumberFormat="1" applyFont="1" applyBorder="1" applyAlignment="1">
      <alignment horizontal="left" vertical="center" wrapText="1"/>
    </xf>
    <xf numFmtId="38" fontId="2" fillId="0" borderId="17" xfId="48" applyFont="1" applyFill="1" applyBorder="1" applyAlignment="1">
      <alignment horizontal="left" vertical="center" wrapText="1"/>
    </xf>
    <xf numFmtId="179" fontId="2" fillId="0" borderId="10" xfId="48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179" fontId="2" fillId="0" borderId="19" xfId="48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38" fontId="5" fillId="0" borderId="0" xfId="48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 wrapText="1"/>
    </xf>
    <xf numFmtId="38" fontId="5" fillId="0" borderId="12" xfId="48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38" fontId="5" fillId="0" borderId="17" xfId="48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38" fontId="5" fillId="0" borderId="15" xfId="48" applyFont="1" applyBorder="1" applyAlignment="1">
      <alignment horizontal="centerContinuous"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38" fontId="5" fillId="0" borderId="22" xfId="48" applyFont="1" applyFill="1" applyBorder="1" applyAlignment="1">
      <alignment horizontal="left" vertical="center" wrapText="1"/>
    </xf>
    <xf numFmtId="38" fontId="4" fillId="0" borderId="17" xfId="48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33" borderId="18" xfId="0" applyFont="1" applyFill="1" applyBorder="1" applyAlignment="1">
      <alignment horizontal="left" vertical="center" wrapText="1"/>
    </xf>
    <xf numFmtId="38" fontId="5" fillId="33" borderId="22" xfId="48" applyFont="1" applyFill="1" applyBorder="1" applyAlignment="1">
      <alignment horizontal="left" vertical="center" wrapText="1"/>
    </xf>
    <xf numFmtId="38" fontId="4" fillId="33" borderId="17" xfId="48" applyFont="1" applyFill="1" applyBorder="1" applyAlignment="1">
      <alignment horizontal="left" vertical="center" wrapText="1"/>
    </xf>
    <xf numFmtId="179" fontId="4" fillId="0" borderId="17" xfId="48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38" fontId="5" fillId="0" borderId="22" xfId="48" applyNumberFormat="1" applyFont="1" applyFill="1" applyBorder="1" applyAlignment="1">
      <alignment horizontal="right" vertical="center" wrapText="1"/>
    </xf>
    <xf numFmtId="38" fontId="2" fillId="0" borderId="22" xfId="48" applyFont="1" applyBorder="1" applyAlignment="1">
      <alignment vertical="center" wrapText="1"/>
    </xf>
    <xf numFmtId="38" fontId="2" fillId="0" borderId="22" xfId="48" applyFont="1" applyFill="1" applyBorder="1" applyAlignment="1">
      <alignment vertical="center" wrapText="1"/>
    </xf>
    <xf numFmtId="40" fontId="2" fillId="0" borderId="22" xfId="48" applyNumberFormat="1" applyFont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38" fontId="7" fillId="0" borderId="24" xfId="48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left" vertical="center" wrapText="1"/>
    </xf>
    <xf numFmtId="38" fontId="7" fillId="0" borderId="26" xfId="48" applyFont="1" applyFill="1" applyBorder="1" applyAlignment="1">
      <alignment vertical="center" wrapText="1"/>
    </xf>
    <xf numFmtId="38" fontId="5" fillId="34" borderId="12" xfId="48" applyFont="1" applyFill="1" applyBorder="1" applyAlignment="1">
      <alignment horizontal="center" vertical="center" wrapText="1"/>
    </xf>
    <xf numFmtId="179" fontId="5" fillId="34" borderId="15" xfId="48" applyNumberFormat="1" applyFont="1" applyFill="1" applyBorder="1" applyAlignment="1">
      <alignment horizontal="right" vertical="center" wrapText="1"/>
    </xf>
    <xf numFmtId="38" fontId="5" fillId="34" borderId="15" xfId="48" applyNumberFormat="1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vertical="center" wrapText="1"/>
    </xf>
    <xf numFmtId="177" fontId="4" fillId="34" borderId="17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38" fontId="2" fillId="0" borderId="24" xfId="48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left" vertical="center" wrapText="1"/>
    </xf>
    <xf numFmtId="38" fontId="2" fillId="34" borderId="13" xfId="48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38" fontId="2" fillId="34" borderId="28" xfId="48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179" fontId="2" fillId="34" borderId="16" xfId="48" applyNumberFormat="1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179" fontId="2" fillId="34" borderId="15" xfId="48" applyNumberFormat="1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177" fontId="2" fillId="34" borderId="17" xfId="0" applyNumberFormat="1" applyFont="1" applyFill="1" applyBorder="1" applyAlignment="1">
      <alignment horizontal="left" vertical="center" wrapText="1"/>
    </xf>
    <xf numFmtId="38" fontId="2" fillId="34" borderId="15" xfId="48" applyFont="1" applyFill="1" applyBorder="1" applyAlignment="1">
      <alignment horizontal="left" vertical="center" wrapText="1"/>
    </xf>
    <xf numFmtId="38" fontId="27" fillId="0" borderId="29" xfId="48" applyFont="1" applyFill="1" applyBorder="1" applyAlignment="1">
      <alignment horizontal="right" vertical="center" wrapText="1"/>
    </xf>
    <xf numFmtId="38" fontId="27" fillId="33" borderId="29" xfId="48" applyFont="1" applyFill="1" applyBorder="1" applyAlignment="1">
      <alignment horizontal="right" vertical="center" wrapText="1"/>
    </xf>
    <xf numFmtId="179" fontId="27" fillId="0" borderId="29" xfId="48" applyNumberFormat="1" applyFont="1" applyFill="1" applyBorder="1" applyAlignment="1">
      <alignment horizontal="right" vertical="center" wrapText="1"/>
    </xf>
    <xf numFmtId="38" fontId="7" fillId="0" borderId="29" xfId="48" applyFont="1" applyBorder="1" applyAlignment="1">
      <alignment vertical="center" wrapText="1"/>
    </xf>
    <xf numFmtId="38" fontId="7" fillId="0" borderId="22" xfId="48" applyFont="1" applyBorder="1" applyAlignment="1">
      <alignment vertical="center" wrapText="1"/>
    </xf>
    <xf numFmtId="38" fontId="7" fillId="0" borderId="22" xfId="48" applyFont="1" applyFill="1" applyBorder="1" applyAlignment="1">
      <alignment vertical="center" wrapText="1"/>
    </xf>
    <xf numFmtId="38" fontId="7" fillId="0" borderId="29" xfId="48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40" fontId="7" fillId="0" borderId="22" xfId="48" applyNumberFormat="1" applyFont="1" applyBorder="1" applyAlignment="1">
      <alignment vertical="center" wrapText="1"/>
    </xf>
    <xf numFmtId="179" fontId="7" fillId="0" borderId="30" xfId="48" applyNumberFormat="1" applyFont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/>
    </xf>
    <xf numFmtId="38" fontId="7" fillId="0" borderId="22" xfId="48" applyFont="1" applyFill="1" applyBorder="1" applyAlignment="1">
      <alignment vertical="center" wrapText="1"/>
    </xf>
    <xf numFmtId="179" fontId="7" fillId="0" borderId="31" xfId="48" applyNumberFormat="1" applyFont="1" applyFill="1" applyBorder="1" applyAlignment="1">
      <alignment vertical="center" wrapText="1"/>
    </xf>
    <xf numFmtId="38" fontId="7" fillId="0" borderId="32" xfId="48" applyFont="1" applyFill="1" applyBorder="1" applyAlignment="1">
      <alignment vertical="center" wrapText="1"/>
    </xf>
    <xf numFmtId="38" fontId="7" fillId="0" borderId="26" xfId="48" applyFont="1" applyFill="1" applyBorder="1" applyAlignment="1">
      <alignment vertical="center" wrapText="1"/>
    </xf>
    <xf numFmtId="38" fontId="7" fillId="0" borderId="33" xfId="48" applyFont="1" applyFill="1" applyBorder="1" applyAlignment="1">
      <alignment vertical="center" wrapText="1"/>
    </xf>
    <xf numFmtId="38" fontId="7" fillId="0" borderId="31" xfId="48" applyFont="1" applyFill="1" applyBorder="1" applyAlignment="1">
      <alignment vertical="center" wrapText="1"/>
    </xf>
    <xf numFmtId="38" fontId="7" fillId="0" borderId="34" xfId="48" applyFont="1" applyFill="1" applyBorder="1" applyAlignment="1">
      <alignment vertical="center"/>
    </xf>
    <xf numFmtId="38" fontId="7" fillId="0" borderId="24" xfId="48" applyFont="1" applyFill="1" applyBorder="1" applyAlignment="1">
      <alignment vertical="center" wrapText="1"/>
    </xf>
    <xf numFmtId="0" fontId="4" fillId="35" borderId="17" xfId="0" applyFont="1" applyFill="1" applyBorder="1" applyAlignment="1">
      <alignment vertical="center"/>
    </xf>
    <xf numFmtId="38" fontId="7" fillId="7" borderId="29" xfId="48" applyFont="1" applyFill="1" applyBorder="1" applyAlignment="1">
      <alignment vertical="center" wrapText="1"/>
    </xf>
    <xf numFmtId="0" fontId="2" fillId="0" borderId="35" xfId="0" applyFont="1" applyBorder="1" applyAlignment="1">
      <alignment horizontal="left" vertical="center" wrapText="1"/>
    </xf>
    <xf numFmtId="38" fontId="2" fillId="0" borderId="36" xfId="48" applyFont="1" applyBorder="1" applyAlignment="1">
      <alignment horizontal="centerContinuous" vertical="center" wrapText="1"/>
    </xf>
    <xf numFmtId="38" fontId="7" fillId="7" borderId="30" xfId="48" applyFont="1" applyFill="1" applyBorder="1" applyAlignment="1">
      <alignment vertical="center" wrapText="1"/>
    </xf>
    <xf numFmtId="0" fontId="2" fillId="0" borderId="27" xfId="0" applyFont="1" applyBorder="1" applyAlignment="1">
      <alignment horizontal="centerContinuous" vertical="center" wrapText="1"/>
    </xf>
    <xf numFmtId="0" fontId="2" fillId="0" borderId="37" xfId="0" applyFont="1" applyBorder="1" applyAlignment="1">
      <alignment horizontal="left" vertical="center" wrapText="1"/>
    </xf>
    <xf numFmtId="38" fontId="7" fillId="7" borderId="38" xfId="48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38" fontId="7" fillId="0" borderId="39" xfId="48" applyFont="1" applyFill="1" applyBorder="1" applyAlignment="1">
      <alignment vertical="center" wrapText="1"/>
    </xf>
    <xf numFmtId="0" fontId="2" fillId="7" borderId="37" xfId="0" applyFont="1" applyFill="1" applyBorder="1" applyAlignment="1">
      <alignment horizontal="left" vertical="center" wrapText="1"/>
    </xf>
    <xf numFmtId="38" fontId="7" fillId="7" borderId="22" xfId="48" applyFont="1" applyFill="1" applyBorder="1" applyAlignment="1">
      <alignment vertical="center" wrapText="1"/>
    </xf>
    <xf numFmtId="57" fontId="2" fillId="0" borderId="18" xfId="0" applyNumberFormat="1" applyFont="1" applyBorder="1" applyAlignment="1">
      <alignment horizontal="left" vertical="center" wrapText="1"/>
    </xf>
    <xf numFmtId="179" fontId="2" fillId="36" borderId="15" xfId="48" applyNumberFormat="1" applyFont="1" applyFill="1" applyBorder="1" applyAlignment="1">
      <alignment horizontal="left" vertical="center" wrapText="1"/>
    </xf>
    <xf numFmtId="177" fontId="2" fillId="36" borderId="17" xfId="0" applyNumberFormat="1" applyFont="1" applyFill="1" applyBorder="1" applyAlignment="1">
      <alignment horizontal="left" vertical="center" wrapText="1"/>
    </xf>
    <xf numFmtId="179" fontId="2" fillId="36" borderId="36" xfId="48" applyNumberFormat="1" applyFont="1" applyFill="1" applyBorder="1" applyAlignment="1">
      <alignment horizontal="left" vertical="center" wrapText="1"/>
    </xf>
    <xf numFmtId="177" fontId="2" fillId="36" borderId="10" xfId="0" applyNumberFormat="1" applyFont="1" applyFill="1" applyBorder="1" applyAlignment="1">
      <alignment horizontal="left" vertical="center" wrapText="1"/>
    </xf>
    <xf numFmtId="179" fontId="2" fillId="36" borderId="34" xfId="48" applyNumberFormat="1" applyFont="1" applyFill="1" applyBorder="1" applyAlignment="1">
      <alignment horizontal="left" vertical="center" wrapText="1"/>
    </xf>
    <xf numFmtId="177" fontId="2" fillId="36" borderId="19" xfId="0" applyNumberFormat="1" applyFont="1" applyFill="1" applyBorder="1" applyAlignment="1">
      <alignment horizontal="left" vertical="center" wrapText="1"/>
    </xf>
    <xf numFmtId="38" fontId="2" fillId="36" borderId="15" xfId="48" applyFont="1" applyFill="1" applyBorder="1" applyAlignment="1">
      <alignment horizontal="left" vertical="center" wrapText="1"/>
    </xf>
    <xf numFmtId="38" fontId="2" fillId="36" borderId="36" xfId="48" applyFont="1" applyFill="1" applyBorder="1" applyAlignment="1">
      <alignment horizontal="left" vertical="center" wrapText="1"/>
    </xf>
    <xf numFmtId="38" fontId="2" fillId="36" borderId="34" xfId="48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4" fillId="37" borderId="17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 wrapText="1"/>
    </xf>
    <xf numFmtId="0" fontId="5" fillId="37" borderId="18" xfId="0" applyFont="1" applyFill="1" applyBorder="1" applyAlignment="1">
      <alignment horizontal="left" vertical="center" wrapText="1"/>
    </xf>
    <xf numFmtId="38" fontId="27" fillId="37" borderId="29" xfId="48" applyFont="1" applyFill="1" applyBorder="1" applyAlignment="1">
      <alignment horizontal="right" vertical="center" wrapText="1"/>
    </xf>
    <xf numFmtId="38" fontId="5" fillId="37" borderId="22" xfId="48" applyNumberFormat="1" applyFont="1" applyFill="1" applyBorder="1" applyAlignment="1">
      <alignment horizontal="right" vertical="center" wrapText="1"/>
    </xf>
    <xf numFmtId="38" fontId="5" fillId="37" borderId="22" xfId="48" applyFont="1" applyFill="1" applyBorder="1" applyAlignment="1">
      <alignment horizontal="left" vertical="center" wrapText="1"/>
    </xf>
    <xf numFmtId="38" fontId="4" fillId="37" borderId="17" xfId="48" applyFont="1" applyFill="1" applyBorder="1" applyAlignment="1">
      <alignment horizontal="left" vertical="center" wrapText="1"/>
    </xf>
    <xf numFmtId="179" fontId="5" fillId="37" borderId="15" xfId="48" applyNumberFormat="1" applyFont="1" applyFill="1" applyBorder="1" applyAlignment="1">
      <alignment horizontal="right" vertical="center" wrapText="1"/>
    </xf>
    <xf numFmtId="177" fontId="4" fillId="37" borderId="17" xfId="0" applyNumberFormat="1" applyFont="1" applyFill="1" applyBorder="1" applyAlignment="1">
      <alignment vertical="center" wrapText="1"/>
    </xf>
    <xf numFmtId="0" fontId="2" fillId="38" borderId="17" xfId="0" applyFont="1" applyFill="1" applyBorder="1" applyAlignment="1">
      <alignment horizontal="left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2" fillId="38" borderId="18" xfId="0" applyFont="1" applyFill="1" applyBorder="1" applyAlignment="1">
      <alignment horizontal="left" vertical="center" wrapText="1"/>
    </xf>
    <xf numFmtId="38" fontId="7" fillId="38" borderId="29" xfId="48" applyFont="1" applyFill="1" applyBorder="1" applyAlignment="1">
      <alignment vertical="center" wrapText="1"/>
    </xf>
    <xf numFmtId="38" fontId="7" fillId="38" borderId="22" xfId="48" applyFont="1" applyFill="1" applyBorder="1" applyAlignment="1">
      <alignment vertical="center" wrapText="1"/>
    </xf>
    <xf numFmtId="38" fontId="2" fillId="38" borderId="22" xfId="48" applyFont="1" applyFill="1" applyBorder="1" applyAlignment="1">
      <alignment vertical="center" wrapText="1"/>
    </xf>
    <xf numFmtId="179" fontId="2" fillId="38" borderId="17" xfId="48" applyNumberFormat="1" applyFont="1" applyFill="1" applyBorder="1" applyAlignment="1">
      <alignment horizontal="left" vertical="center" wrapText="1"/>
    </xf>
    <xf numFmtId="179" fontId="2" fillId="38" borderId="15" xfId="48" applyNumberFormat="1" applyFont="1" applyFill="1" applyBorder="1" applyAlignment="1">
      <alignment horizontal="left" vertical="center" wrapText="1"/>
    </xf>
    <xf numFmtId="0" fontId="2" fillId="38" borderId="23" xfId="0" applyFont="1" applyFill="1" applyBorder="1" applyAlignment="1">
      <alignment horizontal="left" vertical="center" wrapText="1"/>
    </xf>
    <xf numFmtId="38" fontId="7" fillId="38" borderId="24" xfId="48" applyFont="1" applyFill="1" applyBorder="1" applyAlignment="1">
      <alignment vertical="center" wrapText="1"/>
    </xf>
    <xf numFmtId="177" fontId="2" fillId="38" borderId="17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40" xfId="0" applyBorder="1" applyAlignment="1">
      <alignment vertical="center"/>
    </xf>
    <xf numFmtId="177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2" xfId="0" applyBorder="1" applyAlignment="1">
      <alignment vertical="center"/>
    </xf>
    <xf numFmtId="177" fontId="0" fillId="0" borderId="43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38" fontId="0" fillId="0" borderId="43" xfId="48" applyFont="1" applyBorder="1" applyAlignment="1">
      <alignment vertical="center"/>
    </xf>
    <xf numFmtId="0" fontId="0" fillId="0" borderId="25" xfId="0" applyBorder="1" applyAlignment="1">
      <alignment vertical="center"/>
    </xf>
    <xf numFmtId="177" fontId="0" fillId="0" borderId="45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6" xfId="0" applyBorder="1" applyAlignment="1">
      <alignment vertical="center"/>
    </xf>
    <xf numFmtId="1" fontId="0" fillId="0" borderId="43" xfId="0" applyNumberFormat="1" applyBorder="1" applyAlignment="1">
      <alignment vertical="center"/>
    </xf>
    <xf numFmtId="0" fontId="2" fillId="39" borderId="11" xfId="0" applyFont="1" applyFill="1" applyBorder="1" applyAlignment="1">
      <alignment horizontal="left" vertical="center" wrapText="1"/>
    </xf>
    <xf numFmtId="0" fontId="2" fillId="39" borderId="27" xfId="0" applyFont="1" applyFill="1" applyBorder="1" applyAlignment="1">
      <alignment horizontal="left" vertical="center" wrapText="1"/>
    </xf>
    <xf numFmtId="0" fontId="2" fillId="39" borderId="19" xfId="0" applyFont="1" applyFill="1" applyBorder="1" applyAlignment="1">
      <alignment horizontal="left" vertical="center" wrapText="1"/>
    </xf>
    <xf numFmtId="0" fontId="4" fillId="39" borderId="17" xfId="0" applyFont="1" applyFill="1" applyBorder="1" applyAlignment="1">
      <alignment vertical="center" wrapText="1"/>
    </xf>
    <xf numFmtId="0" fontId="7" fillId="0" borderId="4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2" sqref="B2"/>
    </sheetView>
  </sheetViews>
  <sheetFormatPr defaultColWidth="8.796875" defaultRowHeight="14.25"/>
  <cols>
    <col min="1" max="1" width="36.8984375" style="0" customWidth="1"/>
    <col min="3" max="3" width="5.5" style="0" bestFit="1" customWidth="1"/>
    <col min="4" max="4" width="6.3984375" style="0" customWidth="1"/>
  </cols>
  <sheetData>
    <row r="1" spans="1:4" ht="13.5">
      <c r="A1" s="147" t="s">
        <v>85</v>
      </c>
      <c r="B1" s="148"/>
      <c r="C1" s="148" t="s">
        <v>160</v>
      </c>
      <c r="D1" s="149" t="s">
        <v>161</v>
      </c>
    </row>
    <row r="2" spans="1:4" ht="13.5">
      <c r="A2" s="150" t="s">
        <v>162</v>
      </c>
      <c r="B2" s="151">
        <f>'飯田市の市民生活'!P4</f>
        <v>149.03592141620868</v>
      </c>
      <c r="C2" s="152" t="s">
        <v>163</v>
      </c>
      <c r="D2" s="153">
        <f>'飯田市の市民生活'!A4</f>
        <v>2</v>
      </c>
    </row>
    <row r="3" spans="1:4" ht="13.5">
      <c r="A3" s="154" t="s">
        <v>164</v>
      </c>
      <c r="B3" s="155">
        <f>'飯田市の市民生活'!P5</f>
        <v>2.523301544868005</v>
      </c>
      <c r="C3" s="156" t="s">
        <v>163</v>
      </c>
      <c r="D3" s="157">
        <f>'飯田市の市民生活'!A5</f>
        <v>2</v>
      </c>
    </row>
    <row r="4" spans="1:4" ht="13.5">
      <c r="A4" s="154" t="s">
        <v>165</v>
      </c>
      <c r="B4" s="158">
        <f>'飯田市の市民生活'!P8</f>
        <v>598947.8321991769</v>
      </c>
      <c r="C4" s="156" t="s">
        <v>166</v>
      </c>
      <c r="D4" s="157">
        <f>'飯田市の市民生活'!A8</f>
        <v>2</v>
      </c>
    </row>
    <row r="5" spans="1:4" ht="13.5">
      <c r="A5" s="154" t="s">
        <v>167</v>
      </c>
      <c r="B5" s="158">
        <f>'飯田市の市民生活'!P9</f>
        <v>109913</v>
      </c>
      <c r="C5" s="156" t="s">
        <v>166</v>
      </c>
      <c r="D5" s="157">
        <f>'飯田市の市民生活'!A9</f>
        <v>2</v>
      </c>
    </row>
    <row r="6" spans="1:4" ht="13.5">
      <c r="A6" s="154" t="s">
        <v>168</v>
      </c>
      <c r="B6" s="158">
        <f>'飯田市の市民生活'!P10</f>
        <v>413479</v>
      </c>
      <c r="C6" s="156" t="s">
        <v>166</v>
      </c>
      <c r="D6" s="157">
        <f>'飯田市の市民生活'!A10</f>
        <v>2</v>
      </c>
    </row>
    <row r="7" spans="1:4" ht="13.5">
      <c r="A7" s="154" t="s">
        <v>169</v>
      </c>
      <c r="B7" s="155">
        <f>'飯田市の市民生活'!P11</f>
        <v>62.724600638977634</v>
      </c>
      <c r="C7" s="156" t="s">
        <v>163</v>
      </c>
      <c r="D7" s="157">
        <f>'飯田市の市民生活'!A11</f>
        <v>2</v>
      </c>
    </row>
    <row r="8" spans="1:4" ht="13.5">
      <c r="A8" s="154" t="s">
        <v>170</v>
      </c>
      <c r="B8" s="155">
        <f>'飯田市の市民生活'!P12</f>
        <v>4268</v>
      </c>
      <c r="C8" s="156" t="s">
        <v>163</v>
      </c>
      <c r="D8" s="157">
        <f>'飯田市の市民生活'!A12</f>
        <v>29</v>
      </c>
    </row>
    <row r="9" spans="1:4" ht="13.5">
      <c r="A9" s="154" t="s">
        <v>171</v>
      </c>
      <c r="B9" s="155">
        <f>'飯田市の市民生活'!P13</f>
        <v>302.3079268292683</v>
      </c>
      <c r="C9" s="156" t="s">
        <v>163</v>
      </c>
      <c r="D9" s="157">
        <f>'飯田市の市民生活'!A13</f>
        <v>30</v>
      </c>
    </row>
    <row r="10" spans="1:4" ht="13.5">
      <c r="A10" s="154" t="s">
        <v>172</v>
      </c>
      <c r="B10" s="155">
        <f>'飯田市の市民生活'!P14</f>
        <v>13.035443037974684</v>
      </c>
      <c r="C10" s="156" t="s">
        <v>163</v>
      </c>
      <c r="D10" s="157">
        <f>'飯田市の市民生活'!A14</f>
        <v>3</v>
      </c>
    </row>
    <row r="11" spans="1:4" ht="13.5">
      <c r="A11" s="154" t="s">
        <v>173</v>
      </c>
      <c r="B11" s="155">
        <f>'飯田市の市民生活'!P15</f>
        <v>11.811965811965813</v>
      </c>
      <c r="C11" s="156" t="s">
        <v>163</v>
      </c>
      <c r="D11" s="157">
        <f>'飯田市の市民生活'!A15</f>
        <v>3</v>
      </c>
    </row>
    <row r="12" spans="1:4" ht="13.5">
      <c r="A12" s="154" t="s">
        <v>174</v>
      </c>
      <c r="B12" s="155">
        <f>'飯田市の市民生活'!P16</f>
        <v>99.5</v>
      </c>
      <c r="C12" s="156" t="s">
        <v>175</v>
      </c>
      <c r="D12" s="157">
        <f>'飯田市の市民生活'!A16</f>
        <v>2</v>
      </c>
    </row>
    <row r="13" spans="1:4" ht="13.5">
      <c r="A13" s="154" t="s">
        <v>176</v>
      </c>
      <c r="B13" s="155">
        <f>'飯田市の市民生活'!P17</f>
        <v>53.17972350230414</v>
      </c>
      <c r="C13" s="156" t="s">
        <v>175</v>
      </c>
      <c r="D13" s="157">
        <f>'飯田市の市民生活'!A17</f>
        <v>2</v>
      </c>
    </row>
    <row r="14" spans="1:4" ht="13.5">
      <c r="A14" s="154" t="s">
        <v>177</v>
      </c>
      <c r="B14" s="158">
        <f>'飯田市の市民生活'!P18</f>
        <v>87407.393129771</v>
      </c>
      <c r="C14" s="156" t="s">
        <v>178</v>
      </c>
      <c r="D14" s="157">
        <f>'飯田市の市民生活'!A18</f>
        <v>30</v>
      </c>
    </row>
    <row r="15" spans="1:4" ht="13.5">
      <c r="A15" s="154" t="s">
        <v>179</v>
      </c>
      <c r="B15" s="158">
        <f>'飯田市の市民生活'!P19</f>
        <v>49247.34693877551</v>
      </c>
      <c r="C15" s="156" t="s">
        <v>178</v>
      </c>
      <c r="D15" s="157">
        <f>'飯田市の市民生活'!A19</f>
        <v>28</v>
      </c>
    </row>
    <row r="16" spans="1:4" ht="13.5">
      <c r="A16" s="154" t="s">
        <v>180</v>
      </c>
      <c r="B16" s="158">
        <f>'飯田市の市民生活'!P20</f>
        <v>13143.92033542977</v>
      </c>
      <c r="C16" s="156" t="s">
        <v>178</v>
      </c>
      <c r="D16" s="157">
        <f>'飯田市の市民生活'!A20</f>
        <v>28</v>
      </c>
    </row>
    <row r="17" spans="1:4" ht="13.5">
      <c r="A17" s="154" t="s">
        <v>181</v>
      </c>
      <c r="B17" s="155">
        <f>'飯田市の市民生活'!P21</f>
        <v>94.2</v>
      </c>
      <c r="C17" s="156" t="s">
        <v>175</v>
      </c>
      <c r="D17" s="157">
        <f>'飯田市の市民生活'!A21</f>
        <v>2</v>
      </c>
    </row>
    <row r="18" spans="1:4" ht="13.5">
      <c r="A18" s="159" t="s">
        <v>182</v>
      </c>
      <c r="B18" s="160">
        <f>'飯田市の市民生活'!P22</f>
        <v>14.704983497005012</v>
      </c>
      <c r="C18" s="161" t="s">
        <v>183</v>
      </c>
      <c r="D18" s="162">
        <f>'飯田市の市民生活'!A22</f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26" sqref="A26"/>
    </sheetView>
  </sheetViews>
  <sheetFormatPr defaultColWidth="8.796875" defaultRowHeight="14.25"/>
  <cols>
    <col min="1" max="1" width="28.5" style="0" customWidth="1"/>
    <col min="3" max="3" width="5.5" style="0" bestFit="1" customWidth="1"/>
    <col min="4" max="4" width="5.59765625" style="0" customWidth="1"/>
  </cols>
  <sheetData>
    <row r="1" spans="1:5" ht="13.5">
      <c r="A1" s="147" t="s">
        <v>186</v>
      </c>
      <c r="B1" s="148"/>
      <c r="C1" s="148" t="s">
        <v>187</v>
      </c>
      <c r="D1" s="149" t="s">
        <v>188</v>
      </c>
      <c r="E1" s="148"/>
    </row>
    <row r="2" spans="1:5" ht="13.5">
      <c r="A2" s="150" t="s">
        <v>189</v>
      </c>
      <c r="B2" s="151">
        <f>'飯田市の1日'!P4</f>
        <v>1.8438356164383563</v>
      </c>
      <c r="C2" s="152" t="s">
        <v>190</v>
      </c>
      <c r="D2" s="153">
        <f>'飯田市の1日'!A4</f>
        <v>2</v>
      </c>
      <c r="E2" s="148"/>
    </row>
    <row r="3" spans="1:5" ht="13.5">
      <c r="A3" s="154" t="s">
        <v>191</v>
      </c>
      <c r="B3" s="155">
        <f>'飯田市の1日'!P5</f>
        <v>3.6164383561643834</v>
      </c>
      <c r="C3" s="156" t="s">
        <v>163</v>
      </c>
      <c r="D3" s="157">
        <f>'飯田市の1日'!A5</f>
        <v>2</v>
      </c>
      <c r="E3" s="148"/>
    </row>
    <row r="4" spans="1:5" ht="13.5">
      <c r="A4" s="154" t="s">
        <v>192</v>
      </c>
      <c r="B4" s="155">
        <f>'飯田市の1日'!P6</f>
        <v>1.1205479452054794</v>
      </c>
      <c r="C4" s="156" t="s">
        <v>193</v>
      </c>
      <c r="D4" s="157">
        <f>'飯田市の1日'!A6</f>
        <v>2</v>
      </c>
      <c r="E4" s="148"/>
    </row>
    <row r="5" spans="1:5" ht="13.5">
      <c r="A5" s="154" t="s">
        <v>194</v>
      </c>
      <c r="B5" s="155">
        <f>'飯田市の1日'!P7</f>
        <v>0.4520547945205479</v>
      </c>
      <c r="C5" s="156" t="s">
        <v>193</v>
      </c>
      <c r="D5" s="157">
        <f>'飯田市の1日'!A7</f>
        <v>2</v>
      </c>
      <c r="E5" s="148"/>
    </row>
    <row r="6" spans="1:5" ht="13.5">
      <c r="A6" s="154" t="s">
        <v>195</v>
      </c>
      <c r="B6" s="155">
        <f>'飯田市の1日'!P8</f>
        <v>7.673972602739726</v>
      </c>
      <c r="C6" s="156" t="s">
        <v>163</v>
      </c>
      <c r="D6" s="157">
        <f>'飯田市の1日'!A8</f>
        <v>2</v>
      </c>
      <c r="E6" s="148"/>
    </row>
    <row r="7" spans="1:5" ht="13.5">
      <c r="A7" s="154" t="s">
        <v>196</v>
      </c>
      <c r="B7" s="155">
        <f>'飯田市の1日'!P9</f>
        <v>8.838356164383562</v>
      </c>
      <c r="C7" s="156" t="s">
        <v>163</v>
      </c>
      <c r="D7" s="157">
        <f>'飯田市の1日'!A9</f>
        <v>2</v>
      </c>
      <c r="E7" s="148"/>
    </row>
    <row r="8" spans="1:5" ht="13.5">
      <c r="A8" s="154" t="s">
        <v>197</v>
      </c>
      <c r="B8" s="155">
        <f>'飯田市の1日'!P10</f>
        <v>58.54246575342466</v>
      </c>
      <c r="C8" s="156" t="s">
        <v>184</v>
      </c>
      <c r="D8" s="157">
        <f>'飯田市の1日'!A10</f>
        <v>2</v>
      </c>
      <c r="E8" s="148"/>
    </row>
    <row r="9" spans="1:5" ht="13.5">
      <c r="A9" s="154" t="s">
        <v>198</v>
      </c>
      <c r="B9" s="155">
        <f>'飯田市の1日'!P11</f>
        <v>6.531506849315068</v>
      </c>
      <c r="C9" s="156" t="s">
        <v>185</v>
      </c>
      <c r="D9" s="157">
        <f>'飯田市の1日'!A11</f>
        <v>2</v>
      </c>
      <c r="E9" s="148"/>
    </row>
    <row r="10" spans="1:5" ht="13.5">
      <c r="A10" s="154" t="s">
        <v>199</v>
      </c>
      <c r="B10" s="163">
        <f>'飯田市の1日'!P12</f>
        <v>30639</v>
      </c>
      <c r="C10" s="156" t="s">
        <v>206</v>
      </c>
      <c r="D10" s="157">
        <f>'飯田市の1日'!A12</f>
        <v>2</v>
      </c>
      <c r="E10" s="148"/>
    </row>
    <row r="11" spans="1:5" ht="13.5">
      <c r="A11" s="154" t="s">
        <v>200</v>
      </c>
      <c r="B11" s="163">
        <f>'飯田市の1日'!P14</f>
        <v>672</v>
      </c>
      <c r="C11" s="156" t="s">
        <v>163</v>
      </c>
      <c r="D11" s="157">
        <v>1</v>
      </c>
      <c r="E11" s="148"/>
    </row>
    <row r="12" spans="1:5" ht="13.5">
      <c r="A12" s="154" t="s">
        <v>201</v>
      </c>
      <c r="B12" s="155">
        <f>'飯田市の1日'!P15</f>
        <v>0.2</v>
      </c>
      <c r="C12" s="156" t="s">
        <v>202</v>
      </c>
      <c r="D12" s="157">
        <v>2</v>
      </c>
      <c r="E12" s="148"/>
    </row>
    <row r="13" spans="1:5" ht="13.5">
      <c r="A13" s="154" t="s">
        <v>203</v>
      </c>
      <c r="B13" s="155">
        <f>'飯田市の1日'!P16</f>
        <v>19.03835616438356</v>
      </c>
      <c r="C13" s="156" t="s">
        <v>202</v>
      </c>
      <c r="D13" s="157">
        <f>'飯田市の1日'!A15</f>
        <v>3</v>
      </c>
      <c r="E13" s="148"/>
    </row>
    <row r="14" spans="1:5" ht="13.5">
      <c r="A14" s="154" t="s">
        <v>204</v>
      </c>
      <c r="B14" s="155">
        <f>'飯田市の1日'!P17</f>
        <v>0.6575342465753424</v>
      </c>
      <c r="C14" s="156" t="s">
        <v>202</v>
      </c>
      <c r="D14" s="157">
        <f>'飯田市の1日'!A16</f>
        <v>3</v>
      </c>
      <c r="E14" s="148"/>
    </row>
    <row r="15" spans="1:5" ht="13.5">
      <c r="A15" s="159" t="s">
        <v>205</v>
      </c>
      <c r="B15" s="160">
        <f>'飯田市の1日'!P18</f>
        <v>0.4520547945205479</v>
      </c>
      <c r="C15" s="161" t="s">
        <v>202</v>
      </c>
      <c r="D15" s="162">
        <f>'飯田市の1日'!A17</f>
        <v>3</v>
      </c>
      <c r="E15" s="1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="110" zoomScaleNormal="11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1" sqref="F11"/>
    </sheetView>
  </sheetViews>
  <sheetFormatPr defaultColWidth="8.796875" defaultRowHeight="14.25"/>
  <cols>
    <col min="1" max="1" width="2.796875" style="2" customWidth="1"/>
    <col min="2" max="2" width="10.09765625" style="2" customWidth="1"/>
    <col min="3" max="3" width="6" style="33" customWidth="1"/>
    <col min="4" max="4" width="9.5" style="34" customWidth="1"/>
    <col min="5" max="5" width="6" style="33" customWidth="1"/>
    <col min="6" max="6" width="7.59765625" style="34" customWidth="1"/>
    <col min="7" max="7" width="6" style="33" bestFit="1" customWidth="1"/>
    <col min="8" max="8" width="7.59765625" style="34" customWidth="1"/>
    <col min="9" max="9" width="4.09765625" style="34" bestFit="1" customWidth="1"/>
    <col min="10" max="10" width="7.59765625" style="34" customWidth="1"/>
    <col min="11" max="11" width="4.09765625" style="34" bestFit="1" customWidth="1"/>
    <col min="12" max="12" width="7.59765625" style="34" customWidth="1"/>
    <col min="13" max="13" width="3.8984375" style="34" customWidth="1"/>
    <col min="14" max="14" width="7.59765625" style="34" customWidth="1"/>
    <col min="15" max="15" width="10.8984375" style="5" customWidth="1"/>
    <col min="16" max="16" width="6.296875" style="34" customWidth="1"/>
    <col min="17" max="17" width="4.09765625" style="33" bestFit="1" customWidth="1"/>
    <col min="18" max="18" width="15.59765625" style="6" customWidth="1"/>
    <col min="19" max="16384" width="9" style="2" customWidth="1"/>
  </cols>
  <sheetData>
    <row r="1" spans="1:17" ht="21">
      <c r="A1" s="1" t="s">
        <v>85</v>
      </c>
      <c r="C1" s="3"/>
      <c r="D1" s="4"/>
      <c r="E1" s="3"/>
      <c r="F1" s="4"/>
      <c r="G1" s="3"/>
      <c r="H1" s="4"/>
      <c r="I1" s="4"/>
      <c r="J1" s="4"/>
      <c r="K1" s="4"/>
      <c r="L1" s="4"/>
      <c r="M1" s="4"/>
      <c r="N1" s="4"/>
      <c r="P1" s="4"/>
      <c r="Q1" s="3"/>
    </row>
    <row r="2" spans="1:18" s="6" customFormat="1" ht="10.5">
      <c r="A2" s="7" t="s">
        <v>22</v>
      </c>
      <c r="B2" s="7" t="s">
        <v>23</v>
      </c>
      <c r="C2" s="8" t="s">
        <v>24</v>
      </c>
      <c r="D2" s="9"/>
      <c r="E2" s="10"/>
      <c r="F2" s="9"/>
      <c r="G2" s="10"/>
      <c r="H2" s="9"/>
      <c r="I2" s="11"/>
      <c r="J2" s="11"/>
      <c r="K2" s="11"/>
      <c r="L2" s="11"/>
      <c r="M2" s="11"/>
      <c r="N2" s="11"/>
      <c r="O2" s="12" t="s">
        <v>25</v>
      </c>
      <c r="P2" s="75" t="s">
        <v>26</v>
      </c>
      <c r="Q2" s="76" t="s">
        <v>27</v>
      </c>
      <c r="R2" s="7" t="s">
        <v>6</v>
      </c>
    </row>
    <row r="3" spans="1:18" s="6" customFormat="1" ht="42.75" thickBot="1">
      <c r="A3" s="13" t="s">
        <v>152</v>
      </c>
      <c r="B3" s="13"/>
      <c r="C3" s="109" t="s">
        <v>28</v>
      </c>
      <c r="D3" s="107"/>
      <c r="E3" s="8" t="s">
        <v>29</v>
      </c>
      <c r="F3" s="14"/>
      <c r="G3" s="8" t="s">
        <v>30</v>
      </c>
      <c r="H3" s="9"/>
      <c r="I3" s="8" t="s">
        <v>31</v>
      </c>
      <c r="J3" s="14"/>
      <c r="K3" s="8" t="s">
        <v>32</v>
      </c>
      <c r="L3" s="14"/>
      <c r="M3" s="8" t="s">
        <v>33</v>
      </c>
      <c r="N3" s="14"/>
      <c r="O3" s="15"/>
      <c r="P3" s="77" t="s">
        <v>34</v>
      </c>
      <c r="Q3" s="78" t="s">
        <v>35</v>
      </c>
      <c r="R3" s="13"/>
    </row>
    <row r="4" spans="1:19" s="6" customFormat="1" ht="26.25" customHeight="1" thickBot="1">
      <c r="A4" s="16">
        <v>2</v>
      </c>
      <c r="B4" s="164" t="s">
        <v>36</v>
      </c>
      <c r="C4" s="110" t="s">
        <v>154</v>
      </c>
      <c r="D4" s="111">
        <v>98164</v>
      </c>
      <c r="E4" s="106" t="s">
        <v>139</v>
      </c>
      <c r="F4" s="60">
        <v>658.66</v>
      </c>
      <c r="G4" s="17"/>
      <c r="H4" s="58"/>
      <c r="I4" s="17"/>
      <c r="J4" s="58"/>
      <c r="K4" s="17"/>
      <c r="L4" s="58"/>
      <c r="M4" s="17"/>
      <c r="N4" s="58"/>
      <c r="O4" s="18" t="s">
        <v>141</v>
      </c>
      <c r="P4" s="79">
        <f>D4/F4</f>
        <v>149.03592141620868</v>
      </c>
      <c r="Q4" s="80" t="s">
        <v>37</v>
      </c>
      <c r="R4" s="92" t="s">
        <v>7</v>
      </c>
      <c r="S4" s="168"/>
    </row>
    <row r="5" spans="1:19" s="6" customFormat="1" ht="26.25" customHeight="1">
      <c r="A5" s="16">
        <v>2</v>
      </c>
      <c r="B5" s="164" t="s">
        <v>72</v>
      </c>
      <c r="C5" s="32" t="str">
        <f>C4</f>
        <v>R2.10.1（人）</v>
      </c>
      <c r="D5" s="108">
        <f>D4</f>
        <v>98164</v>
      </c>
      <c r="E5" s="17" t="s">
        <v>156</v>
      </c>
      <c r="F5" s="89">
        <v>38903</v>
      </c>
      <c r="G5" s="17"/>
      <c r="H5" s="58"/>
      <c r="I5" s="17"/>
      <c r="J5" s="58"/>
      <c r="K5" s="17"/>
      <c r="L5" s="58"/>
      <c r="M5" s="17"/>
      <c r="N5" s="58"/>
      <c r="O5" s="19" t="s">
        <v>1</v>
      </c>
      <c r="P5" s="81">
        <f>D5/F5</f>
        <v>2.523301544868005</v>
      </c>
      <c r="Q5" s="82" t="s">
        <v>37</v>
      </c>
      <c r="R5" s="23" t="s">
        <v>38</v>
      </c>
      <c r="S5" s="168"/>
    </row>
    <row r="6" spans="1:18" s="24" customFormat="1" ht="31.5">
      <c r="A6" s="136">
        <v>30</v>
      </c>
      <c r="B6" s="137" t="s">
        <v>133</v>
      </c>
      <c r="C6" s="138" t="s">
        <v>39</v>
      </c>
      <c r="D6" s="139">
        <v>13403</v>
      </c>
      <c r="E6" s="138" t="s">
        <v>40</v>
      </c>
      <c r="F6" s="140">
        <v>139</v>
      </c>
      <c r="G6" s="138" t="s">
        <v>157</v>
      </c>
      <c r="H6" s="140">
        <v>38108</v>
      </c>
      <c r="I6" s="138"/>
      <c r="J6" s="141"/>
      <c r="K6" s="138"/>
      <c r="L6" s="141"/>
      <c r="M6" s="138"/>
      <c r="N6" s="141"/>
      <c r="O6" s="142" t="s">
        <v>142</v>
      </c>
      <c r="P6" s="143">
        <f>(D6+F6)/H6</f>
        <v>0.3553584549176026</v>
      </c>
      <c r="Q6" s="136" t="s">
        <v>41</v>
      </c>
      <c r="R6" s="136" t="s">
        <v>8</v>
      </c>
    </row>
    <row r="7" spans="1:19" s="6" customFormat="1" ht="42.75" thickBot="1">
      <c r="A7" s="136">
        <v>28</v>
      </c>
      <c r="B7" s="137" t="s">
        <v>73</v>
      </c>
      <c r="C7" s="138" t="s">
        <v>42</v>
      </c>
      <c r="D7" s="139">
        <v>3620</v>
      </c>
      <c r="E7" s="144" t="s">
        <v>82</v>
      </c>
      <c r="F7" s="145">
        <v>14419</v>
      </c>
      <c r="G7" s="138" t="s">
        <v>83</v>
      </c>
      <c r="H7" s="140">
        <v>17812</v>
      </c>
      <c r="I7" s="138" t="s">
        <v>84</v>
      </c>
      <c r="J7" s="140">
        <v>27515</v>
      </c>
      <c r="K7" s="138" t="s">
        <v>43</v>
      </c>
      <c r="L7" s="140">
        <v>14122</v>
      </c>
      <c r="M7" s="138" t="s">
        <v>149</v>
      </c>
      <c r="N7" s="140">
        <v>37858</v>
      </c>
      <c r="O7" s="142" t="s">
        <v>143</v>
      </c>
      <c r="P7" s="143">
        <f>(D7+F7+H7+J7+L7)/N7</f>
        <v>2.046806487400285</v>
      </c>
      <c r="Q7" s="146" t="s">
        <v>41</v>
      </c>
      <c r="R7" s="136" t="s">
        <v>9</v>
      </c>
      <c r="S7" s="6" t="s">
        <v>150</v>
      </c>
    </row>
    <row r="8" spans="1:18" s="6" customFormat="1" ht="32.25" thickBot="1">
      <c r="A8" s="16">
        <v>2</v>
      </c>
      <c r="B8" s="164" t="s">
        <v>74</v>
      </c>
      <c r="C8" s="17" t="s">
        <v>44</v>
      </c>
      <c r="D8" s="88">
        <v>58795115</v>
      </c>
      <c r="E8" s="114" t="s">
        <v>155</v>
      </c>
      <c r="F8" s="111">
        <v>98164</v>
      </c>
      <c r="G8" s="106"/>
      <c r="H8" s="58"/>
      <c r="I8" s="17"/>
      <c r="J8" s="58"/>
      <c r="K8" s="17"/>
      <c r="L8" s="58"/>
      <c r="M8" s="17"/>
      <c r="N8" s="58"/>
      <c r="O8" s="19" t="s">
        <v>66</v>
      </c>
      <c r="P8" s="84">
        <f>D8*1000/F8</f>
        <v>598947.8321991769</v>
      </c>
      <c r="Q8" s="83" t="s">
        <v>45</v>
      </c>
      <c r="R8" s="16" t="s">
        <v>10</v>
      </c>
    </row>
    <row r="9" spans="1:18" s="6" customFormat="1" ht="31.5">
      <c r="A9" s="16">
        <v>2</v>
      </c>
      <c r="B9" s="164" t="s">
        <v>134</v>
      </c>
      <c r="C9" s="17" t="s">
        <v>46</v>
      </c>
      <c r="D9" s="91">
        <v>50840</v>
      </c>
      <c r="E9" s="112" t="s">
        <v>47</v>
      </c>
      <c r="F9" s="113">
        <v>59073</v>
      </c>
      <c r="G9" s="17"/>
      <c r="H9" s="58"/>
      <c r="I9" s="17"/>
      <c r="J9" s="58"/>
      <c r="K9" s="17"/>
      <c r="L9" s="58"/>
      <c r="M9" s="17"/>
      <c r="N9" s="58"/>
      <c r="O9" s="19" t="s">
        <v>48</v>
      </c>
      <c r="P9" s="84">
        <f>D9+F9</f>
        <v>109913</v>
      </c>
      <c r="Q9" s="83" t="s">
        <v>45</v>
      </c>
      <c r="R9" s="16" t="s">
        <v>11</v>
      </c>
    </row>
    <row r="10" spans="1:18" s="6" customFormat="1" ht="31.5">
      <c r="A10" s="23">
        <v>2</v>
      </c>
      <c r="B10" s="164" t="s">
        <v>75</v>
      </c>
      <c r="C10" s="21" t="s">
        <v>49</v>
      </c>
      <c r="D10" s="91">
        <v>413479</v>
      </c>
      <c r="E10" s="21"/>
      <c r="F10" s="59"/>
      <c r="G10" s="21"/>
      <c r="H10" s="59"/>
      <c r="I10" s="21"/>
      <c r="J10" s="59"/>
      <c r="K10" s="21"/>
      <c r="L10" s="59"/>
      <c r="M10" s="21"/>
      <c r="N10" s="59"/>
      <c r="O10" s="26" t="s">
        <v>50</v>
      </c>
      <c r="P10" s="84">
        <f>D10</f>
        <v>413479</v>
      </c>
      <c r="Q10" s="83" t="s">
        <v>45</v>
      </c>
      <c r="R10" s="23" t="s">
        <v>12</v>
      </c>
    </row>
    <row r="11" spans="1:18" s="6" customFormat="1" ht="21">
      <c r="A11" s="23">
        <v>2</v>
      </c>
      <c r="B11" s="20" t="s">
        <v>76</v>
      </c>
      <c r="C11" s="116" t="str">
        <f>C4</f>
        <v>R2.10.1（人）</v>
      </c>
      <c r="D11" s="105">
        <f>D4</f>
        <v>98164</v>
      </c>
      <c r="E11" s="21" t="s">
        <v>158</v>
      </c>
      <c r="F11" s="90">
        <v>1565</v>
      </c>
      <c r="G11" s="21"/>
      <c r="H11" s="59"/>
      <c r="I11" s="21"/>
      <c r="J11" s="59"/>
      <c r="K11" s="21"/>
      <c r="L11" s="59"/>
      <c r="M11" s="21"/>
      <c r="N11" s="59"/>
      <c r="O11" s="26" t="s">
        <v>90</v>
      </c>
      <c r="P11" s="117">
        <f>D11/F11</f>
        <v>62.724600638977634</v>
      </c>
      <c r="Q11" s="118" t="s">
        <v>37</v>
      </c>
      <c r="R11" s="23" t="s">
        <v>13</v>
      </c>
    </row>
    <row r="12" spans="1:18" s="6" customFormat="1" ht="21">
      <c r="A12" s="23">
        <v>29</v>
      </c>
      <c r="B12" s="20" t="s">
        <v>77</v>
      </c>
      <c r="C12" s="17" t="str">
        <f>C4</f>
        <v>R2.10.1（人）</v>
      </c>
      <c r="D12" s="105">
        <f>D4</f>
        <v>98164</v>
      </c>
      <c r="E12" s="21" t="s">
        <v>51</v>
      </c>
      <c r="F12" s="90">
        <v>23</v>
      </c>
      <c r="G12" s="21"/>
      <c r="H12" s="59"/>
      <c r="I12" s="21"/>
      <c r="J12" s="59"/>
      <c r="K12" s="21"/>
      <c r="L12" s="59"/>
      <c r="M12" s="21"/>
      <c r="N12" s="59"/>
      <c r="O12" s="26" t="s">
        <v>90</v>
      </c>
      <c r="P12" s="117">
        <f>D12/F12</f>
        <v>4268</v>
      </c>
      <c r="Q12" s="118" t="s">
        <v>37</v>
      </c>
      <c r="R12" s="23" t="s">
        <v>140</v>
      </c>
    </row>
    <row r="13" spans="1:18" s="6" customFormat="1" ht="31.5">
      <c r="A13" s="23">
        <v>30</v>
      </c>
      <c r="B13" s="20" t="s">
        <v>135</v>
      </c>
      <c r="C13" s="21" t="s">
        <v>153</v>
      </c>
      <c r="D13" s="91">
        <v>99157</v>
      </c>
      <c r="E13" s="21" t="s">
        <v>52</v>
      </c>
      <c r="F13" s="90">
        <v>255</v>
      </c>
      <c r="G13" s="21" t="s">
        <v>0</v>
      </c>
      <c r="H13" s="90">
        <v>73</v>
      </c>
      <c r="I13" s="21"/>
      <c r="J13" s="59"/>
      <c r="K13" s="21"/>
      <c r="L13" s="59"/>
      <c r="M13" s="21"/>
      <c r="N13" s="59"/>
      <c r="O13" s="22" t="s">
        <v>91</v>
      </c>
      <c r="P13" s="117">
        <f>D13/(F13+H13)</f>
        <v>302.3079268292683</v>
      </c>
      <c r="Q13" s="118" t="s">
        <v>37</v>
      </c>
      <c r="R13" s="23" t="s">
        <v>14</v>
      </c>
    </row>
    <row r="14" spans="1:18" s="6" customFormat="1" ht="21">
      <c r="A14" s="28">
        <v>3</v>
      </c>
      <c r="B14" s="165" t="s">
        <v>78</v>
      </c>
      <c r="C14" s="72" t="s">
        <v>53</v>
      </c>
      <c r="D14" s="100">
        <v>5149</v>
      </c>
      <c r="E14" s="72" t="s">
        <v>54</v>
      </c>
      <c r="F14" s="100">
        <v>395</v>
      </c>
      <c r="G14" s="61"/>
      <c r="H14" s="62"/>
      <c r="I14" s="61"/>
      <c r="J14" s="62"/>
      <c r="K14" s="61"/>
      <c r="L14" s="62"/>
      <c r="M14" s="61"/>
      <c r="N14" s="62"/>
      <c r="O14" s="27" t="s">
        <v>55</v>
      </c>
      <c r="P14" s="119">
        <f>D14/F14</f>
        <v>13.035443037974684</v>
      </c>
      <c r="Q14" s="120" t="s">
        <v>37</v>
      </c>
      <c r="R14" s="28" t="s">
        <v>15</v>
      </c>
    </row>
    <row r="15" spans="1:18" s="6" customFormat="1" ht="21">
      <c r="A15" s="29">
        <v>3</v>
      </c>
      <c r="B15" s="166" t="s">
        <v>79</v>
      </c>
      <c r="C15" s="74" t="s">
        <v>56</v>
      </c>
      <c r="D15" s="99">
        <v>2764</v>
      </c>
      <c r="E15" s="74" t="s">
        <v>54</v>
      </c>
      <c r="F15" s="99">
        <v>234</v>
      </c>
      <c r="G15" s="63"/>
      <c r="H15" s="64"/>
      <c r="I15" s="63"/>
      <c r="J15" s="64"/>
      <c r="K15" s="63"/>
      <c r="L15" s="64"/>
      <c r="M15" s="63"/>
      <c r="N15" s="64"/>
      <c r="O15" s="30" t="s">
        <v>55</v>
      </c>
      <c r="P15" s="121">
        <f>D15/F15</f>
        <v>11.811965811965813</v>
      </c>
      <c r="Q15" s="122" t="s">
        <v>37</v>
      </c>
      <c r="R15" s="29" t="s">
        <v>16</v>
      </c>
    </row>
    <row r="16" spans="1:18" s="24" customFormat="1" ht="21">
      <c r="A16" s="28">
        <v>2</v>
      </c>
      <c r="B16" s="165" t="s">
        <v>57</v>
      </c>
      <c r="C16" s="72" t="s">
        <v>58</v>
      </c>
      <c r="D16" s="97">
        <v>99.5</v>
      </c>
      <c r="E16" s="72"/>
      <c r="F16" s="73"/>
      <c r="G16" s="61"/>
      <c r="H16" s="62"/>
      <c r="I16" s="61"/>
      <c r="J16" s="62"/>
      <c r="K16" s="61"/>
      <c r="L16" s="62"/>
      <c r="M16" s="61"/>
      <c r="N16" s="62"/>
      <c r="O16" s="27" t="s">
        <v>50</v>
      </c>
      <c r="P16" s="119">
        <f>D16</f>
        <v>99.5</v>
      </c>
      <c r="Q16" s="120" t="s">
        <v>86</v>
      </c>
      <c r="R16" s="28" t="s">
        <v>17</v>
      </c>
    </row>
    <row r="17" spans="1:18" s="24" customFormat="1" ht="31.5">
      <c r="A17" s="29">
        <v>2</v>
      </c>
      <c r="B17" s="166" t="s">
        <v>59</v>
      </c>
      <c r="C17" s="74" t="s">
        <v>60</v>
      </c>
      <c r="D17" s="98">
        <v>577</v>
      </c>
      <c r="E17" s="74" t="s">
        <v>61</v>
      </c>
      <c r="F17" s="99">
        <v>1085</v>
      </c>
      <c r="G17" s="63"/>
      <c r="H17" s="64"/>
      <c r="I17" s="63"/>
      <c r="J17" s="64"/>
      <c r="K17" s="63"/>
      <c r="L17" s="64"/>
      <c r="M17" s="63"/>
      <c r="N17" s="64"/>
      <c r="O17" s="30" t="s">
        <v>62</v>
      </c>
      <c r="P17" s="121">
        <f>D17/F17*100</f>
        <v>53.17972350230414</v>
      </c>
      <c r="Q17" s="122" t="s">
        <v>63</v>
      </c>
      <c r="R17" s="29" t="s">
        <v>18</v>
      </c>
    </row>
    <row r="18" spans="1:18" s="24" customFormat="1" ht="31.5">
      <c r="A18" s="23">
        <v>30</v>
      </c>
      <c r="B18" s="20" t="s">
        <v>87</v>
      </c>
      <c r="C18" s="21" t="s">
        <v>88</v>
      </c>
      <c r="D18" s="91">
        <v>22900737</v>
      </c>
      <c r="E18" s="21" t="s">
        <v>64</v>
      </c>
      <c r="F18" s="90">
        <v>262</v>
      </c>
      <c r="G18" s="95"/>
      <c r="H18" s="96"/>
      <c r="I18" s="95"/>
      <c r="J18" s="96"/>
      <c r="K18" s="95"/>
      <c r="L18" s="96"/>
      <c r="M18" s="95"/>
      <c r="N18" s="96"/>
      <c r="O18" s="26" t="s">
        <v>66</v>
      </c>
      <c r="P18" s="123">
        <f>D18/F18</f>
        <v>87407.393129771</v>
      </c>
      <c r="Q18" s="118" t="s">
        <v>65</v>
      </c>
      <c r="R18" s="23" t="s">
        <v>148</v>
      </c>
    </row>
    <row r="19" spans="1:18" s="6" customFormat="1" ht="27" customHeight="1">
      <c r="A19" s="28">
        <v>28</v>
      </c>
      <c r="B19" s="71" t="s">
        <v>136</v>
      </c>
      <c r="C19" s="72" t="s">
        <v>2</v>
      </c>
      <c r="D19" s="101">
        <v>12065600</v>
      </c>
      <c r="E19" s="72" t="s">
        <v>64</v>
      </c>
      <c r="F19" s="103">
        <v>245</v>
      </c>
      <c r="G19" s="61"/>
      <c r="H19" s="62"/>
      <c r="I19" s="61"/>
      <c r="J19" s="62"/>
      <c r="K19" s="61"/>
      <c r="L19" s="62"/>
      <c r="M19" s="61"/>
      <c r="N19" s="62"/>
      <c r="O19" s="27" t="s">
        <v>66</v>
      </c>
      <c r="P19" s="124">
        <f>D19/F19</f>
        <v>49247.34693877551</v>
      </c>
      <c r="Q19" s="120" t="s">
        <v>65</v>
      </c>
      <c r="R19" s="28" t="s">
        <v>19</v>
      </c>
    </row>
    <row r="20" spans="1:18" s="6" customFormat="1" ht="27" customHeight="1">
      <c r="A20" s="29">
        <v>28</v>
      </c>
      <c r="B20" s="29" t="s">
        <v>137</v>
      </c>
      <c r="C20" s="74" t="s">
        <v>2</v>
      </c>
      <c r="D20" s="102">
        <v>12539300</v>
      </c>
      <c r="E20" s="74" t="s">
        <v>64</v>
      </c>
      <c r="F20" s="99">
        <v>954</v>
      </c>
      <c r="G20" s="63"/>
      <c r="H20" s="64"/>
      <c r="I20" s="63"/>
      <c r="J20" s="64"/>
      <c r="K20" s="63"/>
      <c r="L20" s="64"/>
      <c r="M20" s="63"/>
      <c r="N20" s="64"/>
      <c r="O20" s="30" t="s">
        <v>66</v>
      </c>
      <c r="P20" s="125">
        <f>D20/F20</f>
        <v>13143.92033542977</v>
      </c>
      <c r="Q20" s="122" t="s">
        <v>65</v>
      </c>
      <c r="R20" s="29" t="s">
        <v>19</v>
      </c>
    </row>
    <row r="21" spans="1:18" s="6" customFormat="1" ht="21">
      <c r="A21" s="13">
        <v>2</v>
      </c>
      <c r="B21" s="31" t="s">
        <v>67</v>
      </c>
      <c r="C21" s="32" t="s">
        <v>68</v>
      </c>
      <c r="D21" s="94">
        <v>94.2</v>
      </c>
      <c r="E21" s="32"/>
      <c r="F21" s="58"/>
      <c r="G21" s="17"/>
      <c r="H21" s="58"/>
      <c r="I21" s="17"/>
      <c r="J21" s="58"/>
      <c r="K21" s="17"/>
      <c r="L21" s="58"/>
      <c r="M21" s="17"/>
      <c r="N21" s="58"/>
      <c r="O21" s="25" t="s">
        <v>69</v>
      </c>
      <c r="P21" s="117">
        <f>D21</f>
        <v>94.2</v>
      </c>
      <c r="Q21" s="118" t="s">
        <v>70</v>
      </c>
      <c r="R21" s="16" t="s">
        <v>20</v>
      </c>
    </row>
    <row r="22" spans="1:18" s="6" customFormat="1" ht="31.5">
      <c r="A22" s="16">
        <v>3</v>
      </c>
      <c r="B22" s="164" t="s">
        <v>80</v>
      </c>
      <c r="C22" s="17" t="s">
        <v>71</v>
      </c>
      <c r="D22" s="93">
        <v>144.35</v>
      </c>
      <c r="E22" s="17" t="str">
        <f>C4</f>
        <v>R2.10.1（人）</v>
      </c>
      <c r="F22" s="115">
        <f>D4</f>
        <v>98164</v>
      </c>
      <c r="G22" s="17"/>
      <c r="H22" s="58"/>
      <c r="I22" s="17"/>
      <c r="J22" s="58"/>
      <c r="K22" s="17"/>
      <c r="L22" s="58"/>
      <c r="M22" s="17"/>
      <c r="N22" s="58"/>
      <c r="O22" s="19" t="s">
        <v>144</v>
      </c>
      <c r="P22" s="117">
        <f>D22*10000/F22</f>
        <v>14.704983497005012</v>
      </c>
      <c r="Q22" s="126" t="s">
        <v>145</v>
      </c>
      <c r="R22" s="16" t="s">
        <v>21</v>
      </c>
    </row>
  </sheetData>
  <sheetProtection/>
  <mergeCells count="1">
    <mergeCell ref="S4:S5"/>
  </mergeCells>
  <printOptions/>
  <pageMargins left="0.7874015748031497" right="0.3937007874015748" top="0.57" bottom="0.26" header="0.41" footer="0.2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1" sqref="C11"/>
    </sheetView>
  </sheetViews>
  <sheetFormatPr defaultColWidth="8.796875" defaultRowHeight="14.25"/>
  <cols>
    <col min="1" max="1" width="4.3984375" style="2" customWidth="1"/>
    <col min="2" max="2" width="11.3984375" style="2" customWidth="1"/>
    <col min="3" max="3" width="6.8984375" style="33" customWidth="1"/>
    <col min="4" max="4" width="8.59765625" style="34" bestFit="1" customWidth="1"/>
    <col min="5" max="5" width="6" style="33" customWidth="1"/>
    <col min="6" max="6" width="6.3984375" style="34" bestFit="1" customWidth="1"/>
    <col min="7" max="7" width="4.09765625" style="33" bestFit="1" customWidth="1"/>
    <col min="8" max="8" width="5.59765625" style="34" bestFit="1" customWidth="1"/>
    <col min="9" max="9" width="4.09765625" style="34" bestFit="1" customWidth="1"/>
    <col min="10" max="10" width="5.59765625" style="34" bestFit="1" customWidth="1"/>
    <col min="11" max="11" width="4.09765625" style="34" bestFit="1" customWidth="1"/>
    <col min="12" max="12" width="5.59765625" style="34" bestFit="1" customWidth="1"/>
    <col min="13" max="13" width="3.8984375" style="34" customWidth="1"/>
    <col min="14" max="14" width="5.59765625" style="34" bestFit="1" customWidth="1"/>
    <col min="15" max="15" width="14.09765625" style="5" bestFit="1" customWidth="1"/>
    <col min="16" max="16" width="6.296875" style="34" customWidth="1"/>
    <col min="17" max="17" width="4.09765625" style="33" bestFit="1" customWidth="1"/>
    <col min="18" max="18" width="11.5" style="35" customWidth="1"/>
    <col min="19" max="16384" width="9" style="2" customWidth="1"/>
  </cols>
  <sheetData>
    <row r="1" spans="1:17" ht="21">
      <c r="A1" s="1" t="s">
        <v>92</v>
      </c>
      <c r="C1" s="3"/>
      <c r="D1" s="4"/>
      <c r="E1" s="3"/>
      <c r="F1" s="4"/>
      <c r="G1" s="3"/>
      <c r="H1" s="4"/>
      <c r="I1" s="4"/>
      <c r="J1" s="4"/>
      <c r="K1" s="4"/>
      <c r="L1" s="4"/>
      <c r="M1" s="4"/>
      <c r="N1" s="4"/>
      <c r="P1" s="4"/>
      <c r="Q1" s="3"/>
    </row>
    <row r="2" spans="1:18" ht="16.5" customHeight="1">
      <c r="A2" s="36" t="s">
        <v>22</v>
      </c>
      <c r="B2" s="36" t="s">
        <v>23</v>
      </c>
      <c r="C2" s="37" t="s">
        <v>24</v>
      </c>
      <c r="D2" s="38"/>
      <c r="E2" s="39"/>
      <c r="F2" s="38"/>
      <c r="G2" s="39"/>
      <c r="H2" s="38"/>
      <c r="I2" s="38"/>
      <c r="J2" s="38"/>
      <c r="K2" s="38"/>
      <c r="L2" s="38"/>
      <c r="M2" s="38"/>
      <c r="N2" s="38"/>
      <c r="O2" s="40" t="s">
        <v>25</v>
      </c>
      <c r="P2" s="65" t="s">
        <v>26</v>
      </c>
      <c r="Q2" s="68" t="s">
        <v>27</v>
      </c>
      <c r="R2" s="41" t="s">
        <v>6</v>
      </c>
    </row>
    <row r="3" spans="1:18" ht="33.75" customHeight="1">
      <c r="A3" s="42" t="s">
        <v>152</v>
      </c>
      <c r="B3" s="42"/>
      <c r="C3" s="37" t="s">
        <v>28</v>
      </c>
      <c r="D3" s="43"/>
      <c r="E3" s="37" t="s">
        <v>29</v>
      </c>
      <c r="F3" s="43"/>
      <c r="G3" s="37" t="s">
        <v>30</v>
      </c>
      <c r="H3" s="38"/>
      <c r="I3" s="37" t="s">
        <v>31</v>
      </c>
      <c r="J3" s="43"/>
      <c r="K3" s="37" t="s">
        <v>32</v>
      </c>
      <c r="L3" s="43"/>
      <c r="M3" s="37" t="s">
        <v>33</v>
      </c>
      <c r="N3" s="43"/>
      <c r="O3" s="44"/>
      <c r="P3" s="65" t="s">
        <v>34</v>
      </c>
      <c r="Q3" s="68" t="s">
        <v>35</v>
      </c>
      <c r="R3" s="45"/>
    </row>
    <row r="4" spans="1:18" s="49" customFormat="1" ht="32.25" customHeight="1">
      <c r="A4" s="104">
        <v>2</v>
      </c>
      <c r="B4" s="167" t="s">
        <v>93</v>
      </c>
      <c r="C4" s="46" t="s">
        <v>94</v>
      </c>
      <c r="D4" s="85">
        <v>673</v>
      </c>
      <c r="E4" s="46" t="s">
        <v>95</v>
      </c>
      <c r="F4" s="57">
        <v>365</v>
      </c>
      <c r="G4" s="46"/>
      <c r="H4" s="47"/>
      <c r="I4" s="46"/>
      <c r="J4" s="47"/>
      <c r="K4" s="46"/>
      <c r="L4" s="47"/>
      <c r="M4" s="46"/>
      <c r="N4" s="47"/>
      <c r="O4" s="48" t="s">
        <v>96</v>
      </c>
      <c r="P4" s="66">
        <f aca="true" t="shared" si="0" ref="P4:P11">D4/F4</f>
        <v>1.8438356164383563</v>
      </c>
      <c r="Q4" s="69" t="s">
        <v>97</v>
      </c>
      <c r="R4" s="54" t="s">
        <v>98</v>
      </c>
    </row>
    <row r="5" spans="1:18" s="49" customFormat="1" ht="32.25" customHeight="1">
      <c r="A5" s="104">
        <v>2</v>
      </c>
      <c r="B5" s="167" t="s">
        <v>99</v>
      </c>
      <c r="C5" s="46" t="s">
        <v>100</v>
      </c>
      <c r="D5" s="85">
        <v>1320</v>
      </c>
      <c r="E5" s="46" t="s">
        <v>95</v>
      </c>
      <c r="F5" s="57">
        <v>365</v>
      </c>
      <c r="G5" s="46"/>
      <c r="H5" s="47"/>
      <c r="I5" s="46"/>
      <c r="J5" s="47"/>
      <c r="K5" s="46"/>
      <c r="L5" s="47"/>
      <c r="M5" s="46"/>
      <c r="N5" s="47"/>
      <c r="O5" s="48" t="s">
        <v>96</v>
      </c>
      <c r="P5" s="66">
        <f t="shared" si="0"/>
        <v>3.6164383561643834</v>
      </c>
      <c r="Q5" s="69" t="s">
        <v>37</v>
      </c>
      <c r="R5" s="54" t="s">
        <v>98</v>
      </c>
    </row>
    <row r="6" spans="1:18" s="49" customFormat="1" ht="32.25" customHeight="1">
      <c r="A6" s="104">
        <v>2</v>
      </c>
      <c r="B6" s="167" t="s">
        <v>101</v>
      </c>
      <c r="C6" s="46" t="s">
        <v>102</v>
      </c>
      <c r="D6" s="85">
        <v>409</v>
      </c>
      <c r="E6" s="46" t="s">
        <v>95</v>
      </c>
      <c r="F6" s="57">
        <v>365</v>
      </c>
      <c r="G6" s="46"/>
      <c r="H6" s="47"/>
      <c r="I6" s="46"/>
      <c r="J6" s="47"/>
      <c r="K6" s="46"/>
      <c r="L6" s="47"/>
      <c r="M6" s="46"/>
      <c r="N6" s="47"/>
      <c r="O6" s="48" t="s">
        <v>96</v>
      </c>
      <c r="P6" s="66">
        <f t="shared" si="0"/>
        <v>1.1205479452054794</v>
      </c>
      <c r="Q6" s="70" t="s">
        <v>4</v>
      </c>
      <c r="R6" s="54" t="s">
        <v>98</v>
      </c>
    </row>
    <row r="7" spans="1:18" s="49" customFormat="1" ht="32.25" customHeight="1">
      <c r="A7" s="104">
        <v>2</v>
      </c>
      <c r="B7" s="167" t="s">
        <v>103</v>
      </c>
      <c r="C7" s="46" t="s">
        <v>104</v>
      </c>
      <c r="D7" s="85">
        <v>165</v>
      </c>
      <c r="E7" s="46" t="s">
        <v>95</v>
      </c>
      <c r="F7" s="57">
        <v>365</v>
      </c>
      <c r="G7" s="46"/>
      <c r="H7" s="47"/>
      <c r="I7" s="46"/>
      <c r="J7" s="47"/>
      <c r="K7" s="46"/>
      <c r="L7" s="47"/>
      <c r="M7" s="46"/>
      <c r="N7" s="47"/>
      <c r="O7" s="48" t="s">
        <v>96</v>
      </c>
      <c r="P7" s="66">
        <f>D7/F7</f>
        <v>0.4520547945205479</v>
      </c>
      <c r="Q7" s="70" t="s">
        <v>4</v>
      </c>
      <c r="R7" s="54" t="s">
        <v>98</v>
      </c>
    </row>
    <row r="8" spans="1:18" s="49" customFormat="1" ht="32.25" customHeight="1">
      <c r="A8" s="104">
        <v>2</v>
      </c>
      <c r="B8" s="167" t="s">
        <v>105</v>
      </c>
      <c r="C8" s="46" t="s">
        <v>106</v>
      </c>
      <c r="D8" s="85">
        <v>2801</v>
      </c>
      <c r="E8" s="46" t="s">
        <v>95</v>
      </c>
      <c r="F8" s="57">
        <v>365</v>
      </c>
      <c r="G8" s="46"/>
      <c r="H8" s="47"/>
      <c r="I8" s="46"/>
      <c r="J8" s="47"/>
      <c r="K8" s="46"/>
      <c r="L8" s="47"/>
      <c r="M8" s="46"/>
      <c r="N8" s="47"/>
      <c r="O8" s="48" t="s">
        <v>96</v>
      </c>
      <c r="P8" s="66">
        <f t="shared" si="0"/>
        <v>7.673972602739726</v>
      </c>
      <c r="Q8" s="70" t="s">
        <v>37</v>
      </c>
      <c r="R8" s="54" t="s">
        <v>98</v>
      </c>
    </row>
    <row r="9" spans="1:18" s="49" customFormat="1" ht="32.25" customHeight="1">
      <c r="A9" s="104">
        <v>2</v>
      </c>
      <c r="B9" s="167" t="s">
        <v>107</v>
      </c>
      <c r="C9" s="46" t="s">
        <v>108</v>
      </c>
      <c r="D9" s="85">
        <v>3226</v>
      </c>
      <c r="E9" s="46" t="s">
        <v>95</v>
      </c>
      <c r="F9" s="57">
        <v>365</v>
      </c>
      <c r="G9" s="46"/>
      <c r="H9" s="47"/>
      <c r="I9" s="46"/>
      <c r="J9" s="47"/>
      <c r="K9" s="46"/>
      <c r="L9" s="47"/>
      <c r="M9" s="46"/>
      <c r="N9" s="47"/>
      <c r="O9" s="48" t="s">
        <v>96</v>
      </c>
      <c r="P9" s="66">
        <f t="shared" si="0"/>
        <v>8.838356164383562</v>
      </c>
      <c r="Q9" s="70" t="s">
        <v>37</v>
      </c>
      <c r="R9" s="54" t="s">
        <v>98</v>
      </c>
    </row>
    <row r="10" spans="1:18" ht="32.25" customHeight="1">
      <c r="A10" s="104">
        <v>2</v>
      </c>
      <c r="B10" s="167" t="s">
        <v>3</v>
      </c>
      <c r="C10" s="50" t="s">
        <v>109</v>
      </c>
      <c r="D10" s="86">
        <v>21368</v>
      </c>
      <c r="E10" s="50" t="s">
        <v>95</v>
      </c>
      <c r="F10" s="57">
        <v>365</v>
      </c>
      <c r="G10" s="50"/>
      <c r="H10" s="51"/>
      <c r="I10" s="50"/>
      <c r="J10" s="51"/>
      <c r="K10" s="50"/>
      <c r="L10" s="51"/>
      <c r="M10" s="50"/>
      <c r="N10" s="51"/>
      <c r="O10" s="52" t="s">
        <v>96</v>
      </c>
      <c r="P10" s="66">
        <f>D10/F10</f>
        <v>58.54246575342466</v>
      </c>
      <c r="Q10" s="70" t="s">
        <v>110</v>
      </c>
      <c r="R10" s="56" t="s">
        <v>147</v>
      </c>
    </row>
    <row r="11" spans="1:18" ht="32.25" customHeight="1">
      <c r="A11" s="104">
        <v>2</v>
      </c>
      <c r="B11" s="167" t="s">
        <v>89</v>
      </c>
      <c r="C11" s="50" t="s">
        <v>111</v>
      </c>
      <c r="D11" s="86">
        <v>2384</v>
      </c>
      <c r="E11" s="50" t="s">
        <v>95</v>
      </c>
      <c r="F11" s="57">
        <v>365</v>
      </c>
      <c r="G11" s="50"/>
      <c r="H11" s="51"/>
      <c r="I11" s="50"/>
      <c r="J11" s="51"/>
      <c r="K11" s="50"/>
      <c r="L11" s="51"/>
      <c r="M11" s="50"/>
      <c r="N11" s="51"/>
      <c r="O11" s="52" t="s">
        <v>96</v>
      </c>
      <c r="P11" s="66">
        <f t="shared" si="0"/>
        <v>6.531506849315068</v>
      </c>
      <c r="Q11" s="70" t="s">
        <v>112</v>
      </c>
      <c r="R11" s="56" t="s">
        <v>113</v>
      </c>
    </row>
    <row r="12" spans="1:18" s="49" customFormat="1" ht="32.25" customHeight="1">
      <c r="A12" s="104">
        <v>2</v>
      </c>
      <c r="B12" s="167" t="s">
        <v>5</v>
      </c>
      <c r="C12" s="46" t="s">
        <v>114</v>
      </c>
      <c r="D12" s="85">
        <v>30639</v>
      </c>
      <c r="E12" s="46"/>
      <c r="F12" s="57"/>
      <c r="G12" s="46"/>
      <c r="H12" s="47"/>
      <c r="I12" s="46"/>
      <c r="J12" s="47"/>
      <c r="K12" s="46"/>
      <c r="L12" s="47"/>
      <c r="M12" s="46"/>
      <c r="N12" s="47"/>
      <c r="O12" s="48" t="s">
        <v>115</v>
      </c>
      <c r="P12" s="67">
        <f>D12</f>
        <v>30639</v>
      </c>
      <c r="Q12" s="70" t="s">
        <v>159</v>
      </c>
      <c r="R12" s="55" t="s">
        <v>116</v>
      </c>
    </row>
    <row r="13" spans="1:19" s="49" customFormat="1" ht="32.25" customHeight="1">
      <c r="A13" s="127">
        <v>27</v>
      </c>
      <c r="B13" s="128" t="s">
        <v>117</v>
      </c>
      <c r="C13" s="129" t="s">
        <v>118</v>
      </c>
      <c r="D13" s="130">
        <v>656893</v>
      </c>
      <c r="E13" s="129" t="s">
        <v>95</v>
      </c>
      <c r="F13" s="131">
        <v>365</v>
      </c>
      <c r="G13" s="129"/>
      <c r="H13" s="132"/>
      <c r="I13" s="129"/>
      <c r="J13" s="132"/>
      <c r="K13" s="129"/>
      <c r="L13" s="132"/>
      <c r="M13" s="129"/>
      <c r="N13" s="132"/>
      <c r="O13" s="133" t="s">
        <v>96</v>
      </c>
      <c r="P13" s="134">
        <f>D13/F13</f>
        <v>1799.7068493150684</v>
      </c>
      <c r="Q13" s="135" t="s">
        <v>119</v>
      </c>
      <c r="R13" s="128" t="s">
        <v>120</v>
      </c>
      <c r="S13" s="49" t="s">
        <v>151</v>
      </c>
    </row>
    <row r="14" spans="1:18" ht="32.25" customHeight="1">
      <c r="A14" s="104">
        <v>2</v>
      </c>
      <c r="B14" s="167" t="s">
        <v>138</v>
      </c>
      <c r="C14" s="46" t="s">
        <v>81</v>
      </c>
      <c r="D14" s="85">
        <v>672</v>
      </c>
      <c r="E14" s="46"/>
      <c r="F14" s="57"/>
      <c r="G14" s="46"/>
      <c r="H14" s="47"/>
      <c r="I14" s="46"/>
      <c r="J14" s="47"/>
      <c r="K14" s="46"/>
      <c r="L14" s="47"/>
      <c r="M14" s="46"/>
      <c r="N14" s="47"/>
      <c r="O14" s="53" t="s">
        <v>115</v>
      </c>
      <c r="P14" s="67">
        <f>D14</f>
        <v>672</v>
      </c>
      <c r="Q14" s="70" t="s">
        <v>37</v>
      </c>
      <c r="R14" s="55" t="s">
        <v>121</v>
      </c>
    </row>
    <row r="15" spans="1:18" ht="32.25" customHeight="1">
      <c r="A15" s="104">
        <v>3</v>
      </c>
      <c r="B15" s="167" t="s">
        <v>122</v>
      </c>
      <c r="C15" s="46" t="s">
        <v>123</v>
      </c>
      <c r="D15" s="87">
        <v>73</v>
      </c>
      <c r="E15" s="46" t="s">
        <v>95</v>
      </c>
      <c r="F15" s="57">
        <v>365</v>
      </c>
      <c r="G15" s="46"/>
      <c r="H15" s="47"/>
      <c r="I15" s="46"/>
      <c r="J15" s="47"/>
      <c r="K15" s="46"/>
      <c r="L15" s="47"/>
      <c r="M15" s="46"/>
      <c r="N15" s="47"/>
      <c r="O15" s="48" t="s">
        <v>96</v>
      </c>
      <c r="P15" s="66">
        <f>D15/F15</f>
        <v>0.2</v>
      </c>
      <c r="Q15" s="70" t="s">
        <v>124</v>
      </c>
      <c r="R15" s="55" t="s">
        <v>125</v>
      </c>
    </row>
    <row r="16" spans="1:19" ht="40.5">
      <c r="A16" s="104">
        <v>3</v>
      </c>
      <c r="B16" s="167" t="s">
        <v>126</v>
      </c>
      <c r="C16" s="46" t="s">
        <v>127</v>
      </c>
      <c r="D16" s="85">
        <v>6949</v>
      </c>
      <c r="E16" s="46" t="s">
        <v>95</v>
      </c>
      <c r="F16" s="57">
        <v>365</v>
      </c>
      <c r="G16" s="46"/>
      <c r="H16" s="47"/>
      <c r="I16" s="46"/>
      <c r="J16" s="47"/>
      <c r="K16" s="46"/>
      <c r="L16" s="47"/>
      <c r="M16" s="46"/>
      <c r="N16" s="47"/>
      <c r="O16" s="48" t="s">
        <v>96</v>
      </c>
      <c r="P16" s="66">
        <f>D16/F16</f>
        <v>19.03835616438356</v>
      </c>
      <c r="Q16" s="70" t="s">
        <v>124</v>
      </c>
      <c r="R16" s="55" t="s">
        <v>128</v>
      </c>
      <c r="S16" s="49"/>
    </row>
    <row r="17" spans="1:18" ht="40.5">
      <c r="A17" s="104">
        <v>3</v>
      </c>
      <c r="B17" s="167" t="s">
        <v>146</v>
      </c>
      <c r="C17" s="46" t="s">
        <v>123</v>
      </c>
      <c r="D17" s="85">
        <v>240</v>
      </c>
      <c r="E17" s="46" t="s">
        <v>95</v>
      </c>
      <c r="F17" s="57">
        <v>365</v>
      </c>
      <c r="G17" s="46"/>
      <c r="H17" s="47"/>
      <c r="I17" s="46"/>
      <c r="J17" s="47"/>
      <c r="K17" s="46"/>
      <c r="L17" s="47"/>
      <c r="M17" s="46"/>
      <c r="N17" s="47"/>
      <c r="O17" s="48" t="s">
        <v>96</v>
      </c>
      <c r="P17" s="66">
        <f>D17/F17</f>
        <v>0.6575342465753424</v>
      </c>
      <c r="Q17" s="70" t="s">
        <v>124</v>
      </c>
      <c r="R17" s="55" t="s">
        <v>129</v>
      </c>
    </row>
    <row r="18" spans="1:18" ht="32.25" customHeight="1">
      <c r="A18" s="104">
        <v>3</v>
      </c>
      <c r="B18" s="167" t="s">
        <v>130</v>
      </c>
      <c r="C18" s="46" t="s">
        <v>131</v>
      </c>
      <c r="D18" s="85">
        <v>165</v>
      </c>
      <c r="E18" s="46" t="s">
        <v>95</v>
      </c>
      <c r="F18" s="57">
        <v>365</v>
      </c>
      <c r="G18" s="46"/>
      <c r="H18" s="47"/>
      <c r="I18" s="46"/>
      <c r="J18" s="47"/>
      <c r="K18" s="46"/>
      <c r="L18" s="47"/>
      <c r="M18" s="46"/>
      <c r="N18" s="47"/>
      <c r="O18" s="48" t="s">
        <v>96</v>
      </c>
      <c r="P18" s="66">
        <f>D18/F18</f>
        <v>0.4520547945205479</v>
      </c>
      <c r="Q18" s="70" t="s">
        <v>124</v>
      </c>
      <c r="R18" s="55" t="s">
        <v>132</v>
      </c>
    </row>
  </sheetData>
  <sheetProtection/>
  <printOptions/>
  <pageMargins left="0.7874015748031497" right="0.55" top="0.7874015748031497" bottom="0.3937007874015748" header="0.5118110236220472" footer="0.511811023622047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