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リース" sheetId="1" r:id="rId1"/>
    <sheet name="PPA" sheetId="2" r:id="rId2"/>
  </sheets>
  <calcPr calcId="152511"/>
</workbook>
</file>

<file path=xl/calcChain.xml><?xml version="1.0" encoding="utf-8"?>
<calcChain xmlns="http://schemas.openxmlformats.org/spreadsheetml/2006/main">
  <c r="G25" i="2" l="1"/>
  <c r="G33" i="2"/>
  <c r="G34" i="2" s="1"/>
  <c r="G23" i="2"/>
  <c r="G22" i="2"/>
  <c r="G24" i="2" l="1"/>
  <c r="C24" i="2"/>
  <c r="C16" i="2" l="1"/>
  <c r="G16" i="2" s="1"/>
  <c r="G14" i="2"/>
  <c r="G13" i="2"/>
  <c r="G12" i="2"/>
  <c r="G11" i="2"/>
  <c r="G10" i="2"/>
  <c r="G9" i="2"/>
  <c r="G8" i="2"/>
  <c r="G7" i="2"/>
  <c r="G6" i="2"/>
  <c r="G5" i="2"/>
  <c r="G22" i="1"/>
  <c r="G23" i="1" s="1"/>
  <c r="G26" i="1" s="1"/>
  <c r="C16" i="1"/>
  <c r="C23" i="1"/>
  <c r="C26" i="1" s="1"/>
  <c r="C28" i="2" l="1"/>
  <c r="C30" i="2" s="1"/>
  <c r="G28" i="2"/>
  <c r="G30" i="2" s="1"/>
  <c r="G31" i="1"/>
  <c r="G16" i="1"/>
  <c r="G6" i="1"/>
  <c r="G7" i="1"/>
  <c r="G8" i="1"/>
  <c r="G9" i="1"/>
  <c r="G10" i="1"/>
  <c r="G11" i="1"/>
  <c r="G12" i="1"/>
  <c r="G13" i="1"/>
  <c r="G14" i="1"/>
  <c r="G5" i="1"/>
  <c r="G36" i="2" l="1"/>
  <c r="G28" i="1"/>
  <c r="C28" i="1"/>
  <c r="G33" i="1" s="1"/>
</calcChain>
</file>

<file path=xl/sharedStrings.xml><?xml version="1.0" encoding="utf-8"?>
<sst xmlns="http://schemas.openxmlformats.org/spreadsheetml/2006/main" count="135" uniqueCount="38">
  <si>
    <t>経費算入部門</t>
    <rPh sb="0" eb="2">
      <t>ケイヒ</t>
    </rPh>
    <rPh sb="2" eb="4">
      <t>サンニュウ</t>
    </rPh>
    <rPh sb="4" eb="6">
      <t>ブモン</t>
    </rPh>
    <phoneticPr fontId="1"/>
  </si>
  <si>
    <t>設備費用</t>
    <rPh sb="0" eb="2">
      <t>セツビ</t>
    </rPh>
    <rPh sb="2" eb="4">
      <t>ヒヨウ</t>
    </rPh>
    <phoneticPr fontId="1"/>
  </si>
  <si>
    <t>借入金利子等</t>
    <rPh sb="0" eb="2">
      <t>カリイレ</t>
    </rPh>
    <rPh sb="2" eb="3">
      <t>キン</t>
    </rPh>
    <rPh sb="3" eb="5">
      <t>リシ</t>
    </rPh>
    <rPh sb="5" eb="6">
      <t>トウ</t>
    </rPh>
    <phoneticPr fontId="1"/>
  </si>
  <si>
    <t>租税公課</t>
    <rPh sb="0" eb="2">
      <t>ソゼイ</t>
    </rPh>
    <rPh sb="2" eb="4">
      <t>コウカ</t>
    </rPh>
    <phoneticPr fontId="1"/>
  </si>
  <si>
    <t>保険料</t>
    <rPh sb="0" eb="3">
      <t>ホケンリョウ</t>
    </rPh>
    <phoneticPr fontId="1"/>
  </si>
  <si>
    <t>その他経費（　　）</t>
    <rPh sb="2" eb="3">
      <t>タ</t>
    </rPh>
    <rPh sb="3" eb="5">
      <t>ケイヒ</t>
    </rPh>
    <phoneticPr fontId="1"/>
  </si>
  <si>
    <t>リース料金（月額）</t>
    <rPh sb="3" eb="5">
      <t>リョウキン</t>
    </rPh>
    <rPh sb="6" eb="8">
      <t>ゲツガク</t>
    </rPh>
    <phoneticPr fontId="1"/>
  </si>
  <si>
    <t>リース期間（月数）</t>
    <rPh sb="3" eb="5">
      <t>キカン</t>
    </rPh>
    <rPh sb="6" eb="8">
      <t>ゲッスウ</t>
    </rPh>
    <phoneticPr fontId="1"/>
  </si>
  <si>
    <t>その他収入（　　）</t>
    <rPh sb="2" eb="3">
      <t>タ</t>
    </rPh>
    <rPh sb="3" eb="5">
      <t>シュウニュウ</t>
    </rPh>
    <phoneticPr fontId="1"/>
  </si>
  <si>
    <t>算入経費総額</t>
    <rPh sb="0" eb="2">
      <t>サンニュウ</t>
    </rPh>
    <rPh sb="2" eb="4">
      <t>ケイヒ</t>
    </rPh>
    <rPh sb="4" eb="6">
      <t>ソウガク</t>
    </rPh>
    <phoneticPr fontId="1"/>
  </si>
  <si>
    <t>直接工事費用</t>
    <rPh sb="0" eb="2">
      <t>チョクセツ</t>
    </rPh>
    <rPh sb="2" eb="4">
      <t>コウジ</t>
    </rPh>
    <rPh sb="4" eb="6">
      <t>ヒヨウ</t>
    </rPh>
    <phoneticPr fontId="1"/>
  </si>
  <si>
    <t>その他工事費用</t>
    <rPh sb="2" eb="3">
      <t>タ</t>
    </rPh>
    <rPh sb="3" eb="5">
      <t>コウジ</t>
    </rPh>
    <rPh sb="5" eb="6">
      <t>ヒ</t>
    </rPh>
    <rPh sb="6" eb="7">
      <t>ヨウ</t>
    </rPh>
    <phoneticPr fontId="1"/>
  </si>
  <si>
    <t>事業収入部門</t>
    <rPh sb="0" eb="2">
      <t>ジギョウ</t>
    </rPh>
    <rPh sb="2" eb="4">
      <t>シュウニュウ</t>
    </rPh>
    <rPh sb="4" eb="6">
      <t>ブモン</t>
    </rPh>
    <phoneticPr fontId="1"/>
  </si>
  <si>
    <t>補助金収入（見込）</t>
    <rPh sb="0" eb="3">
      <t>ホジョキン</t>
    </rPh>
    <rPh sb="3" eb="5">
      <t>シュウニュウ</t>
    </rPh>
    <rPh sb="6" eb="8">
      <t>ミコミ</t>
    </rPh>
    <phoneticPr fontId="1"/>
  </si>
  <si>
    <t>概算利益</t>
    <rPh sb="0" eb="2">
      <t>ガイサン</t>
    </rPh>
    <rPh sb="2" eb="4">
      <t>リエキ</t>
    </rPh>
    <phoneticPr fontId="1"/>
  </si>
  <si>
    <t>保守料</t>
    <rPh sb="0" eb="3">
      <t>ホシュリョウ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</si>
  <si>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</si>
  <si>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</si>
  <si>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補助金適用前</t>
    <rPh sb="0" eb="3">
      <t>ホジョキン</t>
    </rPh>
    <rPh sb="3" eb="5">
      <t>テキヨウ</t>
    </rPh>
    <rPh sb="5" eb="6">
      <t>マエ</t>
    </rPh>
    <phoneticPr fontId="1"/>
  </si>
  <si>
    <t>補助金適用後</t>
    <rPh sb="0" eb="3">
      <t>ホジョキン</t>
    </rPh>
    <rPh sb="3" eb="5">
      <t>テキヨウ</t>
    </rPh>
    <rPh sb="5" eb="6">
      <t>ゴ</t>
    </rPh>
    <phoneticPr fontId="1"/>
  </si>
  <si>
    <t>事業収入総額</t>
    <rPh sb="0" eb="2">
      <t>ジギョウ</t>
    </rPh>
    <rPh sb="2" eb="4">
      <t>シュウニュウ</t>
    </rPh>
    <rPh sb="4" eb="6">
      <t>ソウガク</t>
    </rPh>
    <phoneticPr fontId="1"/>
  </si>
  <si>
    <t>リース料金（総額）</t>
    <rPh sb="3" eb="5">
      <t>リョウキン</t>
    </rPh>
    <rPh sb="6" eb="8">
      <t>ソウガク</t>
    </rPh>
    <phoneticPr fontId="1"/>
  </si>
  <si>
    <t>補助金交付条件</t>
    <rPh sb="0" eb="3">
      <t>ホジョキン</t>
    </rPh>
    <rPh sb="3" eb="5">
      <t>コウフ</t>
    </rPh>
    <rPh sb="5" eb="7">
      <t>ジョウケン</t>
    </rPh>
    <phoneticPr fontId="1"/>
  </si>
  <si>
    <t>適用前と同額</t>
    <rPh sb="0" eb="2">
      <t>テキヨウ</t>
    </rPh>
    <rPh sb="2" eb="3">
      <t>マエ</t>
    </rPh>
    <rPh sb="4" eb="6">
      <t>ドウガク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</si>
  <si>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</si>
  <si>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条件：≦適用前</t>
    <rPh sb="0" eb="2">
      <t>ジョウケン</t>
    </rPh>
    <rPh sb="4" eb="6">
      <t>テキヨウ</t>
    </rPh>
    <rPh sb="6" eb="7">
      <t>マエ</t>
    </rPh>
    <phoneticPr fontId="1"/>
  </si>
  <si>
    <t>１月当たり想定電力需要量</t>
    <rPh sb="1" eb="2">
      <t>ツキ</t>
    </rPh>
    <rPh sb="2" eb="3">
      <t>ア</t>
    </rPh>
    <rPh sb="5" eb="7">
      <t>ソウテイ</t>
    </rPh>
    <rPh sb="7" eb="9">
      <t>デンリョク</t>
    </rPh>
    <rPh sb="9" eb="11">
      <t>ジュヨウ</t>
    </rPh>
    <rPh sb="11" eb="12">
      <t>リョウ</t>
    </rPh>
    <phoneticPr fontId="1"/>
  </si>
  <si>
    <t>ＰＰＡ契約期間（月数）</t>
    <rPh sb="3" eb="5">
      <t>ケイヤク</t>
    </rPh>
    <rPh sb="5" eb="7">
      <t>キカン</t>
    </rPh>
    <rPh sb="8" eb="10">
      <t>ゲッスウ</t>
    </rPh>
    <phoneticPr fontId="1"/>
  </si>
  <si>
    <t>ＰＰＡ料金（総額）</t>
    <rPh sb="3" eb="5">
      <t>リョウキン</t>
    </rPh>
    <rPh sb="6" eb="8">
      <t>ソウガク</t>
    </rPh>
    <phoneticPr fontId="1"/>
  </si>
  <si>
    <t>長野県内本社条件</t>
    <rPh sb="0" eb="2">
      <t>ナガノ</t>
    </rPh>
    <rPh sb="2" eb="4">
      <t>ケンナイ</t>
    </rPh>
    <rPh sb="4" eb="6">
      <t>ホンシャ</t>
    </rPh>
    <rPh sb="6" eb="8">
      <t>ジョウケン</t>
    </rPh>
    <phoneticPr fontId="1"/>
  </si>
  <si>
    <t>補助金算入（見込）</t>
    <rPh sb="0" eb="3">
      <t>ホジョキン</t>
    </rPh>
    <rPh sb="3" eb="5">
      <t>サンニュウ</t>
    </rPh>
    <rPh sb="6" eb="8">
      <t>ミコミ</t>
    </rPh>
    <phoneticPr fontId="1"/>
  </si>
  <si>
    <t>該当あり</t>
    <rPh sb="0" eb="2">
      <t>ガイトウ</t>
    </rPh>
    <phoneticPr fontId="1"/>
  </si>
  <si>
    <t>該当なし</t>
    <rPh sb="0" eb="2">
      <t>ガイトウ</t>
    </rPh>
    <phoneticPr fontId="1"/>
  </si>
  <si>
    <t>←該当有無を選択</t>
    <rPh sb="1" eb="3">
      <t>ガイトウ</t>
    </rPh>
    <rPh sb="3" eb="5">
      <t>ウム</t>
    </rPh>
    <rPh sb="6" eb="8">
      <t>センタク</t>
    </rPh>
    <phoneticPr fontId="1"/>
  </si>
  <si>
    <t>余剰電力売電収入見込額（総額）</t>
    <rPh sb="0" eb="2">
      <t>ヨジョウ</t>
    </rPh>
    <rPh sb="2" eb="4">
      <t>デンリョク</t>
    </rPh>
    <rPh sb="4" eb="6">
      <t>バイデン</t>
    </rPh>
    <rPh sb="6" eb="8">
      <t>シュウニュウ</t>
    </rPh>
    <rPh sb="8" eb="10">
      <t>ミコミ</t>
    </rPh>
    <rPh sb="10" eb="11">
      <t>ガク</t>
    </rPh>
    <rPh sb="12" eb="14">
      <t>ソウガク</t>
    </rPh>
    <phoneticPr fontId="1"/>
  </si>
  <si>
    <t>ＰＰＡ料金単価（@ｋＷｈ）</t>
    <rPh sb="3" eb="5">
      <t>リョウキン</t>
    </rPh>
    <rPh sb="5" eb="7">
      <t>タンカ</t>
    </rPh>
    <phoneticPr fontId="1"/>
  </si>
  <si>
    <t>（経費はいずれも「税別」）</t>
    <rPh sb="1" eb="3">
      <t>ケイヒ</t>
    </rPh>
    <rPh sb="9" eb="11">
      <t>ゼイベツ</t>
    </rPh>
    <phoneticPr fontId="1"/>
  </si>
  <si>
    <t>他の補助金等</t>
    <rPh sb="0" eb="1">
      <t>タ</t>
    </rPh>
    <rPh sb="2" eb="5">
      <t>ホジョキン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</si>
</sst>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4" borderId="0" xfId="0" applyNumberFormat="1" applyFill="1"/>
    <xf numFmtId="0" fontId="0" fillId="2" borderId="1" xfId="0" applyFill="1" applyBorder="1"/>
    <xf numFmtId="3" fontId="0" fillId="0" borderId="1" xfId="0" applyNumberFormat="1" applyBorder="1"/>
    <xf numFmtId="0" fontId="0" fillId="0" borderId="1" xfId="0" applyBorder="1"/>
    <xf numFmtId="3" fontId="0" fillId="2" borderId="1" xfId="0" applyNumberFormat="1" applyFill="1" applyBorder="1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5" xfId="0" applyBorder="1"/>
    <xf numFmtId="3" fontId="0" fillId="3" borderId="2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0" xfId="0" applyNumberFormat="1" applyFill="1" applyBorder="1"/>
    <xf numFmtId="3" fontId="0" fillId="3" borderId="4" xfId="0" applyNumberFormat="1" applyFill="1" applyBorder="1" applyAlignment="1">
      <alignment horizontal="center" vertical="center"/>
    </xf>
    <xf numFmtId="0" fontId="5" fillId="0" borderId="5" xfId="0" applyFont="1" applyBorder="1"/>
    <xf numFmtId="0" fontId="0" fillId="0" borderId="1" xfId="0" applyBorder="1" applyAlignment="1">
      <alignment shrinkToFit="1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31</xdr:row>
      <xdr:rowOff>123825</xdr:rowOff>
    </xdr:from>
    <xdr:to>
      <xdr:col>4</xdr:col>
      <xdr:colOff>257176</xdr:colOff>
      <xdr:row>41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80976" y="6096000"/>
          <a:ext cx="47434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補助金交付条件</a:t>
          </a:r>
          <a:endParaRPr kumimoji="1" lang="en-US" altLang="ja-JP" sz="1100"/>
        </a:p>
        <a:p>
          <a:r>
            <a:rPr kumimoji="1" lang="ja-JP" altLang="en-US" sz="1100"/>
            <a:t>概算利益：補助金適用前≧補助金適用後</a:t>
          </a:r>
          <a:endParaRPr kumimoji="1" lang="en-US" altLang="ja-JP" sz="1100"/>
        </a:p>
        <a:p>
          <a:r>
            <a:rPr kumimoji="1" lang="ja-JP" altLang="en-US" sz="1100"/>
            <a:t>リース料金（総額）：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補助金適用前≧補助金適用後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太陽光発電設備、蓄電池設置に係る事業費が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ｋＷ（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ｋＷｈ）当たり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万円を超える場合の補助金収入（見込）は、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出力ｋＷ（容量ｋＷｈ）に変更すること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114300</xdr:colOff>
      <xdr:row>15</xdr:row>
      <xdr:rowOff>9525</xdr:rowOff>
    </xdr:from>
    <xdr:to>
      <xdr:col>4</xdr:col>
      <xdr:colOff>600075</xdr:colOff>
      <xdr:row>20</xdr:row>
      <xdr:rowOff>161925</xdr:rowOff>
    </xdr:to>
    <xdr:sp macro="" textlink="">
      <xdr:nvSpPr>
        <xdr:cNvPr id="3" name="右矢印 2"/>
        <xdr:cNvSpPr/>
      </xdr:nvSpPr>
      <xdr:spPr>
        <a:xfrm>
          <a:off x="4476750" y="2590800"/>
          <a:ext cx="485775" cy="1019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95251</xdr:rowOff>
    </xdr:from>
    <xdr:to>
      <xdr:col>1</xdr:col>
      <xdr:colOff>800100</xdr:colOff>
      <xdr:row>0</xdr:row>
      <xdr:rowOff>457201</xdr:rowOff>
    </xdr:to>
    <xdr:sp macro="" textlink="">
      <xdr:nvSpPr>
        <xdr:cNvPr id="4" name="テキスト ボックス 3"/>
        <xdr:cNvSpPr txBox="1"/>
      </xdr:nvSpPr>
      <xdr:spPr>
        <a:xfrm>
          <a:off x="104775" y="95251"/>
          <a:ext cx="13811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リース契約用</a:t>
          </a:r>
        </a:p>
      </xdr:txBody>
    </xdr:sp>
    <xdr:clientData/>
  </xdr:twoCellAnchor>
  <xdr:twoCellAnchor>
    <xdr:from>
      <xdr:col>4</xdr:col>
      <xdr:colOff>466725</xdr:colOff>
      <xdr:row>33</xdr:row>
      <xdr:rowOff>142875</xdr:rowOff>
    </xdr:from>
    <xdr:to>
      <xdr:col>7</xdr:col>
      <xdr:colOff>714375</xdr:colOff>
      <xdr:row>39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5133975" y="6457950"/>
          <a:ext cx="4191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</a:rPr>
            <a:t>本様式には、それぞれの金額、期間等が確認できる証拠書類（写し可）を添付してください。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34</xdr:row>
      <xdr:rowOff>123825</xdr:rowOff>
    </xdr:from>
    <xdr:to>
      <xdr:col>4</xdr:col>
      <xdr:colOff>257176</xdr:colOff>
      <xdr:row>45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80976" y="6610350"/>
          <a:ext cx="44386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補助金交付条件</a:t>
          </a:r>
          <a:endParaRPr kumimoji="1" lang="en-US" altLang="ja-JP" sz="1100"/>
        </a:p>
        <a:p>
          <a:r>
            <a:rPr kumimoji="1" lang="ja-JP" altLang="en-US" sz="1100"/>
            <a:t>概算利益：補助金適用前≧補助金適用後</a:t>
          </a:r>
          <a:endParaRPr kumimoji="1" lang="en-US" altLang="ja-JP" sz="1100"/>
        </a:p>
        <a:p>
          <a:r>
            <a:rPr kumimoji="1" lang="ja-JP" altLang="en-US" sz="1100"/>
            <a:t>リース料金（総額）：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補助金適用前≧補助金適用後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太陽光発電設備、蓄電池設置に係る事業費が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ｋＷ（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ｋＷｈ）当たり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万円を超える場合の補助金収入（見込）は、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出力ｋＷ（容量ｋＷｈ）に変更すること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県内に本店を有する事業者は、補助金算入額を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9/10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で見込む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114300</xdr:colOff>
      <xdr:row>15</xdr:row>
      <xdr:rowOff>9525</xdr:rowOff>
    </xdr:from>
    <xdr:to>
      <xdr:col>4</xdr:col>
      <xdr:colOff>600075</xdr:colOff>
      <xdr:row>20</xdr:row>
      <xdr:rowOff>161925</xdr:rowOff>
    </xdr:to>
    <xdr:sp macro="" textlink="">
      <xdr:nvSpPr>
        <xdr:cNvPr id="3" name="右矢印 2"/>
        <xdr:cNvSpPr/>
      </xdr:nvSpPr>
      <xdr:spPr>
        <a:xfrm>
          <a:off x="4476750" y="2790825"/>
          <a:ext cx="485775" cy="1019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95250</xdr:rowOff>
    </xdr:from>
    <xdr:to>
      <xdr:col>1</xdr:col>
      <xdr:colOff>704850</xdr:colOff>
      <xdr:row>0</xdr:row>
      <xdr:rowOff>457200</xdr:rowOff>
    </xdr:to>
    <xdr:sp macro="" textlink="">
      <xdr:nvSpPr>
        <xdr:cNvPr id="4" name="テキスト ボックス 3"/>
        <xdr:cNvSpPr txBox="1"/>
      </xdr:nvSpPr>
      <xdr:spPr>
        <a:xfrm>
          <a:off x="104775" y="95250"/>
          <a:ext cx="12858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ＰＰＡ契約用</a:t>
          </a:r>
        </a:p>
      </xdr:txBody>
    </xdr:sp>
    <xdr:clientData/>
  </xdr:twoCellAnchor>
  <xdr:twoCellAnchor>
    <xdr:from>
      <xdr:col>4</xdr:col>
      <xdr:colOff>381000</xdr:colOff>
      <xdr:row>36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5048250" y="6981825"/>
          <a:ext cx="4191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</a:rPr>
            <a:t>本様式には、それぞれの金額、期間等が確認できる証拠書類（写し可）を添付してください。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A17" sqref="A17"/>
    </sheetView>
  </sheetViews>
  <sheetFormatPr defaultRowHeight="13.5" x14ac:dyDescent="0.15"/>
  <cols>
    <col min="2" max="2" width="25.625" customWidth="1"/>
    <col min="3" max="3" width="16.5" customWidth="1"/>
    <col min="4" max="4" width="10.125" customWidth="1"/>
    <col min="6" max="6" width="25.625" customWidth="1"/>
    <col min="7" max="7" width="17.125" customWidth="1"/>
    <col min="8" max="8" width="10.5" customWidth="1"/>
  </cols>
  <sheetData>
    <row r="1" spans="1:8" ht="43.5" customHeight="1" x14ac:dyDescent="0.15"/>
    <row r="2" spans="1:8" ht="29.25" customHeight="1" x14ac:dyDescent="0.15">
      <c r="B2" s="28" t="s">
        <v>18</v>
      </c>
      <c r="C2" s="28"/>
      <c r="D2" s="28"/>
      <c r="E2" s="18"/>
      <c r="F2" s="28" t="s">
        <v>19</v>
      </c>
      <c r="G2" s="28"/>
      <c r="H2" s="28"/>
    </row>
    <row r="3" spans="1:8" x14ac:dyDescent="0.15">
      <c r="A3" t="s">
        <v>0</v>
      </c>
    </row>
    <row r="4" spans="1:8" x14ac:dyDescent="0.15">
      <c r="B4" s="26" t="s">
        <v>36</v>
      </c>
      <c r="C4" s="1" t="s">
        <v>16</v>
      </c>
      <c r="D4" s="1" t="s">
        <v>17</v>
      </c>
      <c r="E4" s="1"/>
      <c r="F4" s="1"/>
      <c r="G4" s="1" t="s">
        <v>16</v>
      </c>
      <c r="H4" s="1" t="s">
        <v>17</v>
      </c>
    </row>
    <row r="5" spans="1:8" x14ac:dyDescent="0.15">
      <c r="B5" s="5" t="s">
        <v>1</v>
      </c>
      <c r="C5" s="6">
        <v>3000000</v>
      </c>
      <c r="D5" s="10" t="s">
        <v>24</v>
      </c>
      <c r="E5" s="3"/>
      <c r="F5" s="8" t="s">
        <v>1</v>
      </c>
      <c r="G5" s="6">
        <f>C5</f>
        <v>3000000</v>
      </c>
      <c r="H5" s="9" t="s">
        <v>23</v>
      </c>
    </row>
    <row r="6" spans="1:8" x14ac:dyDescent="0.15">
      <c r="B6" s="5" t="s">
        <v>10</v>
      </c>
      <c r="C6" s="6">
        <v>250000</v>
      </c>
      <c r="D6" s="11" t="s">
        <v>24</v>
      </c>
      <c r="E6" s="3"/>
      <c r="F6" s="8" t="s">
        <v>10</v>
      </c>
      <c r="G6" s="6">
        <f t="shared" ref="G6:G16" si="0">C6</f>
        <v>250000</v>
      </c>
      <c r="H6" s="9" t="s">
        <v>23</v>
      </c>
    </row>
    <row r="7" spans="1:8" x14ac:dyDescent="0.15">
      <c r="B7" s="7" t="s">
        <v>11</v>
      </c>
      <c r="C7" s="6">
        <v>30000</v>
      </c>
      <c r="D7" s="6"/>
      <c r="E7" s="3"/>
      <c r="F7" s="6" t="s">
        <v>11</v>
      </c>
      <c r="G7" s="6">
        <f t="shared" si="0"/>
        <v>30000</v>
      </c>
      <c r="H7" s="9" t="s">
        <v>23</v>
      </c>
    </row>
    <row r="8" spans="1:8" x14ac:dyDescent="0.15">
      <c r="B8" s="7" t="s">
        <v>15</v>
      </c>
      <c r="C8" s="6">
        <v>15000</v>
      </c>
      <c r="D8" s="6"/>
      <c r="E8" s="3"/>
      <c r="F8" s="6" t="s">
        <v>15</v>
      </c>
      <c r="G8" s="6">
        <f t="shared" si="0"/>
        <v>15000</v>
      </c>
      <c r="H8" s="9" t="s">
        <v>23</v>
      </c>
    </row>
    <row r="9" spans="1:8" x14ac:dyDescent="0.15">
      <c r="B9" s="7" t="s">
        <v>3</v>
      </c>
      <c r="C9" s="6">
        <v>10000</v>
      </c>
      <c r="D9" s="6"/>
      <c r="E9" s="3"/>
      <c r="F9" s="6" t="s">
        <v>3</v>
      </c>
      <c r="G9" s="6">
        <f t="shared" si="0"/>
        <v>10000</v>
      </c>
      <c r="H9" s="9" t="s">
        <v>23</v>
      </c>
    </row>
    <row r="10" spans="1:8" x14ac:dyDescent="0.15">
      <c r="B10" s="7" t="s">
        <v>4</v>
      </c>
      <c r="C10" s="6">
        <v>5000</v>
      </c>
      <c r="D10" s="6"/>
      <c r="E10" s="3"/>
      <c r="F10" s="6" t="s">
        <v>4</v>
      </c>
      <c r="G10" s="6">
        <f t="shared" si="0"/>
        <v>5000</v>
      </c>
      <c r="H10" s="9" t="s">
        <v>23</v>
      </c>
    </row>
    <row r="11" spans="1:8" x14ac:dyDescent="0.15">
      <c r="B11" s="7" t="s">
        <v>2</v>
      </c>
      <c r="C11" s="6">
        <v>5000</v>
      </c>
      <c r="D11" s="6"/>
      <c r="E11" s="3"/>
      <c r="F11" s="6" t="s">
        <v>2</v>
      </c>
      <c r="G11" s="6">
        <f t="shared" si="0"/>
        <v>5000</v>
      </c>
      <c r="H11" s="9" t="s">
        <v>23</v>
      </c>
    </row>
    <row r="12" spans="1:8" x14ac:dyDescent="0.15">
      <c r="B12" s="7" t="s">
        <v>5</v>
      </c>
      <c r="C12" s="6"/>
      <c r="D12" s="6"/>
      <c r="E12" s="3"/>
      <c r="F12" s="6" t="s">
        <v>5</v>
      </c>
      <c r="G12" s="6">
        <f t="shared" si="0"/>
        <v>0</v>
      </c>
      <c r="H12" s="9" t="s">
        <v>23</v>
      </c>
    </row>
    <row r="13" spans="1:8" x14ac:dyDescent="0.15">
      <c r="B13" s="7" t="s">
        <v>5</v>
      </c>
      <c r="C13" s="6"/>
      <c r="D13" s="6"/>
      <c r="E13" s="3"/>
      <c r="F13" s="6" t="s">
        <v>5</v>
      </c>
      <c r="G13" s="6">
        <f t="shared" si="0"/>
        <v>0</v>
      </c>
      <c r="H13" s="9" t="s">
        <v>23</v>
      </c>
    </row>
    <row r="14" spans="1:8" x14ac:dyDescent="0.15">
      <c r="B14" s="7" t="s">
        <v>5</v>
      </c>
      <c r="C14" s="6"/>
      <c r="D14" s="6"/>
      <c r="E14" s="3"/>
      <c r="F14" s="6" t="s">
        <v>5</v>
      </c>
      <c r="G14" s="6">
        <f t="shared" si="0"/>
        <v>0</v>
      </c>
      <c r="H14" s="9" t="s">
        <v>23</v>
      </c>
    </row>
    <row r="15" spans="1:8" ht="14.25" thickBot="1" x14ac:dyDescent="0.2">
      <c r="C15" s="3"/>
      <c r="D15" s="3"/>
      <c r="E15" s="3"/>
      <c r="F15" s="3"/>
      <c r="G15" s="3"/>
    </row>
    <row r="16" spans="1:8" ht="14.25" thickBot="1" x14ac:dyDescent="0.2">
      <c r="B16" s="12" t="s">
        <v>9</v>
      </c>
      <c r="C16" s="13">
        <f>SUM(C5:C14)</f>
        <v>3315000</v>
      </c>
      <c r="D16" s="14"/>
      <c r="E16" s="3"/>
      <c r="F16" s="15" t="s">
        <v>9</v>
      </c>
      <c r="G16" s="13">
        <f t="shared" si="0"/>
        <v>3315000</v>
      </c>
      <c r="H16" s="16"/>
    </row>
    <row r="17" spans="1:8" x14ac:dyDescent="0.15">
      <c r="C17" s="3"/>
      <c r="D17" s="3"/>
      <c r="E17" s="3"/>
      <c r="F17" s="3"/>
      <c r="G17" s="3"/>
    </row>
    <row r="18" spans="1:8" x14ac:dyDescent="0.15">
      <c r="C18" s="3"/>
      <c r="D18" s="3"/>
      <c r="E18" s="3"/>
      <c r="F18" s="3"/>
      <c r="G18" s="3"/>
    </row>
    <row r="19" spans="1:8" x14ac:dyDescent="0.15">
      <c r="A19" t="s">
        <v>12</v>
      </c>
      <c r="C19" s="3"/>
      <c r="D19" s="3"/>
      <c r="E19" s="3"/>
      <c r="F19" s="3"/>
      <c r="G19" s="3"/>
    </row>
    <row r="20" spans="1:8" x14ac:dyDescent="0.15">
      <c r="C20" s="19" t="s">
        <v>16</v>
      </c>
      <c r="D20" s="19" t="s">
        <v>17</v>
      </c>
      <c r="E20" s="3"/>
      <c r="F20" s="3"/>
      <c r="G20" s="19" t="s">
        <v>16</v>
      </c>
      <c r="H20" s="1" t="s">
        <v>17</v>
      </c>
    </row>
    <row r="21" spans="1:8" x14ac:dyDescent="0.15">
      <c r="B21" s="7" t="s">
        <v>6</v>
      </c>
      <c r="C21" s="6">
        <v>22000</v>
      </c>
      <c r="D21" s="6"/>
      <c r="E21" s="3"/>
      <c r="F21" s="6" t="s">
        <v>6</v>
      </c>
      <c r="G21" s="6">
        <v>10000</v>
      </c>
      <c r="H21" s="20" t="s">
        <v>25</v>
      </c>
    </row>
    <row r="22" spans="1:8" x14ac:dyDescent="0.15">
      <c r="B22" s="7" t="s">
        <v>7</v>
      </c>
      <c r="C22" s="6">
        <v>180</v>
      </c>
      <c r="D22" s="6"/>
      <c r="E22" s="3"/>
      <c r="F22" s="6" t="s">
        <v>7</v>
      </c>
      <c r="G22" s="6">
        <f>C22</f>
        <v>180</v>
      </c>
      <c r="H22" s="7"/>
    </row>
    <row r="23" spans="1:8" x14ac:dyDescent="0.15">
      <c r="B23" s="7" t="s">
        <v>21</v>
      </c>
      <c r="C23" s="6">
        <f>C21*C22</f>
        <v>3960000</v>
      </c>
      <c r="D23" s="6"/>
      <c r="E23" s="3"/>
      <c r="F23" s="6" t="s">
        <v>21</v>
      </c>
      <c r="G23" s="6">
        <f>G21*G22</f>
        <v>1800000</v>
      </c>
      <c r="H23" s="7"/>
    </row>
    <row r="24" spans="1:8" x14ac:dyDescent="0.15">
      <c r="B24" s="7" t="s">
        <v>8</v>
      </c>
      <c r="C24" s="6"/>
      <c r="D24" s="27" t="s">
        <v>37</v>
      </c>
      <c r="E24" s="3"/>
      <c r="F24" s="6" t="s">
        <v>8</v>
      </c>
      <c r="G24" s="6"/>
      <c r="H24" s="7"/>
    </row>
    <row r="25" spans="1:8" ht="14.25" thickBot="1" x14ac:dyDescent="0.2">
      <c r="C25" s="3"/>
      <c r="D25" s="3"/>
      <c r="E25" s="3"/>
      <c r="F25" s="3"/>
      <c r="G25" s="3"/>
    </row>
    <row r="26" spans="1:8" ht="14.25" thickBot="1" x14ac:dyDescent="0.2">
      <c r="B26" s="12" t="s">
        <v>20</v>
      </c>
      <c r="C26" s="13">
        <f>SUM(C21:C24)</f>
        <v>3982180</v>
      </c>
      <c r="D26" s="14"/>
      <c r="E26" s="3"/>
      <c r="F26" s="15" t="s">
        <v>20</v>
      </c>
      <c r="G26" s="13">
        <f>SUM(G21:G24)</f>
        <v>1810180</v>
      </c>
      <c r="H26" s="16"/>
    </row>
    <row r="27" spans="1:8" ht="14.25" thickBot="1" x14ac:dyDescent="0.2">
      <c r="C27" s="3"/>
      <c r="D27" s="3"/>
      <c r="E27" s="3"/>
      <c r="F27" s="3"/>
      <c r="G27" s="3"/>
    </row>
    <row r="28" spans="1:8" ht="14.25" thickBot="1" x14ac:dyDescent="0.2">
      <c r="A28" t="s">
        <v>14</v>
      </c>
      <c r="B28" s="12"/>
      <c r="C28" s="13">
        <f>C26-C16</f>
        <v>667180</v>
      </c>
      <c r="D28" s="14"/>
      <c r="E28" s="3"/>
      <c r="F28" s="15"/>
      <c r="G28" s="13">
        <f>(G26+G31)-G16</f>
        <v>662180</v>
      </c>
      <c r="H28" s="21" t="s">
        <v>25</v>
      </c>
    </row>
    <row r="29" spans="1:8" x14ac:dyDescent="0.15">
      <c r="C29" s="3"/>
      <c r="D29" s="3"/>
      <c r="E29" s="3"/>
      <c r="F29" s="3"/>
      <c r="G29" s="3"/>
    </row>
    <row r="30" spans="1:8" ht="14.25" thickBot="1" x14ac:dyDescent="0.2">
      <c r="C30" s="3"/>
      <c r="D30" s="3"/>
      <c r="E30" s="3"/>
      <c r="F30" s="3"/>
      <c r="G30" s="3"/>
    </row>
    <row r="31" spans="1:8" ht="14.25" thickBot="1" x14ac:dyDescent="0.2">
      <c r="A31" t="s">
        <v>13</v>
      </c>
      <c r="C31" s="4">
        <v>0</v>
      </c>
      <c r="D31" s="3"/>
      <c r="E31" s="3"/>
      <c r="F31" s="3"/>
      <c r="G31" s="17">
        <f>ROUND(((C5+C6)*2/3),-3)</f>
        <v>2167000</v>
      </c>
    </row>
    <row r="33" spans="6:7" x14ac:dyDescent="0.15">
      <c r="F33" t="s">
        <v>22</v>
      </c>
      <c r="G33" s="2" t="str">
        <f>IF((C28&gt;=G28)*AND(C23&gt;=G23),"ＯＫ","ＮＧ")</f>
        <v>ＯＫ</v>
      </c>
    </row>
  </sheetData>
  <mergeCells count="2">
    <mergeCell ref="B2:D2"/>
    <mergeCell ref="F2:H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B6" sqref="B6"/>
    </sheetView>
  </sheetViews>
  <sheetFormatPr defaultRowHeight="13.5" x14ac:dyDescent="0.15"/>
  <cols>
    <col min="2" max="2" width="25.625" customWidth="1"/>
    <col min="3" max="3" width="16.5" customWidth="1"/>
    <col min="4" max="4" width="10.125" customWidth="1"/>
    <col min="6" max="6" width="25.625" customWidth="1"/>
    <col min="7" max="7" width="17.125" customWidth="1"/>
    <col min="8" max="8" width="10.5" customWidth="1"/>
    <col min="11" max="11" width="0" hidden="1" customWidth="1"/>
  </cols>
  <sheetData>
    <row r="1" spans="1:8" ht="42" customHeight="1" x14ac:dyDescent="0.15"/>
    <row r="2" spans="1:8" ht="29.25" customHeight="1" x14ac:dyDescent="0.15">
      <c r="B2" s="28" t="s">
        <v>18</v>
      </c>
      <c r="C2" s="28"/>
      <c r="D2" s="28"/>
      <c r="E2" s="18"/>
      <c r="F2" s="28" t="s">
        <v>19</v>
      </c>
      <c r="G2" s="28"/>
      <c r="H2" s="28"/>
    </row>
    <row r="3" spans="1:8" x14ac:dyDescent="0.15">
      <c r="A3" t="s">
        <v>0</v>
      </c>
    </row>
    <row r="4" spans="1:8" x14ac:dyDescent="0.15">
      <c r="B4" s="26" t="s">
        <v>36</v>
      </c>
      <c r="C4" s="1" t="s">
        <v>16</v>
      </c>
      <c r="D4" s="1" t="s">
        <v>17</v>
      </c>
      <c r="E4" s="1"/>
      <c r="F4" s="1"/>
      <c r="G4" s="1" t="s">
        <v>16</v>
      </c>
      <c r="H4" s="1" t="s">
        <v>17</v>
      </c>
    </row>
    <row r="5" spans="1:8" x14ac:dyDescent="0.15">
      <c r="B5" s="5" t="s">
        <v>1</v>
      </c>
      <c r="C5" s="6">
        <v>3000000</v>
      </c>
      <c r="D5" s="10" t="s">
        <v>24</v>
      </c>
      <c r="E5" s="3"/>
      <c r="F5" s="8" t="s">
        <v>1</v>
      </c>
      <c r="G5" s="6">
        <f>C5</f>
        <v>3000000</v>
      </c>
      <c r="H5" s="9" t="s">
        <v>23</v>
      </c>
    </row>
    <row r="6" spans="1:8" x14ac:dyDescent="0.15">
      <c r="B6" s="5" t="s">
        <v>10</v>
      </c>
      <c r="C6" s="6">
        <v>250000</v>
      </c>
      <c r="D6" s="11" t="s">
        <v>24</v>
      </c>
      <c r="E6" s="3"/>
      <c r="F6" s="8" t="s">
        <v>10</v>
      </c>
      <c r="G6" s="6">
        <f t="shared" ref="G6:G16" si="0">C6</f>
        <v>250000</v>
      </c>
      <c r="H6" s="9" t="s">
        <v>23</v>
      </c>
    </row>
    <row r="7" spans="1:8" x14ac:dyDescent="0.15">
      <c r="B7" s="7" t="s">
        <v>11</v>
      </c>
      <c r="C7" s="6">
        <v>30000</v>
      </c>
      <c r="D7" s="6"/>
      <c r="E7" s="3"/>
      <c r="F7" s="6" t="s">
        <v>11</v>
      </c>
      <c r="G7" s="6">
        <f t="shared" si="0"/>
        <v>30000</v>
      </c>
      <c r="H7" s="9" t="s">
        <v>23</v>
      </c>
    </row>
    <row r="8" spans="1:8" x14ac:dyDescent="0.15">
      <c r="B8" s="7" t="s">
        <v>15</v>
      </c>
      <c r="C8" s="6">
        <v>15000</v>
      </c>
      <c r="D8" s="6"/>
      <c r="E8" s="3"/>
      <c r="F8" s="6" t="s">
        <v>15</v>
      </c>
      <c r="G8" s="6">
        <f t="shared" si="0"/>
        <v>15000</v>
      </c>
      <c r="H8" s="9" t="s">
        <v>23</v>
      </c>
    </row>
    <row r="9" spans="1:8" x14ac:dyDescent="0.15">
      <c r="B9" s="7" t="s">
        <v>3</v>
      </c>
      <c r="C9" s="6">
        <v>10000</v>
      </c>
      <c r="D9" s="6"/>
      <c r="E9" s="3"/>
      <c r="F9" s="6" t="s">
        <v>3</v>
      </c>
      <c r="G9" s="6">
        <f t="shared" si="0"/>
        <v>10000</v>
      </c>
      <c r="H9" s="9" t="s">
        <v>23</v>
      </c>
    </row>
    <row r="10" spans="1:8" x14ac:dyDescent="0.15">
      <c r="B10" s="7" t="s">
        <v>4</v>
      </c>
      <c r="C10" s="6">
        <v>5000</v>
      </c>
      <c r="D10" s="6"/>
      <c r="E10" s="3"/>
      <c r="F10" s="6" t="s">
        <v>4</v>
      </c>
      <c r="G10" s="6">
        <f t="shared" si="0"/>
        <v>5000</v>
      </c>
      <c r="H10" s="9" t="s">
        <v>23</v>
      </c>
    </row>
    <row r="11" spans="1:8" x14ac:dyDescent="0.15">
      <c r="B11" s="7" t="s">
        <v>2</v>
      </c>
      <c r="C11" s="6">
        <v>5000</v>
      </c>
      <c r="D11" s="6"/>
      <c r="E11" s="3"/>
      <c r="F11" s="6" t="s">
        <v>2</v>
      </c>
      <c r="G11" s="6">
        <f t="shared" si="0"/>
        <v>5000</v>
      </c>
      <c r="H11" s="9" t="s">
        <v>23</v>
      </c>
    </row>
    <row r="12" spans="1:8" x14ac:dyDescent="0.15">
      <c r="B12" s="7" t="s">
        <v>5</v>
      </c>
      <c r="C12" s="6"/>
      <c r="D12" s="6"/>
      <c r="E12" s="3"/>
      <c r="F12" s="6" t="s">
        <v>5</v>
      </c>
      <c r="G12" s="6">
        <f t="shared" si="0"/>
        <v>0</v>
      </c>
      <c r="H12" s="9" t="s">
        <v>23</v>
      </c>
    </row>
    <row r="13" spans="1:8" x14ac:dyDescent="0.15">
      <c r="B13" s="7" t="s">
        <v>5</v>
      </c>
      <c r="C13" s="6"/>
      <c r="D13" s="6"/>
      <c r="E13" s="3"/>
      <c r="F13" s="6" t="s">
        <v>5</v>
      </c>
      <c r="G13" s="6">
        <f t="shared" si="0"/>
        <v>0</v>
      </c>
      <c r="H13" s="9" t="s">
        <v>23</v>
      </c>
    </row>
    <row r="14" spans="1:8" x14ac:dyDescent="0.15">
      <c r="B14" s="7" t="s">
        <v>5</v>
      </c>
      <c r="C14" s="6"/>
      <c r="D14" s="6"/>
      <c r="E14" s="3"/>
      <c r="F14" s="6" t="s">
        <v>5</v>
      </c>
      <c r="G14" s="6">
        <f t="shared" si="0"/>
        <v>0</v>
      </c>
      <c r="H14" s="9" t="s">
        <v>23</v>
      </c>
    </row>
    <row r="15" spans="1:8" ht="14.25" thickBot="1" x14ac:dyDescent="0.2">
      <c r="C15" s="3"/>
      <c r="D15" s="3"/>
      <c r="E15" s="3"/>
      <c r="F15" s="3"/>
      <c r="G15" s="3"/>
    </row>
    <row r="16" spans="1:8" ht="14.25" thickBot="1" x14ac:dyDescent="0.2">
      <c r="B16" s="12" t="s">
        <v>9</v>
      </c>
      <c r="C16" s="13">
        <f>SUM(C5:C14)</f>
        <v>3315000</v>
      </c>
      <c r="D16" s="14"/>
      <c r="E16" s="3"/>
      <c r="F16" s="15" t="s">
        <v>9</v>
      </c>
      <c r="G16" s="13">
        <f t="shared" si="0"/>
        <v>3315000</v>
      </c>
      <c r="H16" s="16"/>
    </row>
    <row r="17" spans="1:11" x14ac:dyDescent="0.15">
      <c r="C17" s="3"/>
      <c r="D17" s="3"/>
      <c r="E17" s="3"/>
      <c r="F17" s="3"/>
      <c r="G17" s="3"/>
    </row>
    <row r="18" spans="1:11" x14ac:dyDescent="0.15">
      <c r="C18" s="3"/>
      <c r="D18" s="3"/>
      <c r="E18" s="3"/>
      <c r="F18" s="3"/>
      <c r="G18" s="3"/>
    </row>
    <row r="19" spans="1:11" x14ac:dyDescent="0.15">
      <c r="A19" t="s">
        <v>12</v>
      </c>
      <c r="C19" s="3"/>
      <c r="D19" s="3"/>
      <c r="E19" s="3"/>
      <c r="F19" s="3"/>
      <c r="G19" s="3"/>
    </row>
    <row r="20" spans="1:11" x14ac:dyDescent="0.15">
      <c r="C20" s="19" t="s">
        <v>16</v>
      </c>
      <c r="D20" s="19" t="s">
        <v>17</v>
      </c>
      <c r="E20" s="3"/>
      <c r="F20" s="3"/>
      <c r="G20" s="19" t="s">
        <v>16</v>
      </c>
      <c r="H20" s="1" t="s">
        <v>17</v>
      </c>
    </row>
    <row r="21" spans="1:11" x14ac:dyDescent="0.15">
      <c r="B21" s="25" t="s">
        <v>35</v>
      </c>
      <c r="C21" s="6">
        <v>36</v>
      </c>
      <c r="D21" s="6"/>
      <c r="E21" s="3"/>
      <c r="F21" s="25" t="s">
        <v>35</v>
      </c>
      <c r="G21" s="6">
        <v>20</v>
      </c>
      <c r="H21" s="20" t="s">
        <v>25</v>
      </c>
    </row>
    <row r="22" spans="1:11" x14ac:dyDescent="0.15">
      <c r="B22" s="25" t="s">
        <v>26</v>
      </c>
      <c r="C22" s="6">
        <v>700</v>
      </c>
      <c r="D22" s="6"/>
      <c r="E22" s="3"/>
      <c r="F22" s="25" t="s">
        <v>26</v>
      </c>
      <c r="G22" s="6">
        <f>C22</f>
        <v>700</v>
      </c>
      <c r="H22" s="7"/>
    </row>
    <row r="23" spans="1:11" x14ac:dyDescent="0.15">
      <c r="B23" s="25" t="s">
        <v>27</v>
      </c>
      <c r="C23" s="6">
        <v>180</v>
      </c>
      <c r="D23" s="6"/>
      <c r="E23" s="3"/>
      <c r="F23" s="25" t="s">
        <v>27</v>
      </c>
      <c r="G23" s="6">
        <f>C23</f>
        <v>180</v>
      </c>
      <c r="H23" s="7"/>
    </row>
    <row r="24" spans="1:11" x14ac:dyDescent="0.15">
      <c r="B24" s="25" t="s">
        <v>28</v>
      </c>
      <c r="C24" s="6">
        <f>C21*C22*C23</f>
        <v>4536000</v>
      </c>
      <c r="D24" s="6"/>
      <c r="E24" s="3"/>
      <c r="F24" s="25" t="s">
        <v>28</v>
      </c>
      <c r="G24" s="6">
        <f>G21*G22*G23</f>
        <v>2520000</v>
      </c>
      <c r="H24" s="7"/>
    </row>
    <row r="25" spans="1:11" x14ac:dyDescent="0.15">
      <c r="B25" s="25" t="s">
        <v>34</v>
      </c>
      <c r="C25" s="6"/>
      <c r="D25" s="6"/>
      <c r="E25" s="3"/>
      <c r="F25" s="25" t="s">
        <v>34</v>
      </c>
      <c r="G25" s="6">
        <f>C25</f>
        <v>0</v>
      </c>
      <c r="H25" s="7"/>
    </row>
    <row r="26" spans="1:11" x14ac:dyDescent="0.15">
      <c r="B26" s="25" t="s">
        <v>8</v>
      </c>
      <c r="C26" s="6"/>
      <c r="D26" s="6"/>
      <c r="E26" s="3"/>
      <c r="F26" s="25" t="s">
        <v>8</v>
      </c>
      <c r="G26" s="6"/>
      <c r="H26" s="7"/>
    </row>
    <row r="27" spans="1:11" ht="14.25" thickBot="1" x14ac:dyDescent="0.2">
      <c r="C27" s="3"/>
      <c r="D27" s="3"/>
      <c r="E27" s="3"/>
      <c r="F27" s="3"/>
      <c r="G27" s="3"/>
    </row>
    <row r="28" spans="1:11" ht="14.25" thickBot="1" x14ac:dyDescent="0.2">
      <c r="B28" s="12" t="s">
        <v>20</v>
      </c>
      <c r="C28" s="13">
        <f>SUM(C21:C25)</f>
        <v>4536916</v>
      </c>
      <c r="D28" s="14"/>
      <c r="E28" s="3"/>
      <c r="F28" s="15" t="s">
        <v>20</v>
      </c>
      <c r="G28" s="13">
        <f>SUM(G21:G25)</f>
        <v>2520900</v>
      </c>
      <c r="H28" s="16"/>
    </row>
    <row r="29" spans="1:11" ht="14.25" thickBot="1" x14ac:dyDescent="0.2">
      <c r="C29" s="3"/>
      <c r="D29" s="3"/>
      <c r="E29" s="3"/>
      <c r="F29" s="3"/>
      <c r="G29" s="3"/>
    </row>
    <row r="30" spans="1:11" ht="14.25" thickBot="1" x14ac:dyDescent="0.2">
      <c r="A30" t="s">
        <v>14</v>
      </c>
      <c r="B30" s="12"/>
      <c r="C30" s="13">
        <f>C28-C16</f>
        <v>1221916</v>
      </c>
      <c r="D30" s="14"/>
      <c r="E30" s="3"/>
      <c r="F30" s="15"/>
      <c r="G30" s="13">
        <f>(G28+G34)-G16</f>
        <v>1156200</v>
      </c>
      <c r="H30" s="21" t="s">
        <v>25</v>
      </c>
    </row>
    <row r="31" spans="1:11" ht="14.25" thickBot="1" x14ac:dyDescent="0.2">
      <c r="C31" s="3"/>
      <c r="D31" s="3"/>
      <c r="E31" s="3"/>
      <c r="F31" s="3"/>
      <c r="G31" s="3"/>
    </row>
    <row r="32" spans="1:11" ht="14.25" thickBot="1" x14ac:dyDescent="0.2">
      <c r="C32" s="3"/>
      <c r="D32" s="3"/>
      <c r="E32" s="3"/>
      <c r="F32" s="15" t="s">
        <v>29</v>
      </c>
      <c r="G32" s="23" t="s">
        <v>31</v>
      </c>
      <c r="H32" s="24" t="s">
        <v>33</v>
      </c>
      <c r="K32" t="s">
        <v>31</v>
      </c>
    </row>
    <row r="33" spans="1:11" ht="14.25" thickBot="1" x14ac:dyDescent="0.2">
      <c r="A33" t="s">
        <v>13</v>
      </c>
      <c r="C33" s="4">
        <v>0</v>
      </c>
      <c r="D33" s="3"/>
      <c r="E33" s="3"/>
      <c r="F33" s="3"/>
      <c r="G33" s="22">
        <f>ROUND(((C5+C6)*2/3),-3)</f>
        <v>2167000</v>
      </c>
      <c r="K33" t="s">
        <v>32</v>
      </c>
    </row>
    <row r="34" spans="1:11" ht="14.25" thickBot="1" x14ac:dyDescent="0.2">
      <c r="A34" t="s">
        <v>30</v>
      </c>
      <c r="C34" s="4">
        <v>0</v>
      </c>
      <c r="D34" s="3"/>
      <c r="E34" s="3"/>
      <c r="F34" s="3"/>
      <c r="G34" s="17">
        <f>IF(G32="該当あり",G33*9/10,G33)</f>
        <v>1950300</v>
      </c>
    </row>
    <row r="36" spans="1:11" x14ac:dyDescent="0.15">
      <c r="F36" t="s">
        <v>22</v>
      </c>
      <c r="G36" s="2" t="str">
        <f>IF((C30&gt;=G30)*AND(C24&gt;=G24),"ＯＫ","ＮＧ")</f>
        <v>ＯＫ</v>
      </c>
    </row>
  </sheetData>
  <mergeCells count="2">
    <mergeCell ref="B2:D2"/>
    <mergeCell ref="F2:H2"/>
  </mergeCells>
  <phoneticPr fontId="1"/>
  <dataValidations count="1">
    <dataValidation type="list" allowBlank="1" showInputMessage="1" showErrorMessage="1" sqref="G32">
      <formula1>$K$32:$K$33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リース</vt:lpstr>
      <vt:lpstr>PPA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2024-05-20T05:29:04Z</dcterms:modified>
</cp:coreProperties>
</file>