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DD09AB00-9B8A-4214-BAAE-6DF4FFB44D9C}" xr6:coauthVersionLast="47" xr6:coauthVersionMax="47" xr10:uidLastSave="{00000000-0000-0000-0000-000000000000}"/>
  <bookViews>
    <workbookView xWindow="-120" yWindow="-120" windowWidth="29040" windowHeight="15720" activeTab="2" xr2:uid="{00000000-000D-0000-FFFF-FFFF00000000}"/>
  </bookViews>
  <sheets>
    <sheet name="使用方法" sheetId="4" r:id="rId1"/>
    <sheet name="給与差押計算書" sheetId="2" r:id="rId2"/>
    <sheet name="計算に必要となるデータはこちらへご入力ください" sheetId="3" r:id="rId3"/>
  </sheets>
  <definedNames>
    <definedName name="_xlnm.Print_Area" localSheetId="1">給与差押計算書!$A$1:$G$21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3" l="1"/>
  <c r="P2" i="2"/>
  <c r="B3" i="2" s="1"/>
  <c r="C28" i="3"/>
  <c r="C29" i="3"/>
  <c r="C30" i="3"/>
  <c r="C31" i="3"/>
  <c r="C32" i="3"/>
  <c r="C33" i="3"/>
  <c r="C34" i="3"/>
  <c r="C35" i="3"/>
  <c r="C36" i="3"/>
  <c r="C37" i="3"/>
  <c r="C27" i="3"/>
  <c r="C26" i="3"/>
  <c r="C10" i="2" l="1"/>
  <c r="C2" i="3"/>
  <c r="C3" i="3"/>
  <c r="C4" i="3"/>
  <c r="C5" i="3"/>
  <c r="C6" i="3"/>
  <c r="C7" i="3"/>
  <c r="C8" i="3"/>
  <c r="C9" i="3"/>
  <c r="C10" i="3"/>
  <c r="C11" i="3"/>
  <c r="C12" i="3"/>
  <c r="C13" i="3"/>
  <c r="C14" i="3"/>
  <c r="C15" i="3"/>
  <c r="C16" i="3"/>
  <c r="C17" i="3"/>
  <c r="C18" i="3"/>
  <c r="C19" i="3"/>
  <c r="C20" i="3"/>
  <c r="C21" i="3"/>
  <c r="C22" i="3"/>
  <c r="C23" i="3"/>
  <c r="C24" i="3"/>
  <c r="C25" i="3"/>
  <c r="C13" i="2" l="1"/>
  <c r="E3" i="2"/>
  <c r="F13" i="2"/>
  <c r="C16" i="2" s="1"/>
  <c r="C12" i="2"/>
  <c r="F12" i="2" s="1"/>
  <c r="C11" i="2"/>
  <c r="F11" i="2" s="1"/>
  <c r="F10" i="2"/>
  <c r="C9" i="2"/>
  <c r="F9" i="2" s="1"/>
  <c r="A1" i="2"/>
  <c r="B4" i="2"/>
  <c r="B5" i="2"/>
  <c r="C15" i="2" l="1"/>
  <c r="F15" i="2" s="1"/>
  <c r="F17" i="2" s="1"/>
  <c r="F1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 authorId="0" shapeId="0" xr:uid="{00000000-0006-0000-0100-000001000000}">
      <text>
        <r>
          <rPr>
            <b/>
            <sz val="9"/>
            <color indexed="81"/>
            <rFont val="MS P ゴシック"/>
            <family val="3"/>
            <charset val="128"/>
          </rPr>
          <t>飯田市:</t>
        </r>
        <r>
          <rPr>
            <sz val="9"/>
            <color indexed="81"/>
            <rFont val="MS P ゴシック"/>
            <family val="3"/>
            <charset val="128"/>
          </rPr>
          <t xml:space="preserve">
・支払日現在の和暦年数を記入する
・翌月支払の場合でも、給与支払月
が令和２年１月なら、令和１年ではなく「２」を記入する</t>
        </r>
      </text>
    </comment>
    <comment ref="M2" authorId="0" shapeId="0" xr:uid="{00000000-0006-0000-0100-000002000000}">
      <text>
        <r>
          <rPr>
            <b/>
            <sz val="9"/>
            <color indexed="81"/>
            <rFont val="MS P ゴシック"/>
            <family val="3"/>
            <charset val="128"/>
          </rPr>
          <t>飯田市:</t>
        </r>
        <r>
          <rPr>
            <sz val="9"/>
            <color indexed="81"/>
            <rFont val="MS P ゴシック"/>
            <family val="3"/>
            <charset val="128"/>
          </rPr>
          <t xml:space="preserve">
・差押を行う給与の支給月を記入する
・給与が翌月支給の場合でも、実際に支払うのが１月であれば「１」を記入する</t>
        </r>
      </text>
    </comment>
  </commentList>
</comments>
</file>

<file path=xl/sharedStrings.xml><?xml version="1.0" encoding="utf-8"?>
<sst xmlns="http://schemas.openxmlformats.org/spreadsheetml/2006/main" count="62" uniqueCount="53">
  <si>
    <t>電話番号</t>
    <rPh sb="0" eb="2">
      <t>デンワ</t>
    </rPh>
    <rPh sb="2" eb="4">
      <t>バンゴウ</t>
    </rPh>
    <phoneticPr fontId="5"/>
  </si>
  <si>
    <t>所属・氏名</t>
    <rPh sb="0" eb="2">
      <t>ショゾク</t>
    </rPh>
    <rPh sb="3" eb="5">
      <t>シメイ</t>
    </rPh>
    <phoneticPr fontId="5"/>
  </si>
  <si>
    <t>ご担当者様
連絡先</t>
    <rPh sb="1" eb="4">
      <t>タントウシャ</t>
    </rPh>
    <rPh sb="4" eb="5">
      <t>サマ</t>
    </rPh>
    <rPh sb="6" eb="9">
      <t>レンラクサキ</t>
    </rPh>
    <phoneticPr fontId="5"/>
  </si>
  <si>
    <t>円</t>
    <rPh sb="0" eb="1">
      <t>エン</t>
    </rPh>
    <phoneticPr fontId="5"/>
  </si>
  <si>
    <t>C</t>
    <phoneticPr fontId="5"/>
  </si>
  <si>
    <t>C　　差押可能金額　（A-Bの金額)</t>
    <rPh sb="3" eb="5">
      <t>サシオサエ</t>
    </rPh>
    <rPh sb="5" eb="7">
      <t>カノウ</t>
    </rPh>
    <rPh sb="7" eb="9">
      <t>キンガク</t>
    </rPh>
    <rPh sb="15" eb="17">
      <t>キンガク</t>
    </rPh>
    <phoneticPr fontId="5"/>
  </si>
  <si>
    <t>B</t>
    <phoneticPr fontId="5"/>
  </si>
  <si>
    <t>①から⑤の合計</t>
    <rPh sb="5" eb="7">
      <t>ゴウケイ</t>
    </rPh>
    <phoneticPr fontId="5"/>
  </si>
  <si>
    <t>⑤</t>
    <phoneticPr fontId="5"/>
  </si>
  <si>
    <t>　　　い　④×2</t>
    <phoneticPr fontId="5"/>
  </si>
  <si>
    <t>　　　あ　｛A-（①＋②+③+④）の金額｝×0.2</t>
    <phoneticPr fontId="5"/>
  </si>
  <si>
    <t>④</t>
    <phoneticPr fontId="5"/>
  </si>
  <si>
    <t>④　滞納者及びその者と生計を一にする親族の生活費</t>
    <rPh sb="2" eb="5">
      <t>タイノウシャ</t>
    </rPh>
    <rPh sb="5" eb="6">
      <t>オヨ</t>
    </rPh>
    <rPh sb="9" eb="10">
      <t>モノ</t>
    </rPh>
    <rPh sb="11" eb="13">
      <t>セイケイ</t>
    </rPh>
    <rPh sb="14" eb="15">
      <t>イチ</t>
    </rPh>
    <rPh sb="18" eb="20">
      <t>シンゾク</t>
    </rPh>
    <rPh sb="21" eb="24">
      <t>セイカツヒ</t>
    </rPh>
    <phoneticPr fontId="5"/>
  </si>
  <si>
    <t>③</t>
    <phoneticPr fontId="5"/>
  </si>
  <si>
    <t>③　給与から差し引いている社会保険料の額</t>
    <rPh sb="2" eb="4">
      <t>キュウヨ</t>
    </rPh>
    <rPh sb="6" eb="7">
      <t>サ</t>
    </rPh>
    <rPh sb="8" eb="9">
      <t>ヒ</t>
    </rPh>
    <rPh sb="13" eb="15">
      <t>シャカイ</t>
    </rPh>
    <rPh sb="15" eb="18">
      <t>ホケンリョウ</t>
    </rPh>
    <rPh sb="19" eb="20">
      <t>ガク</t>
    </rPh>
    <phoneticPr fontId="5"/>
  </si>
  <si>
    <t>②</t>
    <phoneticPr fontId="5"/>
  </si>
  <si>
    <t>②　給与から差し引いている地方税額</t>
    <rPh sb="2" eb="4">
      <t>キュウヨ</t>
    </rPh>
    <rPh sb="6" eb="7">
      <t>サ</t>
    </rPh>
    <rPh sb="8" eb="9">
      <t>ヒ</t>
    </rPh>
    <rPh sb="13" eb="16">
      <t>チホウゼイ</t>
    </rPh>
    <rPh sb="16" eb="17">
      <t>ガク</t>
    </rPh>
    <phoneticPr fontId="5"/>
  </si>
  <si>
    <t>①</t>
    <phoneticPr fontId="5"/>
  </si>
  <si>
    <t>①　給与から差し引いている源泉所得税額</t>
    <rPh sb="2" eb="4">
      <t>キュウヨ</t>
    </rPh>
    <rPh sb="6" eb="7">
      <t>サ</t>
    </rPh>
    <rPh sb="8" eb="9">
      <t>ヒ</t>
    </rPh>
    <rPh sb="13" eb="15">
      <t>ゲンセン</t>
    </rPh>
    <rPh sb="15" eb="17">
      <t>ショトク</t>
    </rPh>
    <rPh sb="17" eb="19">
      <t>ゼイガク</t>
    </rPh>
    <phoneticPr fontId="5"/>
  </si>
  <si>
    <t>B
国税徴収法第76条第１項の規定による差押禁止額</t>
    <rPh sb="2" eb="4">
      <t>コクゼイ</t>
    </rPh>
    <rPh sb="4" eb="6">
      <t>チョウシュウ</t>
    </rPh>
    <rPh sb="6" eb="7">
      <t>ホウ</t>
    </rPh>
    <rPh sb="7" eb="8">
      <t>ダイ</t>
    </rPh>
    <rPh sb="10" eb="11">
      <t>ジョウ</t>
    </rPh>
    <rPh sb="11" eb="12">
      <t>ダイ</t>
    </rPh>
    <rPh sb="13" eb="14">
      <t>コウ</t>
    </rPh>
    <rPh sb="15" eb="17">
      <t>キテイ</t>
    </rPh>
    <rPh sb="20" eb="22">
      <t>サシオサ</t>
    </rPh>
    <rPh sb="22" eb="24">
      <t>キンシ</t>
    </rPh>
    <rPh sb="24" eb="25">
      <t>ガク</t>
    </rPh>
    <phoneticPr fontId="5"/>
  </si>
  <si>
    <t>A</t>
    <phoneticPr fontId="5"/>
  </si>
  <si>
    <t>A　給与の月額支給額（給料、賃金、賞与等を含む。）</t>
    <rPh sb="2" eb="4">
      <t>キュウヨ</t>
    </rPh>
    <rPh sb="5" eb="7">
      <t>ゲツガク</t>
    </rPh>
    <rPh sb="7" eb="10">
      <t>シキュウガク</t>
    </rPh>
    <rPh sb="11" eb="13">
      <t>キュウリョウ</t>
    </rPh>
    <rPh sb="14" eb="16">
      <t>チンギン</t>
    </rPh>
    <rPh sb="17" eb="19">
      <t>ショウヨ</t>
    </rPh>
    <rPh sb="19" eb="20">
      <t>トウ</t>
    </rPh>
    <rPh sb="21" eb="22">
      <t>フク</t>
    </rPh>
    <phoneticPr fontId="5"/>
  </si>
  <si>
    <t>記号</t>
    <rPh sb="0" eb="2">
      <t>キゴウ</t>
    </rPh>
    <phoneticPr fontId="5"/>
  </si>
  <si>
    <t>端数処理</t>
    <rPh sb="0" eb="2">
      <t>ハスウ</t>
    </rPh>
    <rPh sb="2" eb="4">
      <t>ショリ</t>
    </rPh>
    <phoneticPr fontId="5"/>
  </si>
  <si>
    <t>項　　目</t>
    <rPh sb="0" eb="1">
      <t>コウ</t>
    </rPh>
    <rPh sb="3" eb="4">
      <t>メ</t>
    </rPh>
    <phoneticPr fontId="5"/>
  </si>
  <si>
    <t>金　　額</t>
    <rPh sb="0" eb="1">
      <t>キン</t>
    </rPh>
    <rPh sb="3" eb="4">
      <t>ガク</t>
    </rPh>
    <phoneticPr fontId="5"/>
  </si>
  <si>
    <t>内　　　　　訳</t>
    <rPh sb="0" eb="1">
      <t>ウチ</t>
    </rPh>
    <rPh sb="6" eb="7">
      <t>ヤク</t>
    </rPh>
    <phoneticPr fontId="5"/>
  </si>
  <si>
    <t>勤務先</t>
    <rPh sb="0" eb="3">
      <t>キンムサキ</t>
    </rPh>
    <phoneticPr fontId="5"/>
  </si>
  <si>
    <t>滞納者氏名</t>
    <rPh sb="0" eb="3">
      <t>タイノウシャ</t>
    </rPh>
    <rPh sb="3" eb="5">
      <t>シメイ</t>
    </rPh>
    <phoneticPr fontId="5"/>
  </si>
  <si>
    <t>滞納者住所</t>
    <rPh sb="0" eb="3">
      <t>タイノウシャ</t>
    </rPh>
    <rPh sb="3" eb="5">
      <t>ジュウショ</t>
    </rPh>
    <phoneticPr fontId="5"/>
  </si>
  <si>
    <t>　滞納者の給与のうち、地方税法が例とする国税徴収法第76条第１項の規定により、差押が禁止されている部分がありますので、この差押金額計算書によりC欄の差押可能金額を求めてください。</t>
    <rPh sb="1" eb="4">
      <t>タイノウシャ</t>
    </rPh>
    <rPh sb="5" eb="7">
      <t>キュウヨ</t>
    </rPh>
    <rPh sb="11" eb="13">
      <t>チホウ</t>
    </rPh>
    <rPh sb="13" eb="15">
      <t>ゼイホウ</t>
    </rPh>
    <rPh sb="16" eb="17">
      <t>レイ</t>
    </rPh>
    <rPh sb="20" eb="22">
      <t>コクゼイ</t>
    </rPh>
    <rPh sb="22" eb="24">
      <t>チョウシュウ</t>
    </rPh>
    <rPh sb="24" eb="25">
      <t>ホウ</t>
    </rPh>
    <rPh sb="25" eb="26">
      <t>ダイ</t>
    </rPh>
    <rPh sb="28" eb="29">
      <t>ジョウ</t>
    </rPh>
    <rPh sb="29" eb="30">
      <t>ダイ</t>
    </rPh>
    <rPh sb="31" eb="32">
      <t>コウ</t>
    </rPh>
    <rPh sb="33" eb="35">
      <t>キテイ</t>
    </rPh>
    <rPh sb="39" eb="41">
      <t>サシオサ</t>
    </rPh>
    <rPh sb="42" eb="44">
      <t>キンシ</t>
    </rPh>
    <rPh sb="49" eb="51">
      <t>ブブン</t>
    </rPh>
    <rPh sb="61" eb="63">
      <t>サシオサ</t>
    </rPh>
    <rPh sb="63" eb="65">
      <t>キンガク</t>
    </rPh>
    <rPh sb="65" eb="68">
      <t>ケイサンショ</t>
    </rPh>
    <rPh sb="72" eb="73">
      <t>ラン</t>
    </rPh>
    <rPh sb="74" eb="76">
      <t>サシオサエ</t>
    </rPh>
    <rPh sb="76" eb="78">
      <t>カノウ</t>
    </rPh>
    <rPh sb="78" eb="79">
      <t>キン</t>
    </rPh>
    <rPh sb="79" eb="80">
      <t>ガク</t>
    </rPh>
    <rPh sb="81" eb="82">
      <t>モト</t>
    </rPh>
    <phoneticPr fontId="5"/>
  </si>
  <si>
    <t>金額</t>
    <rPh sb="0" eb="2">
      <t>キンガク</t>
    </rPh>
    <phoneticPr fontId="5"/>
  </si>
  <si>
    <t>扶養人数</t>
    <rPh sb="0" eb="2">
      <t>フヨウ</t>
    </rPh>
    <rPh sb="2" eb="4">
      <t>ニンズウ</t>
    </rPh>
    <phoneticPr fontId="5"/>
  </si>
  <si>
    <t>社会保険料額</t>
    <rPh sb="0" eb="2">
      <t>シャカイ</t>
    </rPh>
    <rPh sb="2" eb="5">
      <t>ホケンリョウ</t>
    </rPh>
    <rPh sb="5" eb="6">
      <t>ガク</t>
    </rPh>
    <phoneticPr fontId="5"/>
  </si>
  <si>
    <t>地方税額</t>
    <rPh sb="0" eb="3">
      <t>チホウゼイ</t>
    </rPh>
    <rPh sb="3" eb="4">
      <t>ガク</t>
    </rPh>
    <phoneticPr fontId="5"/>
  </si>
  <si>
    <t>所得税額</t>
    <rPh sb="0" eb="3">
      <t>ショトクゼイ</t>
    </rPh>
    <rPh sb="3" eb="4">
      <t>ガク</t>
    </rPh>
    <phoneticPr fontId="5"/>
  </si>
  <si>
    <t>月額支給額</t>
    <rPh sb="0" eb="2">
      <t>ゲツガク</t>
    </rPh>
    <rPh sb="2" eb="5">
      <t>シキュウガク</t>
    </rPh>
    <phoneticPr fontId="5"/>
  </si>
  <si>
    <t>月</t>
    <rPh sb="0" eb="1">
      <t>ツキ</t>
    </rPh>
    <phoneticPr fontId="5"/>
  </si>
  <si>
    <t>勤務先住所</t>
    <rPh sb="0" eb="3">
      <t>キンムサキ</t>
    </rPh>
    <rPh sb="3" eb="5">
      <t>ジュウショ</t>
    </rPh>
    <phoneticPr fontId="5"/>
  </si>
  <si>
    <t>勤務先名</t>
    <rPh sb="0" eb="3">
      <t>キンムサキ</t>
    </rPh>
    <rPh sb="3" eb="4">
      <t>メイ</t>
    </rPh>
    <phoneticPr fontId="5"/>
  </si>
  <si>
    <t>住所</t>
    <rPh sb="0" eb="2">
      <t>ジュウショ</t>
    </rPh>
    <phoneticPr fontId="5"/>
  </si>
  <si>
    <t>氏名</t>
    <rPh sb="0" eb="2">
      <t>シメイ</t>
    </rPh>
    <phoneticPr fontId="5"/>
  </si>
  <si>
    <t>識別</t>
    <rPh sb="0" eb="2">
      <t>シキベツ</t>
    </rPh>
    <phoneticPr fontId="5"/>
  </si>
  <si>
    <t>（例）飯田　太郎</t>
    <rPh sb="1" eb="2">
      <t>レイ</t>
    </rPh>
    <rPh sb="3" eb="5">
      <t>イイダ</t>
    </rPh>
    <rPh sb="6" eb="8">
      <t>タロウ</t>
    </rPh>
    <phoneticPr fontId="2"/>
  </si>
  <si>
    <t>長野県飯田市大久保町２５３４番地</t>
    <rPh sb="0" eb="3">
      <t>ナガノケン</t>
    </rPh>
    <rPh sb="3" eb="6">
      <t>イイダシ</t>
    </rPh>
    <rPh sb="6" eb="10">
      <t>オオクボマチ</t>
    </rPh>
    <rPh sb="14" eb="16">
      <t>バンチ</t>
    </rPh>
    <phoneticPr fontId="2"/>
  </si>
  <si>
    <t>飯田市</t>
    <rPh sb="0" eb="2">
      <t>イイダ</t>
    </rPh>
    <rPh sb="2" eb="3">
      <t>シ</t>
    </rPh>
    <phoneticPr fontId="2"/>
  </si>
  <si>
    <t>長野県飯田市大久保町２５３４番地</t>
    <rPh sb="0" eb="3">
      <t>ナガノケン</t>
    </rPh>
    <rPh sb="3" eb="6">
      <t>イイダシ</t>
    </rPh>
    <rPh sb="6" eb="10">
      <t>オオクボチョウ</t>
    </rPh>
    <rPh sb="14" eb="16">
      <t>バンチ</t>
    </rPh>
    <phoneticPr fontId="2"/>
  </si>
  <si>
    <t>月</t>
    <rPh sb="0" eb="1">
      <t>ガツ</t>
    </rPh>
    <phoneticPr fontId="2"/>
  </si>
  <si>
    <t>年</t>
    <phoneticPr fontId="2"/>
  </si>
  <si>
    <t>令和</t>
    <rPh sb="0" eb="2">
      <t>レイワ</t>
    </rPh>
    <phoneticPr fontId="2"/>
  </si>
  <si>
    <t>年</t>
    <rPh sb="0" eb="1">
      <t>ネン</t>
    </rPh>
    <phoneticPr fontId="2"/>
  </si>
  <si>
    <t>支給分</t>
    <rPh sb="0" eb="3">
      <t>シキュウブン</t>
    </rPh>
    <phoneticPr fontId="2"/>
  </si>
  <si>
    <r>
      <t>　（留意事項）
１　「使用方法」を確認の上、計算に必要となるデータを別シートに入力してください。
２　賞与等の支給のある月は、給料等の月額支給額に賞与等を合算の上、別シートにデータを入力してください。
３　差押可能額が得られたら、本シートを紙またはPDFで２部出力し、うち１部をメールにて送信してください。メール送信後に送信確認の電話をお願いします。（残りの１部は事業所にて保管してください）
　　　</t>
    </r>
    <r>
      <rPr>
        <u/>
        <sz val="16"/>
        <rFont val="ＭＳ Ｐゴシック"/>
        <family val="3"/>
        <charset val="128"/>
      </rPr>
      <t>mailアドレス：shuno@city.iida.nagano.jp</t>
    </r>
    <r>
      <rPr>
        <sz val="16"/>
        <rFont val="ＭＳ Ｐゴシック"/>
        <family val="3"/>
        <charset val="128"/>
      </rPr>
      <t xml:space="preserve">
４　その他不明な点等ございましたら、飯田市納税課収納係（0265-22-4511　内線5151～5159）へお問い合わせください。</t>
    </r>
    <rPh sb="11" eb="15">
      <t>シヨウホウホウ</t>
    </rPh>
    <rPh sb="17" eb="19">
      <t>カクニン</t>
    </rPh>
    <rPh sb="20" eb="21">
      <t>ウエ</t>
    </rPh>
    <rPh sb="22" eb="24">
      <t>ケイサン</t>
    </rPh>
    <rPh sb="25" eb="27">
      <t>ヒツヨウ</t>
    </rPh>
    <rPh sb="34" eb="35">
      <t>ベツ</t>
    </rPh>
    <rPh sb="39" eb="41">
      <t>ニュウリョク</t>
    </rPh>
    <rPh sb="67" eb="69">
      <t>ゲツガク</t>
    </rPh>
    <rPh sb="69" eb="72">
      <t>シキュウガク</t>
    </rPh>
    <rPh sb="80" eb="81">
      <t>ウエ</t>
    </rPh>
    <rPh sb="82" eb="83">
      <t>ベツ</t>
    </rPh>
    <rPh sb="91" eb="93">
      <t>ニュウリョク</t>
    </rPh>
    <rPh sb="103" eb="105">
      <t>サシオサエ</t>
    </rPh>
    <rPh sb="105" eb="108">
      <t>カノウガク</t>
    </rPh>
    <rPh sb="109" eb="110">
      <t>エ</t>
    </rPh>
    <rPh sb="115" eb="116">
      <t>ホン</t>
    </rPh>
    <rPh sb="120" eb="121">
      <t>カミ</t>
    </rPh>
    <rPh sb="129" eb="130">
      <t>ブ</t>
    </rPh>
    <rPh sb="130" eb="132">
      <t>シュツリョク</t>
    </rPh>
    <rPh sb="137" eb="138">
      <t>ブ</t>
    </rPh>
    <rPh sb="144" eb="146">
      <t>ソウシン</t>
    </rPh>
    <rPh sb="156" eb="159">
      <t>ソウシンゴ</t>
    </rPh>
    <rPh sb="160" eb="164">
      <t>ソウシンカクニン</t>
    </rPh>
    <rPh sb="165" eb="167">
      <t>デンワ</t>
    </rPh>
    <rPh sb="169" eb="170">
      <t>ネガ</t>
    </rPh>
    <rPh sb="176" eb="177">
      <t>ノコ</t>
    </rPh>
    <rPh sb="180" eb="181">
      <t>ブ</t>
    </rPh>
    <rPh sb="182" eb="185">
      <t>ジギョウショ</t>
    </rPh>
    <rPh sb="187" eb="189">
      <t>ホカン</t>
    </rPh>
    <rPh sb="244" eb="245">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</si>
</sst>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6">
    <font>
      <sz val="11"/>
      <color theme="1"/>
      <name val="Yu Gothic"/>
      <family val="2"/>
      <scheme val="minor"/>
    </font>
    <font>
      <sz val="11"/>
      <name val="ＭＳ Ｐゴシック"/>
      <family val="3"/>
      <charset val="128"/>
    </font>
    <font>
      <sz val="6"/>
      <name val="Yu Gothic"/>
      <family val="3"/>
      <charset val="128"/>
      <scheme val="minor"/>
    </font>
    <font>
      <sz val="12"/>
      <name val="ＭＳ Ｐゴシック"/>
      <family val="3"/>
      <charset val="128"/>
    </font>
    <font>
      <sz val="14"/>
      <name val="ＭＳ Ｐゴシック"/>
      <family val="3"/>
      <charset val="128"/>
    </font>
    <font>
      <sz val="6"/>
      <name val="ＭＳ Ｐゴシック"/>
      <family val="3"/>
      <charset val="128"/>
    </font>
    <font>
      <sz val="16"/>
      <name val="ＭＳ Ｐゴシック"/>
      <family val="3"/>
      <charset val="128"/>
    </font>
    <font>
      <b/>
      <sz val="16"/>
      <name val="ＭＳ Ｐゴシック"/>
      <family val="3"/>
      <charset val="128"/>
    </font>
    <font>
      <b/>
      <sz val="12"/>
      <name val="ＭＳ Ｐゴシック"/>
      <family val="3"/>
      <charset val="128"/>
    </font>
    <font>
      <b/>
      <sz val="14"/>
      <name val="ＭＳ Ｐゴシック"/>
      <family val="3"/>
      <charset val="128"/>
    </font>
    <font>
      <b/>
      <sz val="24"/>
      <name val="ＭＳ Ｐゴシック"/>
      <family val="3"/>
      <charset val="128"/>
    </font>
    <font>
      <sz val="9"/>
      <name val="ＭＳ Ｐゴシック"/>
      <family val="3"/>
      <charset val="128"/>
    </font>
    <font>
      <sz val="24"/>
      <name val="ＭＳ Ｐゴシック"/>
      <family val="3"/>
      <charset val="128"/>
    </font>
    <font>
      <sz val="9"/>
      <color indexed="81"/>
      <name val="MS P ゴシック"/>
      <family val="3"/>
      <charset val="128"/>
    </font>
    <font>
      <b/>
      <sz val="9"/>
      <color indexed="81"/>
      <name val="MS P ゴシック"/>
      <family val="3"/>
      <charset val="128"/>
    </font>
    <font>
      <u/>
      <sz val="16"/>
      <name val="ＭＳ Ｐゴシック"/>
      <family val="3"/>
      <charset val="128"/>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4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111">
    <xf numFmtId="0" fontId="0" fillId="0" borderId="0" xfId="0"/>
    <xf numFmtId="0" fontId="1" fillId="0" borderId="0" xfId="1"/>
    <xf numFmtId="0" fontId="1" fillId="0" borderId="0" xfId="1" applyAlignment="1">
      <alignment horizontal="center"/>
    </xf>
    <xf numFmtId="176" fontId="1" fillId="0" borderId="0" xfId="1" applyNumberFormat="1"/>
    <xf numFmtId="0" fontId="3" fillId="0" borderId="7" xfId="1" applyFont="1" applyBorder="1" applyAlignment="1">
      <alignment horizontal="center" vertical="center"/>
    </xf>
    <xf numFmtId="176" fontId="7" fillId="0" borderId="8" xfId="1" applyNumberFormat="1" applyFont="1" applyFill="1" applyBorder="1" applyAlignment="1">
      <alignment vertical="center"/>
    </xf>
    <xf numFmtId="0" fontId="3" fillId="0" borderId="12" xfId="1" applyFont="1" applyBorder="1" applyAlignment="1">
      <alignment horizontal="center" vertical="center"/>
    </xf>
    <xf numFmtId="176" fontId="7" fillId="0" borderId="12" xfId="1" applyNumberFormat="1" applyFont="1" applyFill="1" applyBorder="1" applyAlignment="1">
      <alignment vertical="center"/>
    </xf>
    <xf numFmtId="0" fontId="3" fillId="0" borderId="16" xfId="1" applyFont="1" applyBorder="1" applyAlignment="1">
      <alignment horizontal="left" vertical="center" wrapText="1"/>
    </xf>
    <xf numFmtId="177" fontId="7" fillId="0" borderId="4" xfId="2" applyNumberFormat="1" applyFont="1" applyBorder="1" applyAlignment="1">
      <alignment vertical="center"/>
    </xf>
    <xf numFmtId="0" fontId="3" fillId="0" borderId="17" xfId="1" applyFont="1" applyBorder="1" applyAlignment="1">
      <alignment vertical="center" wrapText="1" shrinkToFit="1"/>
    </xf>
    <xf numFmtId="0" fontId="3" fillId="0" borderId="18" xfId="1" applyFont="1" applyBorder="1" applyAlignment="1">
      <alignment horizontal="center" vertical="center" wrapText="1"/>
    </xf>
    <xf numFmtId="177" fontId="7" fillId="0" borderId="5" xfId="1" applyNumberFormat="1" applyFont="1" applyBorder="1" applyAlignment="1">
      <alignment vertical="center"/>
    </xf>
    <xf numFmtId="0" fontId="3" fillId="0" borderId="19" xfId="1" applyFont="1" applyBorder="1" applyAlignment="1">
      <alignment vertical="center" wrapText="1" shrinkToFit="1"/>
    </xf>
    <xf numFmtId="0" fontId="1" fillId="0" borderId="0" xfId="1" applyBorder="1" applyAlignment="1">
      <alignment horizontal="center" vertical="center"/>
    </xf>
    <xf numFmtId="176" fontId="1" fillId="0" borderId="0" xfId="1" applyNumberFormat="1" applyFill="1" applyBorder="1" applyAlignment="1">
      <alignment vertical="center"/>
    </xf>
    <xf numFmtId="0" fontId="1" fillId="0" borderId="0" xfId="1" applyBorder="1" applyAlignment="1">
      <alignment horizontal="left" vertical="center"/>
    </xf>
    <xf numFmtId="176" fontId="7" fillId="0" borderId="20" xfId="1" applyNumberFormat="1" applyFont="1" applyFill="1" applyBorder="1" applyAlignment="1">
      <alignment vertical="center"/>
    </xf>
    <xf numFmtId="0" fontId="3" fillId="0" borderId="20" xfId="1" applyFont="1" applyBorder="1" applyAlignment="1">
      <alignment vertical="center"/>
    </xf>
    <xf numFmtId="0" fontId="1" fillId="0" borderId="0" xfId="1" applyFont="1"/>
    <xf numFmtId="0" fontId="1" fillId="0" borderId="0" xfId="1" applyFont="1" applyAlignment="1">
      <alignment horizontal="center"/>
    </xf>
    <xf numFmtId="0" fontId="8" fillId="0" borderId="0" xfId="1" applyFont="1" applyAlignment="1">
      <alignment horizontal="center"/>
    </xf>
    <xf numFmtId="0" fontId="3" fillId="0" borderId="0" xfId="1" applyFont="1"/>
    <xf numFmtId="0" fontId="3" fillId="0" borderId="4" xfId="1" applyFont="1" applyBorder="1" applyAlignment="1">
      <alignment horizontal="center" vertical="center"/>
    </xf>
    <xf numFmtId="0" fontId="3" fillId="0" borderId="0" xfId="1" applyFont="1" applyBorder="1"/>
    <xf numFmtId="0" fontId="3" fillId="0" borderId="20" xfId="1" applyFont="1" applyBorder="1" applyAlignment="1">
      <alignment horizontal="center" vertical="center" wrapText="1"/>
    </xf>
    <xf numFmtId="0" fontId="9" fillId="0" borderId="0" xfId="1" applyFont="1" applyAlignment="1">
      <alignment horizontal="center" vertical="center"/>
    </xf>
    <xf numFmtId="0" fontId="3" fillId="0" borderId="8" xfId="1" applyFont="1" applyBorder="1" applyAlignment="1">
      <alignment horizontal="center" vertical="center"/>
    </xf>
    <xf numFmtId="0" fontId="3" fillId="0" borderId="20" xfId="1" applyFont="1" applyBorder="1" applyAlignment="1">
      <alignment horizontal="center" vertical="center"/>
    </xf>
    <xf numFmtId="0" fontId="11" fillId="0" borderId="0" xfId="1" applyFont="1" applyAlignment="1">
      <alignment shrinkToFit="1"/>
    </xf>
    <xf numFmtId="0" fontId="11" fillId="0" borderId="0" xfId="1" applyFont="1" applyAlignment="1">
      <alignment horizontal="center" vertical="center" shrinkToFit="1"/>
    </xf>
    <xf numFmtId="0" fontId="1" fillId="0" borderId="0" xfId="1" applyBorder="1"/>
    <xf numFmtId="0" fontId="4" fillId="0" borderId="0" xfId="1" applyFont="1" applyBorder="1" applyAlignment="1">
      <alignment horizontal="left" vertical="center" wrapText="1" indent="1"/>
    </xf>
    <xf numFmtId="0" fontId="3" fillId="0" borderId="0" xfId="1" applyFont="1" applyBorder="1" applyAlignment="1">
      <alignment horizontal="center" vertical="center"/>
    </xf>
    <xf numFmtId="0" fontId="11" fillId="2" borderId="0" xfId="1" applyFont="1" applyFill="1" applyAlignment="1">
      <alignment horizontal="center" vertical="center" shrinkToFit="1"/>
    </xf>
    <xf numFmtId="0" fontId="3" fillId="0" borderId="29" xfId="1" applyFont="1" applyBorder="1" applyAlignment="1">
      <alignment horizontal="center" vertical="center" wrapText="1"/>
    </xf>
    <xf numFmtId="0" fontId="3" fillId="0" borderId="34" xfId="1" applyFont="1" applyBorder="1"/>
    <xf numFmtId="0" fontId="3" fillId="0" borderId="0" xfId="1" applyFont="1" applyBorder="1" applyAlignment="1">
      <alignment horizontal="center"/>
    </xf>
    <xf numFmtId="176" fontId="3" fillId="0" borderId="0" xfId="1" applyNumberFormat="1" applyFont="1" applyBorder="1"/>
    <xf numFmtId="0" fontId="3" fillId="0" borderId="35" xfId="1" applyFont="1" applyBorder="1" applyAlignment="1">
      <alignment horizontal="center"/>
    </xf>
    <xf numFmtId="0" fontId="3" fillId="0" borderId="37" xfId="1" applyFont="1" applyBorder="1" applyAlignment="1">
      <alignment horizontal="center" vertical="center"/>
    </xf>
    <xf numFmtId="0" fontId="3" fillId="0" borderId="41" xfId="1" applyFont="1" applyBorder="1" applyAlignment="1">
      <alignment horizontal="center" vertical="center"/>
    </xf>
    <xf numFmtId="0" fontId="10" fillId="0" borderId="11" xfId="1" applyFont="1" applyBorder="1" applyAlignment="1">
      <alignment horizontal="center" vertical="center"/>
    </xf>
    <xf numFmtId="0" fontId="10" fillId="0" borderId="10" xfId="1" applyFont="1" applyBorder="1" applyAlignment="1">
      <alignment horizontal="center" vertical="center"/>
    </xf>
    <xf numFmtId="0" fontId="10" fillId="0" borderId="23" xfId="1" applyFont="1" applyBorder="1" applyAlignment="1">
      <alignment horizontal="center" vertical="center"/>
    </xf>
    <xf numFmtId="0" fontId="12" fillId="0" borderId="0" xfId="1" applyFont="1" applyFill="1" applyAlignment="1">
      <alignment horizontal="center" vertical="center"/>
    </xf>
    <xf numFmtId="0" fontId="10" fillId="3" borderId="10" xfId="1" applyFont="1" applyFill="1" applyBorder="1" applyAlignment="1" applyProtection="1">
      <alignment horizontal="center" vertical="center"/>
      <protection locked="0"/>
    </xf>
    <xf numFmtId="0" fontId="9" fillId="0" borderId="11" xfId="1" applyFont="1" applyBorder="1" applyAlignment="1">
      <alignment horizontal="center" vertical="center"/>
    </xf>
    <xf numFmtId="0" fontId="9" fillId="0" borderId="10" xfId="1" applyFont="1" applyBorder="1" applyAlignment="1">
      <alignment horizontal="center" vertical="center"/>
    </xf>
    <xf numFmtId="0" fontId="9" fillId="0" borderId="9" xfId="1" applyFont="1" applyBorder="1" applyAlignment="1">
      <alignment horizontal="center" vertical="center"/>
    </xf>
    <xf numFmtId="0" fontId="6" fillId="0" borderId="42" xfId="1" applyFont="1" applyBorder="1" applyAlignment="1">
      <alignment vertical="center" wrapText="1"/>
    </xf>
    <xf numFmtId="0" fontId="6" fillId="0" borderId="6" xfId="1" applyFont="1" applyBorder="1" applyAlignment="1">
      <alignment vertical="center" wrapText="1"/>
    </xf>
    <xf numFmtId="0" fontId="6" fillId="0" borderId="43" xfId="1" applyFont="1" applyBorder="1" applyAlignment="1">
      <alignment vertical="center" wrapText="1"/>
    </xf>
    <xf numFmtId="0" fontId="3" fillId="0" borderId="31" xfId="1" applyFont="1" applyBorder="1" applyAlignment="1">
      <alignment horizontal="center" vertical="center" wrapText="1"/>
    </xf>
    <xf numFmtId="0" fontId="1" fillId="0" borderId="44" xfId="1" applyBorder="1"/>
    <xf numFmtId="0" fontId="4" fillId="0" borderId="3" xfId="1" applyFont="1" applyBorder="1" applyAlignment="1">
      <alignment horizontal="center" vertical="center" wrapText="1"/>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0" xfId="1" applyFont="1" applyBorder="1" applyAlignment="1">
      <alignment horizontal="center" vertical="center" wrapText="1"/>
    </xf>
    <xf numFmtId="0" fontId="4" fillId="3" borderId="15" xfId="1" applyFont="1" applyFill="1" applyBorder="1" applyAlignment="1" applyProtection="1">
      <alignment horizontal="left" vertical="center" wrapText="1" indent="1"/>
      <protection locked="0"/>
    </xf>
    <xf numFmtId="0" fontId="4" fillId="3" borderId="13" xfId="1" applyFont="1" applyFill="1" applyBorder="1" applyAlignment="1" applyProtection="1">
      <alignment horizontal="left" vertical="center" wrapText="1" indent="1"/>
      <protection locked="0"/>
    </xf>
    <xf numFmtId="0" fontId="3" fillId="3" borderId="15" xfId="1" applyFont="1" applyFill="1" applyBorder="1" applyAlignment="1" applyProtection="1">
      <alignment horizontal="center" vertical="center"/>
      <protection locked="0"/>
    </xf>
    <xf numFmtId="0" fontId="3" fillId="3" borderId="14" xfId="1" applyFont="1" applyFill="1" applyBorder="1" applyAlignment="1" applyProtection="1">
      <alignment horizontal="center" vertical="center"/>
      <protection locked="0"/>
    </xf>
    <xf numFmtId="0" fontId="3" fillId="3" borderId="45" xfId="1" applyFont="1" applyFill="1" applyBorder="1" applyAlignment="1" applyProtection="1">
      <alignment horizontal="center" vertical="center"/>
      <protection locked="0"/>
    </xf>
    <xf numFmtId="0" fontId="3" fillId="0" borderId="29" xfId="1" applyFont="1" applyBorder="1" applyAlignment="1">
      <alignment horizontal="center" vertical="center"/>
    </xf>
    <xf numFmtId="0" fontId="3" fillId="0" borderId="20" xfId="1" applyFont="1" applyBorder="1" applyAlignment="1">
      <alignment horizontal="center" vertical="center"/>
    </xf>
    <xf numFmtId="176" fontId="3" fillId="0" borderId="19" xfId="1" applyNumberFormat="1" applyFont="1" applyBorder="1" applyAlignment="1">
      <alignment horizontal="center" vertical="center"/>
    </xf>
    <xf numFmtId="176" fontId="3" fillId="0" borderId="32" xfId="1" applyNumberFormat="1" applyFont="1" applyBorder="1" applyAlignment="1">
      <alignment horizontal="center" vertical="center"/>
    </xf>
    <xf numFmtId="176" fontId="3" fillId="0" borderId="17" xfId="1" applyNumberFormat="1" applyFont="1" applyBorder="1" applyAlignment="1">
      <alignment horizontal="center" vertical="center"/>
    </xf>
    <xf numFmtId="176" fontId="3" fillId="0" borderId="28" xfId="1" applyNumberFormat="1" applyFont="1" applyBorder="1" applyAlignment="1">
      <alignment horizontal="center" vertical="center"/>
    </xf>
    <xf numFmtId="0" fontId="3" fillId="0" borderId="36" xfId="1" applyFont="1" applyBorder="1" applyAlignment="1">
      <alignment horizontal="center" vertical="center"/>
    </xf>
    <xf numFmtId="0" fontId="3" fillId="0" borderId="1" xfId="1" applyFont="1" applyBorder="1" applyAlignment="1">
      <alignment horizontal="center" vertical="center"/>
    </xf>
    <xf numFmtId="0" fontId="9" fillId="0" borderId="36" xfId="1" applyFont="1" applyBorder="1" applyAlignment="1">
      <alignment horizontal="center" vertical="center"/>
    </xf>
    <xf numFmtId="0" fontId="9" fillId="0" borderId="1" xfId="1" applyFont="1" applyBorder="1" applyAlignment="1">
      <alignment horizontal="center" vertical="center"/>
    </xf>
    <xf numFmtId="0" fontId="9" fillId="0" borderId="29" xfId="1" applyFont="1" applyBorder="1" applyAlignment="1">
      <alignment horizontal="left" vertical="center" wrapText="1"/>
    </xf>
    <xf numFmtId="0" fontId="9" fillId="0" borderId="29" xfId="1" applyFont="1" applyBorder="1" applyAlignment="1">
      <alignment horizontal="left" vertical="center"/>
    </xf>
    <xf numFmtId="0" fontId="9" fillId="0" borderId="40" xfId="1" applyFont="1" applyBorder="1" applyAlignment="1">
      <alignment horizontal="left" vertical="center"/>
    </xf>
    <xf numFmtId="0" fontId="3" fillId="0" borderId="5" xfId="1" applyFont="1" applyBorder="1" applyAlignment="1">
      <alignment horizontal="left" vertical="center" shrinkToFit="1"/>
    </xf>
    <xf numFmtId="0" fontId="3" fillId="0" borderId="4" xfId="1" applyFont="1" applyBorder="1" applyAlignment="1">
      <alignment horizontal="left" vertical="center" shrinkToFit="1"/>
    </xf>
    <xf numFmtId="0" fontId="1" fillId="0" borderId="19" xfId="1" applyFont="1" applyBorder="1" applyAlignment="1">
      <alignment horizontal="center" vertical="center" wrapText="1"/>
    </xf>
    <xf numFmtId="0" fontId="1" fillId="0" borderId="18" xfId="1" applyFont="1" applyBorder="1" applyAlignment="1">
      <alignment horizontal="center" vertical="center" wrapText="1"/>
    </xf>
    <xf numFmtId="0" fontId="1" fillId="0" borderId="17" xfId="1" applyFont="1" applyBorder="1" applyAlignment="1">
      <alignment horizontal="center" vertical="center" wrapText="1"/>
    </xf>
    <xf numFmtId="0" fontId="1" fillId="0" borderId="16" xfId="1" applyFont="1" applyBorder="1" applyAlignment="1">
      <alignment horizontal="center" vertical="center" wrapText="1"/>
    </xf>
    <xf numFmtId="0" fontId="3" fillId="0" borderId="5" xfId="1" applyFont="1" applyBorder="1" applyAlignment="1">
      <alignment horizontal="center" vertical="center"/>
    </xf>
    <xf numFmtId="0" fontId="3" fillId="0" borderId="4" xfId="1" applyFont="1" applyBorder="1" applyAlignment="1">
      <alignment horizontal="center" vertical="center"/>
    </xf>
    <xf numFmtId="176" fontId="7" fillId="0" borderId="5" xfId="1" applyNumberFormat="1" applyFont="1" applyFill="1" applyBorder="1" applyAlignment="1">
      <alignment vertical="center"/>
    </xf>
    <xf numFmtId="176" fontId="7" fillId="0" borderId="4" xfId="1" applyNumberFormat="1" applyFont="1" applyFill="1" applyBorder="1" applyAlignment="1">
      <alignment vertical="center"/>
    </xf>
    <xf numFmtId="0" fontId="3" fillId="0" borderId="38" xfId="1" applyFont="1" applyBorder="1" applyAlignment="1">
      <alignment horizontal="center" vertical="center"/>
    </xf>
    <xf numFmtId="0" fontId="3" fillId="0" borderId="39" xfId="1" applyFont="1" applyBorder="1" applyAlignment="1">
      <alignment horizontal="center" vertical="center"/>
    </xf>
    <xf numFmtId="0" fontId="3" fillId="0" borderId="15" xfId="1" applyFont="1" applyBorder="1" applyAlignment="1">
      <alignment horizontal="center" vertical="center"/>
    </xf>
    <xf numFmtId="0" fontId="3" fillId="0" borderId="14" xfId="1" applyFont="1" applyBorder="1" applyAlignment="1">
      <alignment horizontal="center" vertical="center"/>
    </xf>
    <xf numFmtId="0" fontId="3" fillId="0" borderId="13" xfId="1" applyFont="1" applyBorder="1" applyAlignment="1">
      <alignment horizontal="center"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6" fillId="0" borderId="27" xfId="1" applyFont="1" applyBorder="1" applyAlignment="1">
      <alignment vertical="center" wrapText="1"/>
    </xf>
    <xf numFmtId="0" fontId="6" fillId="0" borderId="21" xfId="1" applyFont="1" applyBorder="1" applyAlignment="1">
      <alignment vertical="center" wrapText="1"/>
    </xf>
    <xf numFmtId="0" fontId="6" fillId="0" borderId="28" xfId="1" applyFont="1" applyBorder="1" applyAlignment="1">
      <alignment vertical="center" wrapText="1"/>
    </xf>
    <xf numFmtId="0" fontId="4" fillId="0" borderId="3" xfId="1" applyFont="1" applyBorder="1" applyAlignment="1">
      <alignment horizontal="left" vertical="center" wrapText="1"/>
    </xf>
    <xf numFmtId="0" fontId="4" fillId="0" borderId="1" xfId="1" applyFont="1" applyBorder="1" applyAlignment="1">
      <alignment horizontal="left" vertical="center" wrapText="1"/>
    </xf>
    <xf numFmtId="0" fontId="4" fillId="0" borderId="3" xfId="1" applyFont="1" applyBorder="1" applyAlignment="1">
      <alignment horizontal="left" vertical="center" wrapText="1" indent="1"/>
    </xf>
    <xf numFmtId="0" fontId="4" fillId="0" borderId="2" xfId="1" applyFont="1" applyBorder="1" applyAlignment="1">
      <alignment horizontal="left" vertical="center" wrapText="1" indent="1"/>
    </xf>
    <xf numFmtId="0" fontId="4" fillId="0" borderId="30" xfId="1" applyFont="1" applyBorder="1" applyAlignment="1">
      <alignment horizontal="left" vertical="center" wrapText="1" indent="1"/>
    </xf>
    <xf numFmtId="0" fontId="3" fillId="0" borderId="31" xfId="1" applyFont="1" applyBorder="1" applyAlignment="1">
      <alignment horizontal="center" vertical="center"/>
    </xf>
    <xf numFmtId="0" fontId="3" fillId="0" borderId="33" xfId="1" applyFont="1" applyBorder="1" applyAlignment="1">
      <alignment horizontal="center" vertical="center"/>
    </xf>
    <xf numFmtId="0" fontId="4" fillId="0" borderId="19" xfId="1" applyFont="1" applyBorder="1" applyAlignment="1">
      <alignment horizontal="left" vertical="center" wrapText="1" indent="1"/>
    </xf>
    <xf numFmtId="0" fontId="4" fillId="0" borderId="22" xfId="1" applyFont="1" applyBorder="1" applyAlignment="1">
      <alignment horizontal="left" vertical="center" wrapText="1" indent="1"/>
    </xf>
    <xf numFmtId="0" fontId="4" fillId="0" borderId="32" xfId="1" applyFont="1" applyBorder="1" applyAlignment="1">
      <alignment horizontal="left" vertical="center" wrapText="1" indent="1"/>
    </xf>
    <xf numFmtId="0" fontId="4" fillId="0" borderId="17" xfId="1" applyFont="1" applyBorder="1" applyAlignment="1">
      <alignment horizontal="left" vertical="center" indent="1"/>
    </xf>
    <xf numFmtId="0" fontId="4" fillId="0" borderId="21" xfId="1" applyFont="1" applyBorder="1" applyAlignment="1">
      <alignment horizontal="left" vertical="center" indent="1"/>
    </xf>
    <xf numFmtId="0" fontId="4" fillId="0" borderId="28" xfId="1" applyFont="1" applyBorder="1" applyAlignment="1">
      <alignment horizontal="left" vertical="center" inden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666750</xdr:colOff>
      <xdr:row>1</xdr:row>
      <xdr:rowOff>9525</xdr:rowOff>
    </xdr:from>
    <xdr:to>
      <xdr:col>12</xdr:col>
      <xdr:colOff>342900</xdr:colOff>
      <xdr:row>22</xdr:row>
      <xdr:rowOff>76200</xdr:rowOff>
    </xdr:to>
    <xdr:sp macro="" textlink="">
      <xdr:nvSpPr>
        <xdr:cNvPr id="2" name="テキスト ボックス 1">
          <a:extLst>
            <a:ext uri="{FF2B5EF4-FFF2-40B4-BE49-F238E27FC236}">
              <a16:creationId xmlns:a16="http://schemas.microsoft.com/office/drawing/2014/main" id="{B69AA803-7B8C-4AB7-AF0E-8890C44DCA33}"/>
            </a:ext>
          </a:extLst>
        </xdr:cNvPr>
        <xdr:cNvSpPr txBox="1"/>
      </xdr:nvSpPr>
      <xdr:spPr>
        <a:xfrm>
          <a:off x="666750" y="247650"/>
          <a:ext cx="7905750" cy="506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本ツールの使用方法</a:t>
          </a:r>
          <a:r>
            <a:rPr kumimoji="1" lang="en-US" altLang="ja-JP" sz="1200"/>
            <a:t>】</a:t>
          </a:r>
        </a:p>
        <a:p>
          <a:r>
            <a:rPr kumimoji="1" lang="ja-JP" altLang="en-US" sz="1100"/>
            <a:t>・給与の差押では、第三債務者は国税徴収法第</a:t>
          </a:r>
          <a:r>
            <a:rPr kumimoji="1" lang="en-US" altLang="ja-JP" sz="1100"/>
            <a:t>76</a:t>
          </a:r>
          <a:r>
            <a:rPr kumimoji="1" lang="ja-JP" altLang="en-US" sz="1100"/>
            <a:t>条第１項の規定により差押が禁止されている給与の範囲を計算によって算定し、支給される給与の総額から当該差押禁止額を控除して得られた金額（差押可能額）を、処分庁へ納付します。</a:t>
          </a:r>
          <a:endParaRPr kumimoji="1" lang="en-US" altLang="ja-JP" sz="1100"/>
        </a:p>
        <a:p>
          <a:r>
            <a:rPr kumimoji="1" lang="ja-JP" altLang="en-US" sz="1100"/>
            <a:t>・第三債務者（事業所）は、上記義務を履行するに先立って「給与差押計算書」を作成し、これを処分庁（地方自治体）へ送付することによって差押可能額を事前に通知します。</a:t>
          </a:r>
          <a:endParaRPr kumimoji="1" lang="en-US" altLang="ja-JP" sz="1100"/>
        </a:p>
        <a:p>
          <a:r>
            <a:rPr kumimoji="1" lang="ja-JP" altLang="en-US" sz="1100"/>
            <a:t>・本ツールは、計算に必要なデータをシートに入力することで、自動計算によって差押可能額を算出し、「給与差押計算書」の作成を補助するものです。</a:t>
          </a:r>
          <a:endParaRPr kumimoji="1" lang="en-US" altLang="ja-JP" sz="1100"/>
        </a:p>
        <a:p>
          <a:r>
            <a:rPr kumimoji="1" lang="ja-JP" altLang="en-US" sz="1100"/>
            <a:t>・本ツールは以下の手順でご使用ください。</a:t>
          </a:r>
          <a:endParaRPr kumimoji="1" lang="en-US" altLang="ja-JP" sz="1100"/>
        </a:p>
        <a:p>
          <a:endParaRPr kumimoji="1" lang="en-US" altLang="ja-JP" sz="1100"/>
        </a:p>
        <a:p>
          <a:r>
            <a:rPr kumimoji="1" lang="ja-JP" altLang="en-US" sz="1100"/>
            <a:t>（１）</a:t>
          </a:r>
          <a:r>
            <a:rPr kumimoji="1" lang="ja-JP" altLang="en-US" sz="1100" u="sng"/>
            <a:t>①給与の支給月（</a:t>
          </a:r>
          <a:r>
            <a:rPr kumimoji="1" lang="en-US" altLang="ja-JP" sz="1100" u="sng"/>
            <a:t>1</a:t>
          </a:r>
          <a:r>
            <a:rPr kumimoji="1" lang="ja-JP" altLang="en-US" sz="1100" u="sng"/>
            <a:t>～</a:t>
          </a:r>
          <a:r>
            <a:rPr kumimoji="1" lang="en-US" altLang="ja-JP" sz="1100" u="sng"/>
            <a:t>12</a:t>
          </a:r>
          <a:r>
            <a:rPr kumimoji="1" lang="ja-JP" altLang="en-US" sz="1100" u="sng"/>
            <a:t>）、②月額支給額（額面の支給額）、③源泉徴収する所得税額、④特別徴収する地方税額、</a:t>
          </a:r>
          <a:r>
            <a:rPr kumimoji="1" lang="ja-JP" altLang="en-US" sz="1100"/>
            <a:t>　</a:t>
          </a:r>
          <a:endParaRPr kumimoji="1" lang="en-US" altLang="ja-JP" sz="1100"/>
        </a:p>
        <a:p>
          <a:r>
            <a:rPr kumimoji="1" lang="ja-JP" altLang="en-US" sz="1100"/>
            <a:t>　</a:t>
          </a:r>
          <a:r>
            <a:rPr kumimoji="1" lang="ja-JP" altLang="en-US" sz="1100" u="sng"/>
            <a:t>⑤社会保険料額、⑥扶養の人数を</a:t>
          </a:r>
          <a:r>
            <a:rPr kumimoji="1" lang="en-US" altLang="ja-JP" sz="1100" u="sng"/>
            <a:t>Excel</a:t>
          </a:r>
          <a:r>
            <a:rPr kumimoji="1" lang="ja-JP" altLang="en-US" sz="1100" u="sng"/>
            <a:t>上のシート「</a:t>
          </a:r>
          <a:r>
            <a:rPr kumimoji="1" lang="ja-JP" altLang="en-US" sz="1100" b="1" u="sng"/>
            <a:t>計算に必要となるデータはこちらへご入力ください</a:t>
          </a:r>
          <a:r>
            <a:rPr kumimoji="1" lang="ja-JP" altLang="en-US" sz="1100" u="sng"/>
            <a:t>」の該当するセル</a:t>
          </a:r>
          <a:endParaRPr kumimoji="1" lang="en-US" altLang="ja-JP" sz="1100" u="sng"/>
        </a:p>
        <a:p>
          <a:r>
            <a:rPr kumimoji="1" lang="ja-JP" altLang="en-US" sz="1100"/>
            <a:t>　</a:t>
          </a:r>
          <a:r>
            <a:rPr kumimoji="1" lang="ja-JP" altLang="en-US" sz="1100" u="sng"/>
            <a:t>へ入力する</a:t>
          </a:r>
          <a:endParaRPr kumimoji="1" lang="en-US" altLang="ja-JP" sz="1100" u="sng"/>
        </a:p>
        <a:p>
          <a:r>
            <a:rPr kumimoji="1" lang="ja-JP" altLang="en-US" sz="1100"/>
            <a:t>　　</a:t>
          </a:r>
          <a:r>
            <a:rPr kumimoji="1" lang="en-US" altLang="ja-JP" sz="1100"/>
            <a:t>※</a:t>
          </a:r>
          <a:r>
            <a:rPr kumimoji="1" lang="ja-JP" altLang="en-US" sz="1100" u="sng"/>
            <a:t>給与の支給月が「令和７年１月」であれば、</a:t>
          </a:r>
          <a:r>
            <a:rPr kumimoji="1" lang="en-US" altLang="ja-JP" sz="1100" u="sng"/>
            <a:t>A</a:t>
          </a:r>
          <a:r>
            <a:rPr kumimoji="1" lang="ja-JP" altLang="en-US" sz="1100" u="sng"/>
            <a:t>列が「７」</a:t>
          </a:r>
          <a:r>
            <a:rPr kumimoji="1" lang="en-US" altLang="ja-JP" sz="1100" u="sng"/>
            <a:t>B</a:t>
          </a:r>
          <a:r>
            <a:rPr kumimoji="1" lang="ja-JP" altLang="en-US" sz="1100" u="sng"/>
            <a:t>列が「１」となる行を選んで、上記数値を記入する</a:t>
          </a:r>
          <a:endParaRPr kumimoji="1" lang="en-US" altLang="ja-JP" sz="1100"/>
        </a:p>
        <a:p>
          <a:r>
            <a:rPr kumimoji="1" lang="ja-JP" altLang="en-US" sz="1100"/>
            <a:t>（２）</a:t>
          </a:r>
          <a:r>
            <a:rPr kumimoji="1" lang="en-US" altLang="ja-JP" sz="1100" u="sng"/>
            <a:t>Excel</a:t>
          </a:r>
          <a:r>
            <a:rPr kumimoji="1" lang="ja-JP" altLang="en-US" sz="1100" u="sng"/>
            <a:t>上のシート「</a:t>
          </a:r>
          <a:r>
            <a:rPr kumimoji="1" lang="ja-JP" altLang="en-US" sz="1100" b="1" u="sng"/>
            <a:t>給与差押計算書</a:t>
          </a:r>
          <a:r>
            <a:rPr kumimoji="1" lang="ja-JP" altLang="en-US" sz="1100" u="sng"/>
            <a:t>」へ移動し、右上の記入欄へ給与を支給する年・月を記入する</a:t>
          </a:r>
          <a:r>
            <a:rPr kumimoji="1" lang="ja-JP" altLang="en-US" sz="1100" u="none"/>
            <a:t>（給与差押計算書が</a:t>
          </a:r>
          <a:endParaRPr kumimoji="1" lang="en-US" altLang="ja-JP" sz="1100" u="none"/>
        </a:p>
        <a:p>
          <a:r>
            <a:rPr kumimoji="1" lang="ja-JP" altLang="en-US" sz="1100" u="none"/>
            <a:t>　自動で作成される）</a:t>
          </a:r>
          <a:endParaRPr kumimoji="1" lang="en-US" altLang="ja-JP" sz="1100" u="sng"/>
        </a:p>
        <a:p>
          <a:r>
            <a:rPr kumimoji="1" lang="ja-JP" altLang="en-US" sz="1100"/>
            <a:t>　　</a:t>
          </a:r>
          <a:r>
            <a:rPr kumimoji="1" lang="en-US" altLang="ja-JP" sz="1100"/>
            <a:t>※</a:t>
          </a:r>
          <a:r>
            <a:rPr kumimoji="1" lang="ja-JP" altLang="en-US" sz="1100" u="sng"/>
            <a:t>ここで記入する年・月が、（１）で数値を入力した行の</a:t>
          </a:r>
          <a:r>
            <a:rPr kumimoji="1" lang="en-US" altLang="ja-JP" sz="1100" u="sng"/>
            <a:t>A</a:t>
          </a:r>
          <a:r>
            <a:rPr kumimoji="1" lang="ja-JP" altLang="en-US" sz="1100" u="sng"/>
            <a:t>列・</a:t>
          </a:r>
          <a:r>
            <a:rPr kumimoji="1" lang="en-US" altLang="ja-JP" sz="1100" u="sng"/>
            <a:t>B</a:t>
          </a:r>
          <a:r>
            <a:rPr kumimoji="1" lang="ja-JP" altLang="en-US" sz="1100" u="sng"/>
            <a:t>列の数値と一致するよう気をつけること</a:t>
          </a:r>
          <a:endParaRPr kumimoji="1" lang="en-US" altLang="ja-JP" sz="1100"/>
        </a:p>
        <a:p>
          <a:r>
            <a:rPr kumimoji="1" lang="ja-JP" altLang="en-US" sz="1100"/>
            <a:t>（３）</a:t>
          </a:r>
          <a:r>
            <a:rPr kumimoji="1" lang="ja-JP" altLang="en-US" sz="1100" u="sng"/>
            <a:t>（事業所の）担当者の所属・氏名、電話番号を記入する</a:t>
          </a:r>
          <a:endParaRPr kumimoji="1" lang="en-US" altLang="ja-JP" sz="1100" u="sng"/>
        </a:p>
        <a:p>
          <a:r>
            <a:rPr kumimoji="1" lang="ja-JP" altLang="en-US" sz="1100"/>
            <a:t>（４）</a:t>
          </a:r>
          <a:r>
            <a:rPr kumimoji="1" lang="ja-JP" altLang="en-US" sz="1100" u="sng"/>
            <a:t>「ファイル」＞「印刷」を選択し、「給与差押計算書」を紙もしくは</a:t>
          </a:r>
          <a:r>
            <a:rPr kumimoji="1" lang="en-US" altLang="ja-JP" sz="1100" u="sng"/>
            <a:t>PDF</a:t>
          </a:r>
          <a:r>
            <a:rPr kumimoji="1" lang="ja-JP" altLang="en-US" sz="1100" u="sng"/>
            <a:t>で出力し、「</a:t>
          </a:r>
          <a:r>
            <a:rPr kumimoji="1" lang="en-US" altLang="ja-JP" sz="1100" u="sng"/>
            <a:t>shuno@sity.iida.nagano.jp</a:t>
          </a:r>
          <a:r>
            <a:rPr kumimoji="1" lang="ja-JP" altLang="en-US" sz="1100" u="sng"/>
            <a:t>」へ　　メール送信し、送信確認の電話をする</a:t>
          </a:r>
          <a:endParaRPr kumimoji="1" lang="en-US" altLang="ja-JP" sz="1100" u="sng"/>
        </a:p>
        <a:p>
          <a:r>
            <a:rPr kumimoji="1" lang="ja-JP" altLang="en-US" sz="1100"/>
            <a:t>　　</a:t>
          </a:r>
          <a:r>
            <a:rPr kumimoji="1" lang="en-US" altLang="ja-JP" sz="1100"/>
            <a:t>※</a:t>
          </a:r>
          <a:r>
            <a:rPr kumimoji="1" lang="ja-JP" altLang="en-US" sz="1100" u="sng"/>
            <a:t>給与差押が複数回に及ぶ場合は、次回以降も（１）～（４）の手順で給与差押計算書を作成する</a:t>
          </a:r>
          <a:endParaRPr kumimoji="1" lang="en-US" altLang="ja-JP" sz="1100" u="sng"/>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38100</xdr:colOff>
      <xdr:row>8</xdr:row>
      <xdr:rowOff>38100</xdr:rowOff>
    </xdr:from>
    <xdr:to>
      <xdr:col>3</xdr:col>
      <xdr:colOff>1476375</xdr:colOff>
      <xdr:row>8</xdr:row>
      <xdr:rowOff>885825</xdr:rowOff>
    </xdr:to>
    <xdr:sp macro="" textlink="">
      <xdr:nvSpPr>
        <xdr:cNvPr id="2" name="AutoShape 1">
          <a:extLst>
            <a:ext uri="{FF2B5EF4-FFF2-40B4-BE49-F238E27FC236}">
              <a16:creationId xmlns:a16="http://schemas.microsoft.com/office/drawing/2014/main" id="{1C48C710-2704-4FC1-9FFF-FC8D13222091}"/>
            </a:ext>
          </a:extLst>
        </xdr:cNvPr>
        <xdr:cNvSpPr>
          <a:spLocks noChangeArrowheads="1"/>
        </xdr:cNvSpPr>
      </xdr:nvSpPr>
      <xdr:spPr bwMode="auto">
        <a:xfrm>
          <a:off x="2095500" y="1409700"/>
          <a:ext cx="647700" cy="133350"/>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1,000円未満の端数切り捨て</a:t>
          </a:r>
          <a:endParaRPr lang="ja-JP" altLang="en-US"/>
        </a:p>
      </xdr:txBody>
    </xdr:sp>
    <xdr:clientData/>
  </xdr:twoCellAnchor>
  <xdr:twoCellAnchor>
    <xdr:from>
      <xdr:col>3</xdr:col>
      <xdr:colOff>28575</xdr:colOff>
      <xdr:row>9</xdr:row>
      <xdr:rowOff>47625</xdr:rowOff>
    </xdr:from>
    <xdr:to>
      <xdr:col>3</xdr:col>
      <xdr:colOff>1485900</xdr:colOff>
      <xdr:row>9</xdr:row>
      <xdr:rowOff>904875</xdr:rowOff>
    </xdr:to>
    <xdr:sp macro="" textlink="">
      <xdr:nvSpPr>
        <xdr:cNvPr id="3" name="AutoShape 17">
          <a:extLst>
            <a:ext uri="{FF2B5EF4-FFF2-40B4-BE49-F238E27FC236}">
              <a16:creationId xmlns:a16="http://schemas.microsoft.com/office/drawing/2014/main" id="{A46D07C0-D3C2-43D9-B7EB-4D33F402DCFF}"/>
            </a:ext>
          </a:extLst>
        </xdr:cNvPr>
        <xdr:cNvSpPr>
          <a:spLocks noChangeArrowheads="1"/>
        </xdr:cNvSpPr>
      </xdr:nvSpPr>
      <xdr:spPr bwMode="auto">
        <a:xfrm>
          <a:off x="2085975" y="1590675"/>
          <a:ext cx="657225" cy="123825"/>
        </a:xfrm>
        <a:prstGeom prst="rightArrow">
          <a:avLst>
            <a:gd name="adj1" fmla="val 50000"/>
            <a:gd name="adj2" fmla="val 4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1,000円未満の端数切り上げ</a:t>
          </a:r>
          <a:endParaRPr lang="ja-JP" altLang="en-US"/>
        </a:p>
      </xdr:txBody>
    </xdr:sp>
    <xdr:clientData/>
  </xdr:twoCellAnchor>
  <xdr:twoCellAnchor>
    <xdr:from>
      <xdr:col>3</xdr:col>
      <xdr:colOff>28575</xdr:colOff>
      <xdr:row>10</xdr:row>
      <xdr:rowOff>47625</xdr:rowOff>
    </xdr:from>
    <xdr:to>
      <xdr:col>3</xdr:col>
      <xdr:colOff>1485900</xdr:colOff>
      <xdr:row>10</xdr:row>
      <xdr:rowOff>904875</xdr:rowOff>
    </xdr:to>
    <xdr:sp macro="" textlink="">
      <xdr:nvSpPr>
        <xdr:cNvPr id="4" name="AutoShape 18">
          <a:extLst>
            <a:ext uri="{FF2B5EF4-FFF2-40B4-BE49-F238E27FC236}">
              <a16:creationId xmlns:a16="http://schemas.microsoft.com/office/drawing/2014/main" id="{B4ED044F-7382-4C39-9F72-7F6FBFE40A02}"/>
            </a:ext>
          </a:extLst>
        </xdr:cNvPr>
        <xdr:cNvSpPr>
          <a:spLocks noChangeArrowheads="1"/>
        </xdr:cNvSpPr>
      </xdr:nvSpPr>
      <xdr:spPr bwMode="auto">
        <a:xfrm>
          <a:off x="2085975" y="1762125"/>
          <a:ext cx="657225" cy="123825"/>
        </a:xfrm>
        <a:prstGeom prst="rightArrow">
          <a:avLst>
            <a:gd name="adj1" fmla="val 50000"/>
            <a:gd name="adj2" fmla="val 4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1,000円未満の端数切り上げ</a:t>
          </a:r>
          <a:endParaRPr lang="ja-JP" altLang="en-US"/>
        </a:p>
      </xdr:txBody>
    </xdr:sp>
    <xdr:clientData/>
  </xdr:twoCellAnchor>
  <xdr:twoCellAnchor>
    <xdr:from>
      <xdr:col>3</xdr:col>
      <xdr:colOff>28575</xdr:colOff>
      <xdr:row>11</xdr:row>
      <xdr:rowOff>47625</xdr:rowOff>
    </xdr:from>
    <xdr:to>
      <xdr:col>3</xdr:col>
      <xdr:colOff>1485900</xdr:colOff>
      <xdr:row>11</xdr:row>
      <xdr:rowOff>904875</xdr:rowOff>
    </xdr:to>
    <xdr:sp macro="" textlink="">
      <xdr:nvSpPr>
        <xdr:cNvPr id="5" name="AutoShape 19">
          <a:extLst>
            <a:ext uri="{FF2B5EF4-FFF2-40B4-BE49-F238E27FC236}">
              <a16:creationId xmlns:a16="http://schemas.microsoft.com/office/drawing/2014/main" id="{0B906BFA-116F-4DAF-8940-1E4C2ACC1FD6}"/>
            </a:ext>
          </a:extLst>
        </xdr:cNvPr>
        <xdr:cNvSpPr>
          <a:spLocks noChangeArrowheads="1"/>
        </xdr:cNvSpPr>
      </xdr:nvSpPr>
      <xdr:spPr bwMode="auto">
        <a:xfrm>
          <a:off x="2085975" y="1933575"/>
          <a:ext cx="657225" cy="123825"/>
        </a:xfrm>
        <a:prstGeom prst="rightArrow">
          <a:avLst>
            <a:gd name="adj1" fmla="val 50000"/>
            <a:gd name="adj2" fmla="val 4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1,000円未満の端数切り上げ</a:t>
          </a:r>
          <a:endParaRPr lang="ja-JP" altLang="en-US"/>
        </a:p>
      </xdr:txBody>
    </xdr:sp>
    <xdr:clientData/>
  </xdr:twoCellAnchor>
  <xdr:twoCellAnchor>
    <xdr:from>
      <xdr:col>1</xdr:col>
      <xdr:colOff>0</xdr:colOff>
      <xdr:row>14</xdr:row>
      <xdr:rowOff>361950</xdr:rowOff>
    </xdr:from>
    <xdr:to>
      <xdr:col>1</xdr:col>
      <xdr:colOff>304800</xdr:colOff>
      <xdr:row>15</xdr:row>
      <xdr:rowOff>114300</xdr:rowOff>
    </xdr:to>
    <xdr:sp macro="" textlink="">
      <xdr:nvSpPr>
        <xdr:cNvPr id="29" name="Rectangle 65">
          <a:extLst>
            <a:ext uri="{FF2B5EF4-FFF2-40B4-BE49-F238E27FC236}">
              <a16:creationId xmlns:a16="http://schemas.microsoft.com/office/drawing/2014/main" id="{94BFD04A-B453-4775-BCFB-88832FE29604}"/>
            </a:ext>
          </a:extLst>
        </xdr:cNvPr>
        <xdr:cNvSpPr>
          <a:spLocks noChangeArrowheads="1"/>
        </xdr:cNvSpPr>
      </xdr:nvSpPr>
      <xdr:spPr bwMode="auto">
        <a:xfrm>
          <a:off x="685800" y="2571750"/>
          <a:ext cx="3048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⑤</a:t>
          </a:r>
          <a:endParaRPr lang="ja-JP" altLang="en-US"/>
        </a:p>
      </xdr:txBody>
    </xdr:sp>
    <xdr:clientData/>
  </xdr:twoCellAnchor>
  <xdr:twoCellAnchor>
    <xdr:from>
      <xdr:col>3</xdr:col>
      <xdr:colOff>28575</xdr:colOff>
      <xdr:row>14</xdr:row>
      <xdr:rowOff>57150</xdr:rowOff>
    </xdr:from>
    <xdr:to>
      <xdr:col>3</xdr:col>
      <xdr:colOff>1485900</xdr:colOff>
      <xdr:row>15</xdr:row>
      <xdr:rowOff>419100</xdr:rowOff>
    </xdr:to>
    <xdr:sp macro="" textlink="">
      <xdr:nvSpPr>
        <xdr:cNvPr id="30" name="AutoShape 66">
          <a:extLst>
            <a:ext uri="{FF2B5EF4-FFF2-40B4-BE49-F238E27FC236}">
              <a16:creationId xmlns:a16="http://schemas.microsoft.com/office/drawing/2014/main" id="{C1C0A375-A5A3-422D-8996-6D2990208099}"/>
            </a:ext>
          </a:extLst>
        </xdr:cNvPr>
        <xdr:cNvSpPr>
          <a:spLocks noChangeArrowheads="1"/>
        </xdr:cNvSpPr>
      </xdr:nvSpPr>
      <xdr:spPr bwMode="auto">
        <a:xfrm>
          <a:off x="2085975" y="2457450"/>
          <a:ext cx="657225" cy="285750"/>
        </a:xfrm>
        <a:prstGeom prst="rightArrow">
          <a:avLst>
            <a:gd name="adj1" fmla="val 77269"/>
            <a:gd name="adj2" fmla="val 4396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どちらか少ない金額の1,000円未満を端数切り上げ</a:t>
          </a:r>
          <a:endParaRPr lang="ja-JP" altLang="en-US"/>
        </a:p>
      </xdr:txBody>
    </xdr:sp>
    <xdr:clientData/>
  </xdr:twoCellAnchor>
  <xdr:twoCellAnchor>
    <xdr:from>
      <xdr:col>1</xdr:col>
      <xdr:colOff>0</xdr:colOff>
      <xdr:row>14</xdr:row>
      <xdr:rowOff>361950</xdr:rowOff>
    </xdr:from>
    <xdr:to>
      <xdr:col>1</xdr:col>
      <xdr:colOff>304800</xdr:colOff>
      <xdr:row>15</xdr:row>
      <xdr:rowOff>114300</xdr:rowOff>
    </xdr:to>
    <xdr:sp macro="" textlink="">
      <xdr:nvSpPr>
        <xdr:cNvPr id="31" name="Rectangle 67">
          <a:extLst>
            <a:ext uri="{FF2B5EF4-FFF2-40B4-BE49-F238E27FC236}">
              <a16:creationId xmlns:a16="http://schemas.microsoft.com/office/drawing/2014/main" id="{35C09317-E328-495F-8BFE-8914ACE2F684}"/>
            </a:ext>
          </a:extLst>
        </xdr:cNvPr>
        <xdr:cNvSpPr>
          <a:spLocks noChangeArrowheads="1"/>
        </xdr:cNvSpPr>
      </xdr:nvSpPr>
      <xdr:spPr bwMode="auto">
        <a:xfrm>
          <a:off x="685800" y="2571750"/>
          <a:ext cx="3048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⑤</a:t>
          </a:r>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F25" sqref="F24:F25"/>
    </sheetView>
  </sheetViews>
  <sheetFormatPr defaultRowHeight="18.75"/>
  <sheetData/>
  <sheetProtection algorithmName="SHA-512" hashValue="Km6hwD0NCiDMooGRaTwZiO4oyHgU+yr7KFGjyMU5qgD0XTNlPUKsQr+zZ+8MX6gfYiFUlutlHH8ANJJqJW8t2A==" saltValue="kSO86MDWV3D2TJtDnWngyg==" spinCount="100000" sheet="1" objects="1" scenarios="1"/>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2"/>
  <sheetViews>
    <sheetView topLeftCell="A9" zoomScaleNormal="100" zoomScaleSheetLayoutView="50" workbookViewId="0">
      <selection activeCell="C9" sqref="C9"/>
    </sheetView>
  </sheetViews>
  <sheetFormatPr defaultRowHeight="13.5"/>
  <cols>
    <col min="1" max="1" width="13.625" style="1" customWidth="1"/>
    <col min="2" max="2" width="47.75" style="1" customWidth="1"/>
    <col min="3" max="3" width="19.375" style="1" customWidth="1"/>
    <col min="4" max="4" width="20.25" style="1" customWidth="1"/>
    <col min="5" max="5" width="4.5" style="2" customWidth="1"/>
    <col min="6" max="6" width="21.375" style="3" customWidth="1"/>
    <col min="7" max="7" width="6.375" style="2" customWidth="1"/>
    <col min="8" max="8" width="2.5" style="1" customWidth="1"/>
    <col min="9" max="9" width="4.625" style="1" customWidth="1"/>
    <col min="10" max="11" width="15.625" style="1" customWidth="1"/>
    <col min="12" max="12" width="15.625" style="2" customWidth="1"/>
    <col min="13" max="15" width="15.625" style="1" customWidth="1"/>
    <col min="16" max="16" width="15.625" style="1" hidden="1" customWidth="1"/>
    <col min="17" max="17" width="15.625" style="1" customWidth="1"/>
    <col min="18" max="16384" width="9" style="1"/>
  </cols>
  <sheetData>
    <row r="1" spans="1:16" s="19" customFormat="1" ht="45" customHeight="1" thickBot="1">
      <c r="A1" s="92" t="str">
        <f>"給与の差押計算書（ "&amp;VLOOKUP($P$2,計算に必要となるデータはこちらへご入力ください!$C$1:$M$241,6,FALSE)&amp;" ）月分"</f>
        <v>給与の差押計算書（ 1 ）月分</v>
      </c>
      <c r="B1" s="93"/>
      <c r="C1" s="93"/>
      <c r="D1" s="93"/>
      <c r="E1" s="93"/>
      <c r="F1" s="93"/>
      <c r="G1" s="94"/>
      <c r="H1" s="26"/>
      <c r="I1" s="26"/>
    </row>
    <row r="2" spans="1:16" s="19" customFormat="1" ht="73.5" customHeight="1" thickBot="1">
      <c r="A2" s="95" t="s">
        <v>30</v>
      </c>
      <c r="B2" s="96"/>
      <c r="C2" s="96"/>
      <c r="D2" s="96"/>
      <c r="E2" s="96"/>
      <c r="F2" s="96"/>
      <c r="G2" s="97"/>
      <c r="H2" s="26"/>
      <c r="I2" s="26"/>
      <c r="J2" s="42" t="s">
        <v>49</v>
      </c>
      <c r="K2" s="46">
        <v>1</v>
      </c>
      <c r="L2" s="43" t="s">
        <v>50</v>
      </c>
      <c r="M2" s="46">
        <v>1</v>
      </c>
      <c r="N2" s="43" t="s">
        <v>47</v>
      </c>
      <c r="O2" s="44" t="s">
        <v>51</v>
      </c>
      <c r="P2" s="45" t="str">
        <f>K2&amp;M2</f>
        <v>11</v>
      </c>
    </row>
    <row r="3" spans="1:16" s="19" customFormat="1" ht="56.25" customHeight="1">
      <c r="A3" s="35" t="s">
        <v>29</v>
      </c>
      <c r="B3" s="98" t="str">
        <f>VLOOKUP($P$2,計算に必要となるデータはこちらへご入力ください!$C$1:$M$225,3,FALSE)</f>
        <v>長野県飯田市大久保町２５３４番地</v>
      </c>
      <c r="C3" s="99"/>
      <c r="D3" s="28" t="s">
        <v>28</v>
      </c>
      <c r="E3" s="100" t="str">
        <f>VLOOKUP($P$2,計算に必要となるデータはこちらへご入力ください!$C$1:$M$225,2,FALSE)</f>
        <v>（例）飯田　太郎</v>
      </c>
      <c r="F3" s="101"/>
      <c r="G3" s="102"/>
      <c r="L3" s="20"/>
    </row>
    <row r="4" spans="1:16" s="19" customFormat="1" ht="36" customHeight="1">
      <c r="A4" s="103" t="s">
        <v>27</v>
      </c>
      <c r="B4" s="105" t="str">
        <f>VLOOKUP($P$2,計算に必要となるデータはこちらへご入力ください!$C$1:$M$225,5,FALSE)</f>
        <v>長野県飯田市大久保町２５３４番地</v>
      </c>
      <c r="C4" s="106"/>
      <c r="D4" s="106"/>
      <c r="E4" s="106"/>
      <c r="F4" s="106"/>
      <c r="G4" s="107"/>
      <c r="L4" s="20"/>
    </row>
    <row r="5" spans="1:16" s="19" customFormat="1" ht="52.5" customHeight="1">
      <c r="A5" s="104"/>
      <c r="B5" s="108" t="str">
        <f>VLOOKUP($P$2,計算に必要となるデータはこちらへご入力ください!$C$1:$M$225,4,FALSE)</f>
        <v>飯田市</v>
      </c>
      <c r="C5" s="109"/>
      <c r="D5" s="109"/>
      <c r="E5" s="109"/>
      <c r="F5" s="109"/>
      <c r="G5" s="110"/>
      <c r="L5" s="20"/>
    </row>
    <row r="6" spans="1:16" s="19" customFormat="1" ht="39.75" customHeight="1">
      <c r="A6" s="36"/>
      <c r="B6" s="24"/>
      <c r="C6" s="24"/>
      <c r="D6" s="24"/>
      <c r="E6" s="37"/>
      <c r="F6" s="38"/>
      <c r="G6" s="39"/>
      <c r="L6" s="20"/>
    </row>
    <row r="7" spans="1:16" s="19" customFormat="1" ht="43.5" customHeight="1">
      <c r="A7" s="64" t="s">
        <v>26</v>
      </c>
      <c r="B7" s="65"/>
      <c r="C7" s="65"/>
      <c r="D7" s="65"/>
      <c r="E7" s="65"/>
      <c r="F7" s="66" t="s">
        <v>25</v>
      </c>
      <c r="G7" s="67"/>
      <c r="J7" s="22"/>
      <c r="K7" s="21"/>
      <c r="L7" s="20"/>
    </row>
    <row r="8" spans="1:16" s="19" customFormat="1" ht="43.5" customHeight="1">
      <c r="A8" s="70" t="s">
        <v>24</v>
      </c>
      <c r="B8" s="71"/>
      <c r="C8" s="25" t="s">
        <v>31</v>
      </c>
      <c r="D8" s="28" t="s">
        <v>23</v>
      </c>
      <c r="E8" s="23" t="s">
        <v>22</v>
      </c>
      <c r="F8" s="68"/>
      <c r="G8" s="69"/>
      <c r="J8" s="22"/>
      <c r="K8" s="21"/>
      <c r="L8" s="20"/>
    </row>
    <row r="9" spans="1:16" ht="73.5" customHeight="1">
      <c r="A9" s="72" t="s">
        <v>21</v>
      </c>
      <c r="B9" s="73"/>
      <c r="C9" s="17">
        <f>VLOOKUP($P$2,計算に必要となるデータはこちらへご入力ください!$C$1:$M$225,7,FALSE)</f>
        <v>234500</v>
      </c>
      <c r="D9" s="28"/>
      <c r="E9" s="28" t="s">
        <v>20</v>
      </c>
      <c r="F9" s="17">
        <f>ROUNDDOWN(C9,-3)</f>
        <v>234000</v>
      </c>
      <c r="G9" s="40" t="s">
        <v>3</v>
      </c>
      <c r="J9" s="16"/>
      <c r="K9" s="15"/>
      <c r="L9" s="14"/>
    </row>
    <row r="10" spans="1:16" ht="73.5" customHeight="1">
      <c r="A10" s="74" t="s">
        <v>19</v>
      </c>
      <c r="B10" s="18" t="s">
        <v>18</v>
      </c>
      <c r="C10" s="17">
        <f>VLOOKUP($P$2,計算に必要となるデータはこちらへご入力ください!$C$1:$M$225,8,FALSE)</f>
        <v>4400</v>
      </c>
      <c r="D10" s="18"/>
      <c r="E10" s="28" t="s">
        <v>17</v>
      </c>
      <c r="F10" s="17">
        <f>ROUNDUP(C10,-3)</f>
        <v>5000</v>
      </c>
      <c r="G10" s="40" t="s">
        <v>3</v>
      </c>
      <c r="J10" s="16"/>
      <c r="K10" s="15"/>
      <c r="L10" s="14"/>
    </row>
    <row r="11" spans="1:16" ht="73.5" customHeight="1">
      <c r="A11" s="75"/>
      <c r="B11" s="18" t="s">
        <v>16</v>
      </c>
      <c r="C11" s="17">
        <f>VLOOKUP($P$2,計算に必要となるデータはこちらへご入力ください!$C$1:$M$225,9,FALSE)</f>
        <v>3010</v>
      </c>
      <c r="D11" s="18"/>
      <c r="E11" s="28" t="s">
        <v>15</v>
      </c>
      <c r="F11" s="17">
        <f>ROUNDUP(C11,-3)</f>
        <v>4000</v>
      </c>
      <c r="G11" s="40" t="s">
        <v>3</v>
      </c>
      <c r="J11" s="16"/>
      <c r="K11" s="15"/>
      <c r="L11" s="14"/>
    </row>
    <row r="12" spans="1:16" ht="73.5" customHeight="1">
      <c r="A12" s="75"/>
      <c r="B12" s="18" t="s">
        <v>14</v>
      </c>
      <c r="C12" s="17">
        <f>VLOOKUP($P$2,計算に必要となるデータはこちらへご入力ください!$C$1:$M$225,10,FALSE)</f>
        <v>48001</v>
      </c>
      <c r="D12" s="18"/>
      <c r="E12" s="28" t="s">
        <v>13</v>
      </c>
      <c r="F12" s="17">
        <f>ROUNDUP(C12,-3)</f>
        <v>49000</v>
      </c>
      <c r="G12" s="40" t="s">
        <v>3</v>
      </c>
      <c r="J12" s="16"/>
      <c r="K12" s="15"/>
      <c r="L12" s="14"/>
    </row>
    <row r="13" spans="1:16" ht="36.75" customHeight="1">
      <c r="A13" s="75"/>
      <c r="B13" s="77" t="s">
        <v>12</v>
      </c>
      <c r="C13" s="79" t="str">
        <f>"100,000円
+
45,000円×生計を一にする親族数  （"&amp;VLOOKUP($P$2, 計算に必要となるデータはこちらへご入力ください!$C$1:$M$241,11,FALSE)&amp;"人）"</f>
        <v>100,000円
+
45,000円×生計を一にする親族数  （1人）</v>
      </c>
      <c r="D13" s="80"/>
      <c r="E13" s="83" t="s">
        <v>11</v>
      </c>
      <c r="F13" s="85">
        <f>100000+45000*VLOOKUP($P$2,計算に必要となるデータはこちらへご入力ください!$C$1:$M$225,11,FALSE)</f>
        <v>145000</v>
      </c>
      <c r="G13" s="87" t="s">
        <v>3</v>
      </c>
      <c r="J13" s="16"/>
      <c r="K13" s="15"/>
      <c r="L13" s="14"/>
    </row>
    <row r="14" spans="1:16" ht="36.75" customHeight="1">
      <c r="A14" s="75"/>
      <c r="B14" s="78"/>
      <c r="C14" s="81"/>
      <c r="D14" s="82"/>
      <c r="E14" s="84"/>
      <c r="F14" s="86"/>
      <c r="G14" s="88"/>
    </row>
    <row r="15" spans="1:16" ht="36.75" customHeight="1">
      <c r="A15" s="75"/>
      <c r="B15" s="13" t="s">
        <v>10</v>
      </c>
      <c r="C15" s="12">
        <f>(F9-F10-F11-F12-F13)*0.2</f>
        <v>6200</v>
      </c>
      <c r="D15" s="11"/>
      <c r="E15" s="83" t="s">
        <v>8</v>
      </c>
      <c r="F15" s="85">
        <f>ROUNDUP(MIN(C15,C16),-3)</f>
        <v>7000</v>
      </c>
      <c r="G15" s="87" t="s">
        <v>3</v>
      </c>
    </row>
    <row r="16" spans="1:16" ht="36.75" customHeight="1">
      <c r="A16" s="75"/>
      <c r="B16" s="10" t="s">
        <v>9</v>
      </c>
      <c r="C16" s="9">
        <f>F13*2</f>
        <v>290000</v>
      </c>
      <c r="D16" s="8"/>
      <c r="E16" s="84" t="s">
        <v>8</v>
      </c>
      <c r="F16" s="86"/>
      <c r="G16" s="88"/>
    </row>
    <row r="17" spans="1:7" ht="73.5" customHeight="1" thickBot="1">
      <c r="A17" s="76"/>
      <c r="B17" s="89" t="s">
        <v>7</v>
      </c>
      <c r="C17" s="90"/>
      <c r="D17" s="91"/>
      <c r="E17" s="6" t="s">
        <v>6</v>
      </c>
      <c r="F17" s="7">
        <f>SUM(F10:F16)</f>
        <v>210000</v>
      </c>
      <c r="G17" s="41" t="s">
        <v>3</v>
      </c>
    </row>
    <row r="18" spans="1:7" ht="73.5" customHeight="1" thickBot="1">
      <c r="A18" s="47" t="s">
        <v>5</v>
      </c>
      <c r="B18" s="48"/>
      <c r="C18" s="48"/>
      <c r="D18" s="49"/>
      <c r="E18" s="27" t="s">
        <v>4</v>
      </c>
      <c r="F18" s="5">
        <f>F9-F17</f>
        <v>24000</v>
      </c>
      <c r="G18" s="4" t="s">
        <v>3</v>
      </c>
    </row>
    <row r="19" spans="1:7" ht="180.75" customHeight="1">
      <c r="A19" s="50" t="s">
        <v>52</v>
      </c>
      <c r="B19" s="51"/>
      <c r="C19" s="51"/>
      <c r="D19" s="51"/>
      <c r="E19" s="51"/>
      <c r="F19" s="51"/>
      <c r="G19" s="52"/>
    </row>
    <row r="20" spans="1:7" ht="33.75" customHeight="1">
      <c r="A20" s="53" t="s">
        <v>2</v>
      </c>
      <c r="B20" s="55" t="s">
        <v>1</v>
      </c>
      <c r="C20" s="56"/>
      <c r="D20" s="55" t="s">
        <v>0</v>
      </c>
      <c r="E20" s="57"/>
      <c r="F20" s="57"/>
      <c r="G20" s="58"/>
    </row>
    <row r="21" spans="1:7" ht="80.25" customHeight="1" thickBot="1">
      <c r="A21" s="54"/>
      <c r="B21" s="59"/>
      <c r="C21" s="60"/>
      <c r="D21" s="61"/>
      <c r="E21" s="62"/>
      <c r="F21" s="62"/>
      <c r="G21" s="63"/>
    </row>
    <row r="22" spans="1:7" ht="11.25" customHeight="1">
      <c r="A22" s="31"/>
      <c r="B22" s="32"/>
      <c r="C22" s="32"/>
      <c r="D22" s="33"/>
      <c r="E22" s="33"/>
      <c r="F22" s="33"/>
      <c r="G22" s="33"/>
    </row>
  </sheetData>
  <sheetProtection algorithmName="SHA-512" hashValue="FB64qOhlMPgCJVI9GklTAeKFBpMjk3BwJnw+3KKNV2Isahwq/Colh/VBhk/BtfQIrpsJmBMwqnPiam/Hg4Jk0g==" saltValue="oorUc62Abmeue7ym6ThfIw==" spinCount="100000" sheet="1" objects="1" scenarios="1"/>
  <mergeCells count="28">
    <mergeCell ref="A1:G1"/>
    <mergeCell ref="A2:G2"/>
    <mergeCell ref="B3:C3"/>
    <mergeCell ref="E3:G3"/>
    <mergeCell ref="A4:A5"/>
    <mergeCell ref="B4:G4"/>
    <mergeCell ref="B5:G5"/>
    <mergeCell ref="A7:E7"/>
    <mergeCell ref="F7:G8"/>
    <mergeCell ref="A8:B8"/>
    <mergeCell ref="A9:B9"/>
    <mergeCell ref="A10:A17"/>
    <mergeCell ref="B13:B14"/>
    <mergeCell ref="C13:D14"/>
    <mergeCell ref="E13:E14"/>
    <mergeCell ref="F13:F14"/>
    <mergeCell ref="G13:G14"/>
    <mergeCell ref="E15:E16"/>
    <mergeCell ref="F15:F16"/>
    <mergeCell ref="G15:G16"/>
    <mergeCell ref="B17:D17"/>
    <mergeCell ref="A18:D18"/>
    <mergeCell ref="A19:G19"/>
    <mergeCell ref="A20:A21"/>
    <mergeCell ref="B20:C20"/>
    <mergeCell ref="D20:G20"/>
    <mergeCell ref="B21:C21"/>
    <mergeCell ref="D21:G21"/>
  </mergeCells>
  <phoneticPr fontId="2"/>
  <pageMargins left="0.78740157480314965" right="0.78740157480314965" top="0.51181102362204722" bottom="0.52" header="0.31496062992125984" footer="0.2"/>
  <pageSetup paperSize="9" scale="57" orientation="portrait" r:id="rId1"/>
  <headerFooter alignWithMargins="0"/>
  <rowBreaks count="1" manualBreakCount="1">
    <brk id="21" max="6"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M38"/>
  <sheetViews>
    <sheetView tabSelected="1" zoomScaleNormal="100" workbookViewId="0">
      <pane xSplit="4" ySplit="1" topLeftCell="E2" activePane="bottomRight" state="frozen"/>
      <selection pane="topRight" activeCell="E1" sqref="E1"/>
      <selection pane="bottomLeft" activeCell="A2" sqref="A2"/>
      <selection pane="bottomRight" activeCell="F10" sqref="F10"/>
    </sheetView>
  </sheetViews>
  <sheetFormatPr defaultColWidth="2.875" defaultRowHeight="26.25" customHeight="1"/>
  <cols>
    <col min="1" max="2" width="4.5" style="30" bestFit="1" customWidth="1"/>
    <col min="3" max="3" width="6.75" style="30" customWidth="1"/>
    <col min="4" max="4" width="8.5" style="30" customWidth="1"/>
    <col min="5" max="5" width="35.625" style="30" customWidth="1"/>
    <col min="6" max="6" width="32.375" style="30" bestFit="1" customWidth="1"/>
    <col min="7" max="7" width="28.875" style="30" bestFit="1" customWidth="1"/>
    <col min="8" max="8" width="7.375" style="30" customWidth="1"/>
    <col min="9" max="9" width="9" style="30" bestFit="1" customWidth="1"/>
    <col min="10" max="11" width="7.5" style="30" bestFit="1" customWidth="1"/>
    <col min="12" max="12" width="10.5" style="30" bestFit="1" customWidth="1"/>
    <col min="13" max="13" width="7.5" style="30" bestFit="1" customWidth="1"/>
    <col min="14" max="16384" width="2.875" style="29"/>
  </cols>
  <sheetData>
    <row r="1" spans="1:13" ht="26.25" customHeight="1">
      <c r="A1" s="30" t="s">
        <v>48</v>
      </c>
      <c r="B1" s="30" t="s">
        <v>47</v>
      </c>
      <c r="C1" s="30" t="s">
        <v>42</v>
      </c>
      <c r="D1" s="30" t="s">
        <v>41</v>
      </c>
      <c r="E1" s="30" t="s">
        <v>40</v>
      </c>
      <c r="F1" s="30" t="s">
        <v>39</v>
      </c>
      <c r="G1" s="30" t="s">
        <v>38</v>
      </c>
      <c r="H1" s="30" t="s">
        <v>37</v>
      </c>
      <c r="I1" s="30" t="s">
        <v>36</v>
      </c>
      <c r="J1" s="30" t="s">
        <v>35</v>
      </c>
      <c r="K1" s="30" t="s">
        <v>34</v>
      </c>
      <c r="L1" s="30" t="s">
        <v>33</v>
      </c>
      <c r="M1" s="30" t="s">
        <v>32</v>
      </c>
    </row>
    <row r="2" spans="1:13" ht="26.25" customHeight="1">
      <c r="A2" s="34">
        <v>1</v>
      </c>
      <c r="B2" s="34">
        <v>1</v>
      </c>
      <c r="C2" s="34" t="str">
        <f t="shared" ref="C2:C38" si="0">A2&amp;B2</f>
        <v>11</v>
      </c>
      <c r="D2" s="34" t="s">
        <v>43</v>
      </c>
      <c r="E2" s="34" t="s">
        <v>44</v>
      </c>
      <c r="F2" s="34" t="s">
        <v>45</v>
      </c>
      <c r="G2" s="34" t="s">
        <v>46</v>
      </c>
      <c r="H2" s="34">
        <v>1</v>
      </c>
      <c r="I2" s="34">
        <v>234500</v>
      </c>
      <c r="J2" s="34">
        <v>4400</v>
      </c>
      <c r="K2" s="34">
        <v>3010</v>
      </c>
      <c r="L2" s="34">
        <v>48001</v>
      </c>
      <c r="M2" s="34">
        <v>1</v>
      </c>
    </row>
    <row r="3" spans="1:13" ht="26.25" customHeight="1">
      <c r="A3" s="30">
        <v>7</v>
      </c>
      <c r="B3" s="30">
        <v>1</v>
      </c>
      <c r="C3" s="30" t="str">
        <f t="shared" si="0"/>
        <v>71</v>
      </c>
    </row>
    <row r="4" spans="1:13" ht="26.25" customHeight="1">
      <c r="A4" s="30">
        <v>7</v>
      </c>
      <c r="B4" s="30">
        <v>2</v>
      </c>
      <c r="C4" s="30" t="str">
        <f t="shared" si="0"/>
        <v>72</v>
      </c>
    </row>
    <row r="5" spans="1:13" ht="26.25" customHeight="1">
      <c r="A5" s="30">
        <v>7</v>
      </c>
      <c r="B5" s="30">
        <v>3</v>
      </c>
      <c r="C5" s="30" t="str">
        <f t="shared" si="0"/>
        <v>73</v>
      </c>
    </row>
    <row r="6" spans="1:13" ht="26.25" customHeight="1">
      <c r="A6" s="30">
        <v>7</v>
      </c>
      <c r="B6" s="30">
        <v>4</v>
      </c>
      <c r="C6" s="30" t="str">
        <f t="shared" si="0"/>
        <v>74</v>
      </c>
    </row>
    <row r="7" spans="1:13" ht="26.25" customHeight="1">
      <c r="A7" s="30">
        <v>7</v>
      </c>
      <c r="B7" s="30">
        <v>5</v>
      </c>
      <c r="C7" s="30" t="str">
        <f t="shared" si="0"/>
        <v>75</v>
      </c>
    </row>
    <row r="8" spans="1:13" ht="26.25" customHeight="1">
      <c r="A8" s="30">
        <v>7</v>
      </c>
      <c r="B8" s="30">
        <v>6</v>
      </c>
      <c r="C8" s="30" t="str">
        <f t="shared" si="0"/>
        <v>76</v>
      </c>
    </row>
    <row r="9" spans="1:13" ht="26.25" customHeight="1">
      <c r="A9" s="30">
        <v>7</v>
      </c>
      <c r="B9" s="30">
        <v>7</v>
      </c>
      <c r="C9" s="30" t="str">
        <f t="shared" si="0"/>
        <v>77</v>
      </c>
    </row>
    <row r="10" spans="1:13" ht="26.25" customHeight="1">
      <c r="A10" s="30">
        <v>7</v>
      </c>
      <c r="B10" s="30">
        <v>8</v>
      </c>
      <c r="C10" s="30" t="str">
        <f t="shared" si="0"/>
        <v>78</v>
      </c>
    </row>
    <row r="11" spans="1:13" ht="26.25" customHeight="1">
      <c r="A11" s="30">
        <v>7</v>
      </c>
      <c r="B11" s="30">
        <v>9</v>
      </c>
      <c r="C11" s="30" t="str">
        <f t="shared" si="0"/>
        <v>79</v>
      </c>
    </row>
    <row r="12" spans="1:13" ht="26.25" customHeight="1">
      <c r="A12" s="30">
        <v>7</v>
      </c>
      <c r="B12" s="30">
        <v>10</v>
      </c>
      <c r="C12" s="30" t="str">
        <f t="shared" si="0"/>
        <v>710</v>
      </c>
    </row>
    <row r="13" spans="1:13" ht="26.25" customHeight="1">
      <c r="A13" s="30">
        <v>7</v>
      </c>
      <c r="B13" s="30">
        <v>11</v>
      </c>
      <c r="C13" s="30" t="str">
        <f t="shared" si="0"/>
        <v>711</v>
      </c>
    </row>
    <row r="14" spans="1:13" ht="26.25" customHeight="1">
      <c r="A14" s="30">
        <v>7</v>
      </c>
      <c r="B14" s="30">
        <v>12</v>
      </c>
      <c r="C14" s="30" t="str">
        <f t="shared" si="0"/>
        <v>712</v>
      </c>
    </row>
    <row r="15" spans="1:13" ht="26.25" customHeight="1">
      <c r="A15" s="30">
        <v>8</v>
      </c>
      <c r="B15" s="30">
        <v>1</v>
      </c>
      <c r="C15" s="30" t="str">
        <f t="shared" si="0"/>
        <v>81</v>
      </c>
    </row>
    <row r="16" spans="1:13" ht="26.25" customHeight="1">
      <c r="A16" s="30">
        <v>8</v>
      </c>
      <c r="B16" s="30">
        <v>2</v>
      </c>
      <c r="C16" s="30" t="str">
        <f t="shared" si="0"/>
        <v>82</v>
      </c>
    </row>
    <row r="17" spans="1:3" ht="26.25" customHeight="1">
      <c r="A17" s="30">
        <v>8</v>
      </c>
      <c r="B17" s="30">
        <v>3</v>
      </c>
      <c r="C17" s="30" t="str">
        <f t="shared" si="0"/>
        <v>83</v>
      </c>
    </row>
    <row r="18" spans="1:3" ht="26.25" customHeight="1">
      <c r="A18" s="30">
        <v>8</v>
      </c>
      <c r="B18" s="30">
        <v>4</v>
      </c>
      <c r="C18" s="30" t="str">
        <f t="shared" si="0"/>
        <v>84</v>
      </c>
    </row>
    <row r="19" spans="1:3" ht="26.25" customHeight="1">
      <c r="A19" s="30">
        <v>8</v>
      </c>
      <c r="B19" s="30">
        <v>5</v>
      </c>
      <c r="C19" s="30" t="str">
        <f t="shared" si="0"/>
        <v>85</v>
      </c>
    </row>
    <row r="20" spans="1:3" ht="26.25" customHeight="1">
      <c r="A20" s="30">
        <v>8</v>
      </c>
      <c r="B20" s="30">
        <v>6</v>
      </c>
      <c r="C20" s="30" t="str">
        <f t="shared" si="0"/>
        <v>86</v>
      </c>
    </row>
    <row r="21" spans="1:3" ht="26.25" customHeight="1">
      <c r="A21" s="30">
        <v>8</v>
      </c>
      <c r="B21" s="30">
        <v>7</v>
      </c>
      <c r="C21" s="30" t="str">
        <f t="shared" si="0"/>
        <v>87</v>
      </c>
    </row>
    <row r="22" spans="1:3" ht="26.25" customHeight="1">
      <c r="A22" s="30">
        <v>8</v>
      </c>
      <c r="B22" s="30">
        <v>8</v>
      </c>
      <c r="C22" s="30" t="str">
        <f t="shared" si="0"/>
        <v>88</v>
      </c>
    </row>
    <row r="23" spans="1:3" ht="26.25" customHeight="1">
      <c r="A23" s="30">
        <v>8</v>
      </c>
      <c r="B23" s="30">
        <v>9</v>
      </c>
      <c r="C23" s="30" t="str">
        <f t="shared" si="0"/>
        <v>89</v>
      </c>
    </row>
    <row r="24" spans="1:3" ht="26.25" customHeight="1">
      <c r="A24" s="30">
        <v>8</v>
      </c>
      <c r="B24" s="30">
        <v>10</v>
      </c>
      <c r="C24" s="30" t="str">
        <f t="shared" si="0"/>
        <v>810</v>
      </c>
    </row>
    <row r="25" spans="1:3" ht="26.25" customHeight="1">
      <c r="A25" s="30">
        <v>8</v>
      </c>
      <c r="B25" s="30">
        <v>11</v>
      </c>
      <c r="C25" s="30" t="str">
        <f t="shared" si="0"/>
        <v>811</v>
      </c>
    </row>
    <row r="26" spans="1:3" ht="26.25" customHeight="1">
      <c r="A26" s="30">
        <v>8</v>
      </c>
      <c r="B26" s="30">
        <v>12</v>
      </c>
      <c r="C26" s="30" t="str">
        <f t="shared" si="0"/>
        <v>812</v>
      </c>
    </row>
    <row r="27" spans="1:3" ht="26.25" customHeight="1">
      <c r="A27" s="30">
        <v>9</v>
      </c>
      <c r="B27" s="30">
        <v>1</v>
      </c>
      <c r="C27" s="30" t="str">
        <f t="shared" si="0"/>
        <v>91</v>
      </c>
    </row>
    <row r="28" spans="1:3" ht="26.25" customHeight="1">
      <c r="A28" s="30">
        <v>9</v>
      </c>
      <c r="B28" s="30">
        <v>2</v>
      </c>
      <c r="C28" s="30" t="str">
        <f t="shared" si="0"/>
        <v>92</v>
      </c>
    </row>
    <row r="29" spans="1:3" ht="26.25" customHeight="1">
      <c r="A29" s="30">
        <v>9</v>
      </c>
      <c r="B29" s="30">
        <v>3</v>
      </c>
      <c r="C29" s="30" t="str">
        <f t="shared" si="0"/>
        <v>93</v>
      </c>
    </row>
    <row r="30" spans="1:3" ht="26.25" customHeight="1">
      <c r="A30" s="30">
        <v>9</v>
      </c>
      <c r="B30" s="30">
        <v>4</v>
      </c>
      <c r="C30" s="30" t="str">
        <f t="shared" si="0"/>
        <v>94</v>
      </c>
    </row>
    <row r="31" spans="1:3" ht="26.25" customHeight="1">
      <c r="A31" s="30">
        <v>9</v>
      </c>
      <c r="B31" s="30">
        <v>5</v>
      </c>
      <c r="C31" s="30" t="str">
        <f t="shared" si="0"/>
        <v>95</v>
      </c>
    </row>
    <row r="32" spans="1:3" ht="26.25" customHeight="1">
      <c r="A32" s="30">
        <v>9</v>
      </c>
      <c r="B32" s="30">
        <v>6</v>
      </c>
      <c r="C32" s="30" t="str">
        <f t="shared" si="0"/>
        <v>96</v>
      </c>
    </row>
    <row r="33" spans="1:3" ht="26.25" customHeight="1">
      <c r="A33" s="30">
        <v>9</v>
      </c>
      <c r="B33" s="30">
        <v>7</v>
      </c>
      <c r="C33" s="30" t="str">
        <f t="shared" si="0"/>
        <v>97</v>
      </c>
    </row>
    <row r="34" spans="1:3" ht="26.25" customHeight="1">
      <c r="A34" s="30">
        <v>9</v>
      </c>
      <c r="B34" s="30">
        <v>8</v>
      </c>
      <c r="C34" s="30" t="str">
        <f t="shared" si="0"/>
        <v>98</v>
      </c>
    </row>
    <row r="35" spans="1:3" ht="26.25" customHeight="1">
      <c r="A35" s="30">
        <v>9</v>
      </c>
      <c r="B35" s="30">
        <v>9</v>
      </c>
      <c r="C35" s="30" t="str">
        <f t="shared" si="0"/>
        <v>99</v>
      </c>
    </row>
    <row r="36" spans="1:3" ht="26.25" customHeight="1">
      <c r="A36" s="30">
        <v>9</v>
      </c>
      <c r="B36" s="30">
        <v>10</v>
      </c>
      <c r="C36" s="30" t="str">
        <f t="shared" si="0"/>
        <v>910</v>
      </c>
    </row>
    <row r="37" spans="1:3" ht="26.25" customHeight="1">
      <c r="A37" s="30">
        <v>9</v>
      </c>
      <c r="B37" s="30">
        <v>11</v>
      </c>
      <c r="C37" s="30" t="str">
        <f t="shared" si="0"/>
        <v>911</v>
      </c>
    </row>
    <row r="38" spans="1:3" ht="26.25" customHeight="1">
      <c r="A38" s="30">
        <v>9</v>
      </c>
      <c r="B38" s="30">
        <v>12</v>
      </c>
      <c r="C38" s="30" t="str">
        <f t="shared" si="0"/>
        <v>912</v>
      </c>
    </row>
  </sheetData>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使用方法</vt:lpstr>
      <vt:lpstr>給与差押計算書</vt:lpstr>
      <vt:lpstr>計算に必要となるデータはこちらへご入力ください</vt:lpstr>
      <vt:lpstr>給与差押計算書!Print_Area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2025-10-27T03:43:32Z</dcterms:modified>
</cp:coreProperties>
</file>