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1638\Desktop\長野県‗降雨強度\基準改定_完成\HP更新データ\"/>
    </mc:Choice>
  </mc:AlternateContent>
  <bookViews>
    <workbookView xWindow="-15" yWindow="-15" windowWidth="7650" windowHeight="9120"/>
  </bookViews>
  <sheets>
    <sheet name="調整容量" sheetId="1" r:id="rId1"/>
    <sheet name="調整口(ｵﾘﾌｨｽ)" sheetId="2" r:id="rId2"/>
    <sheet name="調整口(ｵﾘﾌｨｽ)※直接放流域がある場合" sheetId="3" r:id="rId3"/>
  </sheets>
  <definedNames>
    <definedName name="_xlnm.Print_Area" localSheetId="2">'調整口(ｵﾘﾌｨｽ)※直接放流域がある場合'!$A$1:$E$40</definedName>
  </definedNames>
  <calcPr calcId="162913"/>
</workbook>
</file>

<file path=xl/calcChain.xml><?xml version="1.0" encoding="utf-8"?>
<calcChain xmlns="http://schemas.openxmlformats.org/spreadsheetml/2006/main">
  <c r="D11" i="3" l="1"/>
  <c r="D10" i="3"/>
  <c r="D40" i="3"/>
  <c r="D39" i="3"/>
  <c r="D5" i="2"/>
  <c r="D10" i="2"/>
  <c r="E17" i="1"/>
  <c r="D8" i="3"/>
  <c r="E31" i="3"/>
  <c r="E32" i="3"/>
  <c r="E33" i="3"/>
  <c r="E34" i="3"/>
  <c r="E35" i="3"/>
  <c r="E36" i="3"/>
  <c r="E37" i="3"/>
  <c r="E38" i="3"/>
  <c r="E13" i="1"/>
  <c r="E20" i="1"/>
  <c r="E15" i="1"/>
  <c r="E14" i="1"/>
  <c r="E18" i="1"/>
  <c r="E16" i="1"/>
  <c r="E19" i="1"/>
  <c r="D6" i="1"/>
  <c r="D21" i="1"/>
  <c r="E21" i="1" l="1"/>
  <c r="D7" i="1" s="1"/>
  <c r="D8" i="1" s="1"/>
  <c r="E39" i="3"/>
  <c r="D15" i="3" s="1"/>
  <c r="D17" i="3" s="1"/>
  <c r="D12" i="2"/>
  <c r="D13" i="2"/>
  <c r="D18" i="3" l="1"/>
</calcChain>
</file>

<file path=xl/comments1.xml><?xml version="1.0" encoding="utf-8"?>
<comments xmlns="http://schemas.openxmlformats.org/spreadsheetml/2006/main">
  <authors>
    <author xml:space="preserve"> </author>
  </authors>
  <commentLis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イメージ図の「集水区域」A ㎡を入力</t>
        </r>
      </text>
    </comment>
    <comment ref="D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合計面積がイメージ図の「直接放流域区域」A' ㎡となるように、種別ごとの面積を入力</t>
        </r>
      </text>
    </comment>
  </commentList>
</comments>
</file>

<file path=xl/sharedStrings.xml><?xml version="1.0" encoding="utf-8"?>
<sst xmlns="http://schemas.openxmlformats.org/spreadsheetml/2006/main" count="147" uniqueCount="105">
  <si>
    <t>基準値</t>
    <rPh sb="0" eb="3">
      <t>キジュンチ</t>
    </rPh>
    <phoneticPr fontId="3"/>
  </si>
  <si>
    <t>敷地面積</t>
    <rPh sb="0" eb="2">
      <t>シキチ</t>
    </rPh>
    <rPh sb="2" eb="4">
      <t>メンセキ</t>
    </rPh>
    <phoneticPr fontId="3"/>
  </si>
  <si>
    <t>1㎡あたりの1時間につき流出する雨水量</t>
    <rPh sb="7" eb="9">
      <t>ジカン</t>
    </rPh>
    <rPh sb="12" eb="14">
      <t>リュウシュツ</t>
    </rPh>
    <rPh sb="16" eb="18">
      <t>ウスイ</t>
    </rPh>
    <rPh sb="18" eb="19">
      <t>リョウ</t>
    </rPh>
    <phoneticPr fontId="3"/>
  </si>
  <si>
    <t>屋根</t>
    <rPh sb="0" eb="2">
      <t>ヤネ</t>
    </rPh>
    <phoneticPr fontId="3"/>
  </si>
  <si>
    <t>その他の不浸透面</t>
    <rPh sb="2" eb="3">
      <t>タ</t>
    </rPh>
    <rPh sb="4" eb="5">
      <t>フ</t>
    </rPh>
    <rPh sb="5" eb="7">
      <t>シントウ</t>
    </rPh>
    <rPh sb="7" eb="8">
      <t>メン</t>
    </rPh>
    <phoneticPr fontId="3"/>
  </si>
  <si>
    <t>水面</t>
    <rPh sb="0" eb="2">
      <t>スイメン</t>
    </rPh>
    <phoneticPr fontId="3"/>
  </si>
  <si>
    <t>間地</t>
    <rPh sb="0" eb="1">
      <t>アイダ</t>
    </rPh>
    <rPh sb="1" eb="2">
      <t>チ</t>
    </rPh>
    <phoneticPr fontId="3"/>
  </si>
  <si>
    <t>流出係数</t>
    <rPh sb="0" eb="2">
      <t>リュウシュツ</t>
    </rPh>
    <rPh sb="2" eb="4">
      <t>ケイスウ</t>
    </rPh>
    <phoneticPr fontId="3"/>
  </si>
  <si>
    <t>時間降雨強度</t>
    <rPh sb="0" eb="2">
      <t>ジカン</t>
    </rPh>
    <rPh sb="2" eb="4">
      <t>コウウ</t>
    </rPh>
    <rPh sb="4" eb="6">
      <t>キョウド</t>
    </rPh>
    <phoneticPr fontId="3"/>
  </si>
  <si>
    <t>合計</t>
    <rPh sb="0" eb="2">
      <t>ゴウケイ</t>
    </rPh>
    <phoneticPr fontId="3"/>
  </si>
  <si>
    <t>面積(㎡）</t>
    <rPh sb="0" eb="2">
      <t>メンセキ</t>
    </rPh>
    <phoneticPr fontId="3"/>
  </si>
  <si>
    <t>調整容量</t>
    <rPh sb="0" eb="2">
      <t>チョウセイ</t>
    </rPh>
    <rPh sb="2" eb="4">
      <t>ヨウリョウ</t>
    </rPh>
    <phoneticPr fontId="3"/>
  </si>
  <si>
    <t>Ｖの算出</t>
    <rPh sb="2" eb="4">
      <t>サンシュツ</t>
    </rPh>
    <phoneticPr fontId="3"/>
  </si>
  <si>
    <t>種別</t>
    <rPh sb="0" eb="2">
      <t>シュベツ</t>
    </rPh>
    <phoneticPr fontId="3"/>
  </si>
  <si>
    <t>排水されると予想される
1時間あたりの排出雨水量</t>
    <rPh sb="0" eb="2">
      <t>ハイスイ</t>
    </rPh>
    <rPh sb="6" eb="8">
      <t>ヨソウ</t>
    </rPh>
    <rPh sb="13" eb="15">
      <t>ジカン</t>
    </rPh>
    <rPh sb="19" eb="21">
      <t>ハイシュツ</t>
    </rPh>
    <rPh sb="21" eb="23">
      <t>ウスイ</t>
    </rPh>
    <rPh sb="23" eb="24">
      <t>リョウ</t>
    </rPh>
    <phoneticPr fontId="3"/>
  </si>
  <si>
    <t>A</t>
    <phoneticPr fontId="3"/>
  </si>
  <si>
    <t>㎡</t>
    <phoneticPr fontId="3"/>
  </si>
  <si>
    <t>r (60)</t>
    <phoneticPr fontId="3"/>
  </si>
  <si>
    <t>㎜／ｈ</t>
    <phoneticPr fontId="3"/>
  </si>
  <si>
    <t>α</t>
    <phoneticPr fontId="3"/>
  </si>
  <si>
    <t>α×A</t>
    <phoneticPr fontId="3"/>
  </si>
  <si>
    <r>
      <t>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／ｈ</t>
    </r>
    <phoneticPr fontId="3"/>
  </si>
  <si>
    <t>Ｖ</t>
    <phoneticPr fontId="3"/>
  </si>
  <si>
    <r>
      <t>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／ｈ</t>
    </r>
    <phoneticPr fontId="3"/>
  </si>
  <si>
    <t>Ｖ’＝Ｖ－α×Ａ</t>
    <phoneticPr fontId="3"/>
  </si>
  <si>
    <t>※着色されたセルへ入力</t>
    <rPh sb="1" eb="3">
      <t>チャクショク</t>
    </rPh>
    <rPh sb="9" eb="11">
      <t>ニュウリョク</t>
    </rPh>
    <phoneticPr fontId="3"/>
  </si>
  <si>
    <r>
      <t>ｍ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／ｈ</t>
    </r>
    <phoneticPr fontId="3"/>
  </si>
  <si>
    <t>雨水排水の調整容量の算定表</t>
    <rPh sb="0" eb="2">
      <t>ウスイ</t>
    </rPh>
    <rPh sb="2" eb="4">
      <t>ハイスイ</t>
    </rPh>
    <rPh sb="5" eb="7">
      <t>チョウセイ</t>
    </rPh>
    <rPh sb="7" eb="9">
      <t>ヨウリョウ</t>
    </rPh>
    <rPh sb="10" eb="12">
      <t>サンテイ</t>
    </rPh>
    <rPh sb="12" eb="13">
      <t>ヒョウ</t>
    </rPh>
    <phoneticPr fontId="3"/>
  </si>
  <si>
    <t>許容放流量</t>
    <rPh sb="0" eb="2">
      <t>キョヨウ</t>
    </rPh>
    <rPh sb="2" eb="4">
      <t>ホウリュウ</t>
    </rPh>
    <rPh sb="4" eb="5">
      <t>リョウ</t>
    </rPh>
    <phoneticPr fontId="3"/>
  </si>
  <si>
    <t>Q=</t>
    <phoneticPr fontId="3"/>
  </si>
  <si>
    <r>
      <t>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／s</t>
    </r>
    <phoneticPr fontId="3"/>
  </si>
  <si>
    <r>
      <t>H</t>
    </r>
    <r>
      <rPr>
        <vertAlign val="subscript"/>
        <sz val="11"/>
        <rFont val="ＭＳ Ｐ明朝"/>
        <family val="1"/>
        <charset val="128"/>
      </rPr>
      <t>0</t>
    </r>
    <phoneticPr fontId="3"/>
  </si>
  <si>
    <t>ｍ</t>
    <phoneticPr fontId="3"/>
  </si>
  <si>
    <t>流量係数</t>
    <rPh sb="0" eb="2">
      <t>リュウリョウ</t>
    </rPh>
    <rPh sb="2" eb="4">
      <t>ケイスウ</t>
    </rPh>
    <phoneticPr fontId="3"/>
  </si>
  <si>
    <t>C</t>
    <phoneticPr fontId="3"/>
  </si>
  <si>
    <t>ｵﾘﾌｨｽの断面積【基準値】</t>
    <rPh sb="6" eb="9">
      <t>ダンメンセキ</t>
    </rPh>
    <rPh sb="10" eb="12">
      <t>キジュン</t>
    </rPh>
    <rPh sb="12" eb="13">
      <t>チ</t>
    </rPh>
    <phoneticPr fontId="3"/>
  </si>
  <si>
    <t>Q</t>
    <phoneticPr fontId="3"/>
  </si>
  <si>
    <t>㎡</t>
    <phoneticPr fontId="3"/>
  </si>
  <si>
    <r>
      <t>C×√(2×g×H</t>
    </r>
    <r>
      <rPr>
        <b/>
        <vertAlign val="subscript"/>
        <sz val="12"/>
        <rFont val="ＭＳ Ｐゴシック"/>
        <family val="3"/>
        <charset val="128"/>
      </rPr>
      <t>0</t>
    </r>
    <r>
      <rPr>
        <b/>
        <sz val="12"/>
        <rFont val="ＭＳ Ｐゴシック"/>
        <family val="3"/>
        <charset val="128"/>
      </rPr>
      <t>)</t>
    </r>
    <phoneticPr fontId="3"/>
  </si>
  <si>
    <t>重力加速度</t>
    <rPh sb="0" eb="2">
      <t>ジュウリョク</t>
    </rPh>
    <rPh sb="2" eb="5">
      <t>カソクド</t>
    </rPh>
    <phoneticPr fontId="3"/>
  </si>
  <si>
    <t>g</t>
    <phoneticPr fontId="3"/>
  </si>
  <si>
    <r>
      <t>ｍ／ｓ</t>
    </r>
    <r>
      <rPr>
        <vertAlign val="superscript"/>
        <sz val="11"/>
        <rFont val="ＭＳ Ｐ明朝"/>
        <family val="1"/>
        <charset val="128"/>
      </rPr>
      <t>2</t>
    </r>
    <phoneticPr fontId="3"/>
  </si>
  <si>
    <t>cm</t>
    <phoneticPr fontId="3"/>
  </si>
  <si>
    <t>円形の場合（直径）</t>
    <rPh sb="0" eb="2">
      <t>エンケイ</t>
    </rPh>
    <rPh sb="3" eb="5">
      <t>バアイ</t>
    </rPh>
    <rPh sb="6" eb="8">
      <t>チョッケイ</t>
    </rPh>
    <phoneticPr fontId="3"/>
  </si>
  <si>
    <t>正方形の場合（辺長）</t>
    <rPh sb="0" eb="3">
      <t>セイホウケイ</t>
    </rPh>
    <rPh sb="4" eb="6">
      <t>バアイ</t>
    </rPh>
    <rPh sb="7" eb="8">
      <t>ヘン</t>
    </rPh>
    <rPh sb="8" eb="9">
      <t>チョウ</t>
    </rPh>
    <phoneticPr fontId="3"/>
  </si>
  <si>
    <t>※調整口が複数ある場合は、それぞれ作成すること</t>
    <rPh sb="1" eb="3">
      <t>チョウセイ</t>
    </rPh>
    <rPh sb="3" eb="4">
      <t>コウ</t>
    </rPh>
    <rPh sb="5" eb="7">
      <t>フクスウ</t>
    </rPh>
    <rPh sb="9" eb="11">
      <t>バアイ</t>
    </rPh>
    <rPh sb="17" eb="19">
      <t>サクセイ</t>
    </rPh>
    <phoneticPr fontId="3"/>
  </si>
  <si>
    <r>
      <t>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／(㎡・ｈ)</t>
    </r>
    <phoneticPr fontId="3"/>
  </si>
  <si>
    <t>道路（駐車場）</t>
    <rPh sb="0" eb="2">
      <t>ドウロ</t>
    </rPh>
    <rPh sb="3" eb="5">
      <t>チュウシャ</t>
    </rPh>
    <rPh sb="5" eb="6">
      <t>ジョウ</t>
    </rPh>
    <phoneticPr fontId="3"/>
  </si>
  <si>
    <t>芝､樹木の多い公園（緑地）</t>
    <rPh sb="0" eb="1">
      <t>シバ</t>
    </rPh>
    <rPh sb="2" eb="4">
      <t>ジュモク</t>
    </rPh>
    <rPh sb="5" eb="6">
      <t>オオ</t>
    </rPh>
    <rPh sb="7" eb="9">
      <t>コウエン</t>
    </rPh>
    <rPh sb="10" eb="12">
      <t>リョクチ</t>
    </rPh>
    <phoneticPr fontId="3"/>
  </si>
  <si>
    <t>勾配の緩い山地（法面）</t>
    <rPh sb="0" eb="2">
      <t>コウバイ</t>
    </rPh>
    <rPh sb="3" eb="4">
      <t>ユル</t>
    </rPh>
    <rPh sb="5" eb="7">
      <t>サンチ</t>
    </rPh>
    <rPh sb="8" eb="9">
      <t>ノリ</t>
    </rPh>
    <rPh sb="9" eb="10">
      <t>メン</t>
    </rPh>
    <phoneticPr fontId="3"/>
  </si>
  <si>
    <t>勾配の急な山地（法面）</t>
    <rPh sb="0" eb="2">
      <t>コウバイ</t>
    </rPh>
    <rPh sb="3" eb="4">
      <t>キュウ</t>
    </rPh>
    <rPh sb="5" eb="7">
      <t>サンチ</t>
    </rPh>
    <rPh sb="8" eb="9">
      <t>ノリ</t>
    </rPh>
    <rPh sb="9" eb="10">
      <t>メン</t>
    </rPh>
    <phoneticPr fontId="3"/>
  </si>
  <si>
    <r>
      <t>排出雨水量(ｍ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 xml:space="preserve">／h)
</t>
    </r>
    <r>
      <rPr>
        <sz val="9"/>
        <rFont val="ＭＳ Ｐゴシック"/>
        <family val="3"/>
        <charset val="128"/>
      </rPr>
      <t>=面積×流出係数×r (60)÷1,000</t>
    </r>
    <rPh sb="0" eb="2">
      <t>ハイシュツ</t>
    </rPh>
    <rPh sb="2" eb="4">
      <t>ウスイ</t>
    </rPh>
    <rPh sb="4" eb="5">
      <t>リョウ</t>
    </rPh>
    <rPh sb="13" eb="15">
      <t>メンセキ</t>
    </rPh>
    <rPh sb="16" eb="18">
      <t>リュウシュツ</t>
    </rPh>
    <rPh sb="18" eb="20">
      <t>ケイスウ</t>
    </rPh>
    <phoneticPr fontId="3"/>
  </si>
  <si>
    <t>調整口（ｵﾘﾌｨｽ）の断面の算定表</t>
    <rPh sb="0" eb="2">
      <t>チョウセイ</t>
    </rPh>
    <rPh sb="2" eb="3">
      <t>コウ</t>
    </rPh>
    <rPh sb="11" eb="13">
      <t>ダンメン</t>
    </rPh>
    <rPh sb="14" eb="16">
      <t>サンテイ</t>
    </rPh>
    <rPh sb="16" eb="17">
      <t>ヒョウ</t>
    </rPh>
    <phoneticPr fontId="3"/>
  </si>
  <si>
    <t>設計水頭
(最高水位とｵﾘﾌｨｽの中心高との高差)</t>
    <rPh sb="0" eb="2">
      <t>セッケイ</t>
    </rPh>
    <rPh sb="2" eb="4">
      <t>スイトウ</t>
    </rPh>
    <rPh sb="6" eb="8">
      <t>サイコウ</t>
    </rPh>
    <rPh sb="8" eb="10">
      <t>スイイ</t>
    </rPh>
    <rPh sb="17" eb="19">
      <t>チュウシン</t>
    </rPh>
    <rPh sb="19" eb="20">
      <t>コウ</t>
    </rPh>
    <rPh sb="22" eb="23">
      <t>タカ</t>
    </rPh>
    <rPh sb="23" eb="24">
      <t>サ</t>
    </rPh>
    <phoneticPr fontId="3"/>
  </si>
  <si>
    <r>
      <t xml:space="preserve">設計調整容量（Ｖ’以上必要）
</t>
    </r>
    <r>
      <rPr>
        <sz val="12"/>
        <rFont val="ＭＳ Ｐゴシック"/>
        <family val="3"/>
        <charset val="128"/>
      </rPr>
      <t>※貯留、浸透量など内訳計算書を別途添付</t>
    </r>
    <rPh sb="0" eb="2">
      <t>セッケイ</t>
    </rPh>
    <rPh sb="2" eb="4">
      <t>チョウセイ</t>
    </rPh>
    <rPh sb="4" eb="6">
      <t>ヨウリョウ</t>
    </rPh>
    <rPh sb="9" eb="11">
      <t>イジョウ</t>
    </rPh>
    <rPh sb="11" eb="13">
      <t>ヒツヨウ</t>
    </rPh>
    <rPh sb="16" eb="18">
      <t>チョリュウ</t>
    </rPh>
    <rPh sb="19" eb="21">
      <t>シントウ</t>
    </rPh>
    <rPh sb="21" eb="22">
      <t>リョウ</t>
    </rPh>
    <rPh sb="24" eb="26">
      <t>ウチワケ</t>
    </rPh>
    <rPh sb="26" eb="29">
      <t>ケイサンショ</t>
    </rPh>
    <rPh sb="30" eb="32">
      <t>ベット</t>
    </rPh>
    <rPh sb="32" eb="34">
      <t>テンプ</t>
    </rPh>
    <phoneticPr fontId="3"/>
  </si>
  <si>
    <t>ｵﾘﾌｨｽの断面形状【基準値】</t>
    <rPh sb="6" eb="8">
      <t>ダンメン</t>
    </rPh>
    <rPh sb="8" eb="10">
      <t>ケイジョウ</t>
    </rPh>
    <rPh sb="11" eb="14">
      <t>キジュンチ</t>
    </rPh>
    <phoneticPr fontId="3"/>
  </si>
  <si>
    <t>ｵﾘﾌｨｽの断面形状【設計値】</t>
    <rPh sb="6" eb="8">
      <t>ダンメン</t>
    </rPh>
    <rPh sb="8" eb="10">
      <t>ケイジョウ</t>
    </rPh>
    <rPh sb="11" eb="13">
      <t>セッケイ</t>
    </rPh>
    <rPh sb="13" eb="14">
      <t>チ</t>
    </rPh>
    <phoneticPr fontId="3"/>
  </si>
  <si>
    <t>1㎡あたりの1時間につき流出する雨水量</t>
    <phoneticPr fontId="3"/>
  </si>
  <si>
    <t>α</t>
    <phoneticPr fontId="3"/>
  </si>
  <si>
    <t>㎡</t>
    <phoneticPr fontId="3"/>
  </si>
  <si>
    <t>集水面積</t>
    <rPh sb="0" eb="1">
      <t>シュウ</t>
    </rPh>
    <rPh sb="1" eb="2">
      <t>スイ</t>
    </rPh>
    <rPh sb="2" eb="4">
      <t>メンセキ</t>
    </rPh>
    <phoneticPr fontId="3"/>
  </si>
  <si>
    <t>※流量係数（C）はﾍﾞﾙﾏｳｽ付呑み口では0.85～0.95、ﾍﾞﾙﾏｳｽなし呑み口では0.60～0.80を標準とする</t>
    <rPh sb="1" eb="3">
      <t>リュウリョウ</t>
    </rPh>
    <rPh sb="3" eb="5">
      <t>ケイスウ</t>
    </rPh>
    <phoneticPr fontId="3"/>
  </si>
  <si>
    <t>A</t>
    <phoneticPr fontId="3"/>
  </si>
  <si>
    <r>
      <t>a</t>
    </r>
    <r>
      <rPr>
        <b/>
        <vertAlign val="subscript"/>
        <sz val="12"/>
        <rFont val="ＭＳ Ｐゴシック"/>
        <family val="3"/>
        <charset val="128"/>
      </rPr>
      <t>0</t>
    </r>
    <r>
      <rPr>
        <b/>
        <sz val="12"/>
        <rFont val="ＭＳ Ｐゴシック"/>
        <family val="3"/>
        <charset val="128"/>
      </rPr>
      <t>＝</t>
    </r>
    <phoneticPr fontId="3"/>
  </si>
  <si>
    <t>a</t>
    <phoneticPr fontId="3"/>
  </si>
  <si>
    <t>基準値（α×A）</t>
    <rPh sb="0" eb="3">
      <t>キジュンチ</t>
    </rPh>
    <phoneticPr fontId="3"/>
  </si>
  <si>
    <r>
      <t>ｵﾘﾌｨｽの断面積【設計値】
※a</t>
    </r>
    <r>
      <rPr>
        <b/>
        <vertAlign val="subscript"/>
        <sz val="12"/>
        <rFont val="ＭＳ Ｐゴシック"/>
        <family val="3"/>
        <charset val="128"/>
      </rPr>
      <t>0</t>
    </r>
    <r>
      <rPr>
        <b/>
        <sz val="12"/>
        <rFont val="ＭＳ Ｐゴシック"/>
        <family val="3"/>
        <charset val="128"/>
      </rPr>
      <t>と同等にすること</t>
    </r>
    <rPh sb="6" eb="9">
      <t>ダンメンセキ</t>
    </rPh>
    <rPh sb="10" eb="12">
      <t>セッケイ</t>
    </rPh>
    <rPh sb="12" eb="13">
      <t>チ</t>
    </rPh>
    <rPh sb="19" eb="21">
      <t>ドウトウ</t>
    </rPh>
    <phoneticPr fontId="3"/>
  </si>
  <si>
    <t>調整口（ｵﾘﾌｨｽ）の断面の算定表　【※直接放流域がある場合】</t>
    <rPh sb="0" eb="2">
      <t>チョウセイ</t>
    </rPh>
    <rPh sb="2" eb="3">
      <t>コウ</t>
    </rPh>
    <rPh sb="11" eb="13">
      <t>ダンメン</t>
    </rPh>
    <rPh sb="14" eb="16">
      <t>サンテイ</t>
    </rPh>
    <rPh sb="16" eb="17">
      <t>ヒョウ</t>
    </rPh>
    <rPh sb="20" eb="22">
      <t>チョクセツ</t>
    </rPh>
    <rPh sb="22" eb="24">
      <t>ホウリュウ</t>
    </rPh>
    <rPh sb="24" eb="25">
      <t>イキ</t>
    </rPh>
    <rPh sb="28" eb="30">
      <t>バアイ</t>
    </rPh>
    <phoneticPr fontId="3"/>
  </si>
  <si>
    <t>●直接放流区域(敷地内で調整されずに放流される区域)がある場合は、こちらのシートを使用して下さい。
●直接放流される分、このシートのとおりｵﾘﾌｨｽの断面を小さくする必要があります。</t>
    <rPh sb="1" eb="3">
      <t>チョクセツ</t>
    </rPh>
    <rPh sb="3" eb="5">
      <t>ホウリュウ</t>
    </rPh>
    <rPh sb="5" eb="7">
      <t>クイキ</t>
    </rPh>
    <rPh sb="8" eb="10">
      <t>シキチ</t>
    </rPh>
    <rPh sb="18" eb="20">
      <t>ホウリュウ</t>
    </rPh>
    <rPh sb="23" eb="25">
      <t>クイキ</t>
    </rPh>
    <rPh sb="29" eb="31">
      <t>バアイ</t>
    </rPh>
    <rPh sb="41" eb="43">
      <t>シヨウ</t>
    </rPh>
    <rPh sb="45" eb="46">
      <t>クダ</t>
    </rPh>
    <rPh sb="51" eb="53">
      <t>チョクセツ</t>
    </rPh>
    <rPh sb="53" eb="55">
      <t>ホウリュウ</t>
    </rPh>
    <rPh sb="58" eb="59">
      <t>ブン</t>
    </rPh>
    <rPh sb="75" eb="77">
      <t>ダンメン</t>
    </rPh>
    <rPh sb="78" eb="79">
      <t>チイ</t>
    </rPh>
    <rPh sb="83" eb="85">
      <t>ヒツヨウ</t>
    </rPh>
    <phoneticPr fontId="3"/>
  </si>
  <si>
    <t>【イメージ図】</t>
    <rPh sb="5" eb="6">
      <t>ズ</t>
    </rPh>
    <phoneticPr fontId="3"/>
  </si>
  <si>
    <t>集水区域面積（直接放流域区域を含む）</t>
    <rPh sb="0" eb="1">
      <t>シュウ</t>
    </rPh>
    <rPh sb="1" eb="2">
      <t>スイ</t>
    </rPh>
    <rPh sb="2" eb="4">
      <t>クイキ</t>
    </rPh>
    <rPh sb="4" eb="6">
      <t>メンセキ</t>
    </rPh>
    <rPh sb="7" eb="9">
      <t>チョクセツ</t>
    </rPh>
    <rPh sb="9" eb="11">
      <t>ホウリュウ</t>
    </rPh>
    <rPh sb="11" eb="12">
      <t>イキ</t>
    </rPh>
    <rPh sb="12" eb="14">
      <t>クイキ</t>
    </rPh>
    <rPh sb="15" eb="16">
      <t>フク</t>
    </rPh>
    <phoneticPr fontId="3"/>
  </si>
  <si>
    <t>全体許容放流量</t>
    <rPh sb="0" eb="2">
      <t>ゼンタイ</t>
    </rPh>
    <rPh sb="2" eb="4">
      <t>キョヨウ</t>
    </rPh>
    <rPh sb="4" eb="6">
      <t>ホウリュウ</t>
    </rPh>
    <rPh sb="6" eb="7">
      <t>リョウ</t>
    </rPh>
    <phoneticPr fontId="3"/>
  </si>
  <si>
    <t>直接放流量</t>
    <rPh sb="0" eb="2">
      <t>チョクセツ</t>
    </rPh>
    <rPh sb="2" eb="4">
      <t>ホウリュウ</t>
    </rPh>
    <rPh sb="4" eb="5">
      <t>リョウ</t>
    </rPh>
    <phoneticPr fontId="3"/>
  </si>
  <si>
    <r>
      <t>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／s</t>
    </r>
    <phoneticPr fontId="3"/>
  </si>
  <si>
    <t>【直接放流量Q'の算出】</t>
    <rPh sb="1" eb="3">
      <t>チョクセツ</t>
    </rPh>
    <rPh sb="3" eb="5">
      <t>ホウリュウ</t>
    </rPh>
    <rPh sb="5" eb="6">
      <t>リョウ</t>
    </rPh>
    <rPh sb="9" eb="11">
      <t>サンシュツ</t>
    </rPh>
    <phoneticPr fontId="3"/>
  </si>
  <si>
    <t>合計（直接放流域区域の面積　A'）</t>
    <rPh sb="0" eb="2">
      <t>ゴウケイ</t>
    </rPh>
    <rPh sb="3" eb="5">
      <t>チョクセツ</t>
    </rPh>
    <rPh sb="5" eb="7">
      <t>ホウリュウ</t>
    </rPh>
    <rPh sb="7" eb="8">
      <t>イキ</t>
    </rPh>
    <rPh sb="8" eb="10">
      <t>クイキ</t>
    </rPh>
    <rPh sb="11" eb="13">
      <t>メンセキ</t>
    </rPh>
    <phoneticPr fontId="3"/>
  </si>
  <si>
    <t>A</t>
    <phoneticPr fontId="3"/>
  </si>
  <si>
    <t>㎡</t>
    <phoneticPr fontId="3"/>
  </si>
  <si>
    <t>1㎡あたりの1時間につき流出する雨水量</t>
    <phoneticPr fontId="3"/>
  </si>
  <si>
    <t>α</t>
    <phoneticPr fontId="3"/>
  </si>
  <si>
    <r>
      <t>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／(㎡・ｈ)</t>
    </r>
    <phoneticPr fontId="3"/>
  </si>
  <si>
    <t>Qa＝</t>
    <phoneticPr fontId="3"/>
  </si>
  <si>
    <t>Q'</t>
    <phoneticPr fontId="3"/>
  </si>
  <si>
    <t>Q=</t>
    <phoneticPr fontId="3"/>
  </si>
  <si>
    <t>Qa － Q'</t>
    <phoneticPr fontId="3"/>
  </si>
  <si>
    <r>
      <t>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／s</t>
    </r>
    <phoneticPr fontId="3"/>
  </si>
  <si>
    <t>g</t>
    <phoneticPr fontId="3"/>
  </si>
  <si>
    <r>
      <t>ｍ／ｓ</t>
    </r>
    <r>
      <rPr>
        <vertAlign val="superscript"/>
        <sz val="11"/>
        <rFont val="ＭＳ Ｐ明朝"/>
        <family val="1"/>
        <charset val="128"/>
      </rPr>
      <t>2</t>
    </r>
    <phoneticPr fontId="3"/>
  </si>
  <si>
    <r>
      <t>H</t>
    </r>
    <r>
      <rPr>
        <vertAlign val="subscript"/>
        <sz val="11"/>
        <rFont val="ＭＳ Ｐ明朝"/>
        <family val="1"/>
        <charset val="128"/>
      </rPr>
      <t>0</t>
    </r>
    <phoneticPr fontId="3"/>
  </si>
  <si>
    <t>ｍ</t>
    <phoneticPr fontId="3"/>
  </si>
  <si>
    <t>C</t>
    <phoneticPr fontId="3"/>
  </si>
  <si>
    <r>
      <t>a</t>
    </r>
    <r>
      <rPr>
        <b/>
        <vertAlign val="subscript"/>
        <sz val="12"/>
        <rFont val="ＭＳ Ｐゴシック"/>
        <family val="3"/>
        <charset val="128"/>
      </rPr>
      <t>0</t>
    </r>
    <r>
      <rPr>
        <b/>
        <sz val="12"/>
        <rFont val="ＭＳ Ｐゴシック"/>
        <family val="3"/>
        <charset val="128"/>
      </rPr>
      <t>＝</t>
    </r>
    <phoneticPr fontId="3"/>
  </si>
  <si>
    <t>Q</t>
    <phoneticPr fontId="3"/>
  </si>
  <si>
    <t>㎡</t>
    <phoneticPr fontId="3"/>
  </si>
  <si>
    <r>
      <t>C×√(2×g×H</t>
    </r>
    <r>
      <rPr>
        <b/>
        <vertAlign val="subscript"/>
        <sz val="12"/>
        <rFont val="ＭＳ Ｐゴシック"/>
        <family val="3"/>
        <charset val="128"/>
      </rPr>
      <t>0</t>
    </r>
    <r>
      <rPr>
        <b/>
        <sz val="12"/>
        <rFont val="ＭＳ Ｐゴシック"/>
        <family val="3"/>
        <charset val="128"/>
      </rPr>
      <t>)</t>
    </r>
    <phoneticPr fontId="3"/>
  </si>
  <si>
    <t>cm</t>
    <phoneticPr fontId="3"/>
  </si>
  <si>
    <t>cm</t>
    <phoneticPr fontId="3"/>
  </si>
  <si>
    <t>a</t>
    <phoneticPr fontId="3"/>
  </si>
  <si>
    <t>㎡</t>
    <phoneticPr fontId="3"/>
  </si>
  <si>
    <t>r (60)</t>
    <phoneticPr fontId="3"/>
  </si>
  <si>
    <t>㎜／ｈ</t>
    <phoneticPr fontId="3"/>
  </si>
  <si>
    <r>
      <t>Ｖ：排出雨水量(ｍ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／h)
=面積×流出係数×r (60)÷1,000</t>
    </r>
    <rPh sb="2" eb="4">
      <t>ハイシュツ</t>
    </rPh>
    <rPh sb="4" eb="6">
      <t>ウスイ</t>
    </rPh>
    <rPh sb="6" eb="7">
      <t>リョウ</t>
    </rPh>
    <rPh sb="15" eb="17">
      <t>メンセキ</t>
    </rPh>
    <rPh sb="18" eb="20">
      <t>リュウシュツ</t>
    </rPh>
    <rPh sb="20" eb="22">
      <t>ケイスウ</t>
    </rPh>
    <phoneticPr fontId="3"/>
  </si>
  <si>
    <t>Q'＝Ｖ÷3,600</t>
    <phoneticPr fontId="3"/>
  </si>
  <si>
    <r>
      <t>ｍ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／s</t>
    </r>
    <phoneticPr fontId="3"/>
  </si>
  <si>
    <t>※オリフィスの最小口径（直径、辺長）は、ゴミ等による閉塞が起こらないように、原則5cmとする</t>
    <rPh sb="7" eb="9">
      <t>サイショウ</t>
    </rPh>
    <rPh sb="9" eb="11">
      <t>コウケイ</t>
    </rPh>
    <rPh sb="12" eb="14">
      <t>チョッケイ</t>
    </rPh>
    <rPh sb="15" eb="16">
      <t>ヘン</t>
    </rPh>
    <rPh sb="16" eb="17">
      <t>チョウ</t>
    </rPh>
    <rPh sb="22" eb="23">
      <t>トウ</t>
    </rPh>
    <rPh sb="26" eb="28">
      <t>ヘイソク</t>
    </rPh>
    <rPh sb="29" eb="30">
      <t>オ</t>
    </rPh>
    <rPh sb="38" eb="40">
      <t>ゲンソク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</si>
</sst>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#,##0.000_ "/>
    <numFmt numFmtId="178" formatCode="#,##0.0_ "/>
    <numFmt numFmtId="179" formatCode="0.00_ "/>
    <numFmt numFmtId="180" formatCode="#,##0.0000_ "/>
    <numFmt numFmtId="181" formatCode="0.0000_ "/>
    <numFmt numFmtId="182" formatCode="0.00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vertAlign val="superscript"/>
      <sz val="12"/>
      <name val="ＭＳ Ｐゴシック"/>
      <family val="3"/>
      <charset val="128"/>
    </font>
    <font>
      <vertAlign val="subscript"/>
      <sz val="11"/>
      <name val="ＭＳ Ｐ明朝"/>
      <family val="1"/>
      <charset val="128"/>
    </font>
    <font>
      <b/>
      <vertAlign val="subscript"/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vertAlign val="superscript"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176" fontId="4" fillId="0" borderId="6" xfId="0" applyNumberFormat="1" applyFont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3" xfId="0" applyNumberFormat="1" applyFont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 indent="1"/>
    </xf>
    <xf numFmtId="176" fontId="4" fillId="0" borderId="10" xfId="0" applyNumberFormat="1" applyFont="1" applyBorder="1" applyAlignment="1">
      <alignment vertical="center"/>
    </xf>
    <xf numFmtId="176" fontId="4" fillId="2" borderId="10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8" fontId="4" fillId="0" borderId="14" xfId="0" applyNumberFormat="1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78" fontId="8" fillId="0" borderId="15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178" fontId="8" fillId="2" borderId="15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179" fontId="4" fillId="2" borderId="3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179" fontId="4" fillId="2" borderId="10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2" borderId="15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178" fontId="4" fillId="2" borderId="23" xfId="0" applyNumberFormat="1" applyFont="1" applyFill="1" applyBorder="1" applyAlignment="1">
      <alignment vertical="center"/>
    </xf>
    <xf numFmtId="178" fontId="4" fillId="2" borderId="24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0" fillId="0" borderId="25" xfId="0" applyBorder="1"/>
    <xf numFmtId="0" fontId="4" fillId="0" borderId="26" xfId="0" applyFont="1" applyBorder="1" applyAlignment="1">
      <alignment vertical="center"/>
    </xf>
    <xf numFmtId="178" fontId="4" fillId="0" borderId="23" xfId="0" applyNumberFormat="1" applyFont="1" applyFill="1" applyBorder="1" applyAlignment="1">
      <alignment vertical="center"/>
    </xf>
    <xf numFmtId="178" fontId="4" fillId="0" borderId="24" xfId="0" applyNumberFormat="1" applyFont="1" applyFill="1" applyBorder="1" applyAlignment="1">
      <alignment vertical="center"/>
    </xf>
    <xf numFmtId="178" fontId="4" fillId="0" borderId="27" xfId="0" applyNumberFormat="1" applyFont="1" applyFill="1" applyBorder="1" applyAlignment="1">
      <alignment vertical="center"/>
    </xf>
    <xf numFmtId="3" fontId="4" fillId="0" borderId="2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" fontId="4" fillId="0" borderId="44" xfId="0" applyNumberFormat="1" applyFont="1" applyBorder="1" applyAlignment="1">
      <alignment horizontal="center" vertical="center"/>
    </xf>
    <xf numFmtId="180" fontId="4" fillId="0" borderId="3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center"/>
    </xf>
    <xf numFmtId="180" fontId="4" fillId="0" borderId="27" xfId="0" applyNumberFormat="1" applyFont="1" applyBorder="1" applyAlignment="1">
      <alignment vertical="center"/>
    </xf>
    <xf numFmtId="0" fontId="4" fillId="0" borderId="46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left" vertical="center" indent="1"/>
    </xf>
    <xf numFmtId="176" fontId="4" fillId="0" borderId="2" xfId="0" applyNumberFormat="1" applyFont="1" applyBorder="1" applyAlignment="1">
      <alignment vertical="center"/>
    </xf>
    <xf numFmtId="0" fontId="4" fillId="0" borderId="53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176" fontId="4" fillId="2" borderId="24" xfId="0" applyNumberFormat="1" applyFont="1" applyFill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176" fontId="4" fillId="0" borderId="58" xfId="0" applyNumberFormat="1" applyFont="1" applyBorder="1" applyAlignment="1">
      <alignment vertical="center"/>
    </xf>
    <xf numFmtId="178" fontId="4" fillId="0" borderId="59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181" fontId="8" fillId="0" borderId="16" xfId="0" applyNumberFormat="1" applyFont="1" applyBorder="1" applyAlignment="1">
      <alignment vertical="center"/>
    </xf>
    <xf numFmtId="182" fontId="4" fillId="2" borderId="3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0" fillId="0" borderId="38" xfId="0" applyBorder="1"/>
    <xf numFmtId="0" fontId="4" fillId="0" borderId="39" xfId="0" applyFont="1" applyBorder="1" applyAlignment="1">
      <alignment horizontal="left" vertical="center"/>
    </xf>
    <xf numFmtId="0" fontId="0" fillId="0" borderId="40" xfId="0" applyBorder="1"/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180" fontId="4" fillId="0" borderId="10" xfId="0" applyNumberFormat="1" applyFont="1" applyBorder="1" applyAlignment="1">
      <alignment vertical="center"/>
    </xf>
    <xf numFmtId="180" fontId="4" fillId="0" borderId="6" xfId="0" applyNumberFormat="1" applyFont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180" fontId="8" fillId="0" borderId="43" xfId="0" applyNumberFormat="1" applyFont="1" applyBorder="1" applyAlignment="1">
      <alignment vertical="center"/>
    </xf>
    <xf numFmtId="180" fontId="8" fillId="0" borderId="27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 indent="1"/>
    </xf>
    <xf numFmtId="176" fontId="4" fillId="0" borderId="39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6" fontId="4" fillId="0" borderId="51" xfId="0" applyNumberFormat="1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8" fontId="4" fillId="0" borderId="3" xfId="0" applyNumberFormat="1" applyFont="1" applyFill="1" applyBorder="1" applyAlignment="1">
      <alignment vertical="center"/>
    </xf>
    <xf numFmtId="178" fontId="4" fillId="0" borderId="13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3</xdr:row>
      <xdr:rowOff>19050</xdr:rowOff>
    </xdr:from>
    <xdr:to>
      <xdr:col>2</xdr:col>
      <xdr:colOff>0</xdr:colOff>
      <xdr:row>4</xdr:row>
      <xdr:rowOff>219075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962025" y="657225"/>
          <a:ext cx="2133600" cy="5334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集水区域</a:t>
          </a:r>
          <a:r>
            <a:rPr lang="en-US" altLang="ja-JP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直接放流域区域を含む</a:t>
          </a:r>
          <a:r>
            <a:rPr lang="en-US" altLang="ja-JP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A ㎡</a:t>
          </a:r>
        </a:p>
      </xdr:txBody>
    </xdr:sp>
    <xdr:clientData/>
  </xdr:twoCellAnchor>
  <xdr:twoCellAnchor>
    <xdr:from>
      <xdr:col>0</xdr:col>
      <xdr:colOff>1809750</xdr:colOff>
      <xdr:row>3</xdr:row>
      <xdr:rowOff>190500</xdr:rowOff>
    </xdr:from>
    <xdr:to>
      <xdr:col>1</xdr:col>
      <xdr:colOff>447675</xdr:colOff>
      <xdr:row>4</xdr:row>
      <xdr:rowOff>209550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1809750" y="828675"/>
          <a:ext cx="1266825" cy="35242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直接放流域区域</a:t>
          </a:r>
        </a:p>
        <a:p>
          <a:pPr algn="ctr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A' 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C1" sqref="C1"/>
    </sheetView>
  </sheetViews>
  <sheetFormatPr defaultRowHeight="30.75" customHeight="1" x14ac:dyDescent="0.15"/>
  <cols>
    <col min="1" max="1" width="9" style="1"/>
    <col min="2" max="2" width="32.875" style="1" customWidth="1"/>
    <col min="3" max="3" width="16.875" style="1" customWidth="1"/>
    <col min="4" max="4" width="11.875" style="1" bestFit="1" customWidth="1"/>
    <col min="5" max="5" width="22.875" style="1" customWidth="1"/>
    <col min="6" max="16384" width="9" style="1"/>
  </cols>
  <sheetData>
    <row r="1" spans="1:6" ht="18.75" customHeight="1" x14ac:dyDescent="0.15">
      <c r="A1" s="29" t="s">
        <v>27</v>
      </c>
    </row>
    <row r="2" spans="1:6" ht="18.75" customHeight="1" x14ac:dyDescent="0.15">
      <c r="E2" s="28" t="s">
        <v>25</v>
      </c>
    </row>
    <row r="3" spans="1:6" ht="30.75" customHeight="1" x14ac:dyDescent="0.15">
      <c r="A3" s="101" t="s">
        <v>1</v>
      </c>
      <c r="B3" s="102"/>
      <c r="C3" s="2" t="s">
        <v>15</v>
      </c>
      <c r="D3" s="3"/>
      <c r="E3" s="4" t="s">
        <v>16</v>
      </c>
    </row>
    <row r="4" spans="1:6" ht="30.75" customHeight="1" x14ac:dyDescent="0.15">
      <c r="A4" s="103" t="s">
        <v>8</v>
      </c>
      <c r="B4" s="104"/>
      <c r="C4" s="5" t="s">
        <v>17</v>
      </c>
      <c r="D4" s="145">
        <v>36</v>
      </c>
      <c r="E4" s="7" t="s">
        <v>18</v>
      </c>
    </row>
    <row r="5" spans="1:6" ht="30.75" customHeight="1" x14ac:dyDescent="0.15">
      <c r="A5" s="103" t="s">
        <v>2</v>
      </c>
      <c r="B5" s="104"/>
      <c r="C5" s="5" t="s">
        <v>19</v>
      </c>
      <c r="D5" s="8">
        <v>1.7999999999999999E-2</v>
      </c>
      <c r="E5" s="7" t="s">
        <v>46</v>
      </c>
    </row>
    <row r="6" spans="1:6" ht="30.75" customHeight="1" x14ac:dyDescent="0.15">
      <c r="A6" s="103" t="s">
        <v>0</v>
      </c>
      <c r="B6" s="104"/>
      <c r="C6" s="5" t="s">
        <v>20</v>
      </c>
      <c r="D6" s="6">
        <f>ROUND(D5*D3,1)</f>
        <v>0</v>
      </c>
      <c r="E6" s="7" t="s">
        <v>21</v>
      </c>
    </row>
    <row r="7" spans="1:6" ht="30.75" customHeight="1" thickBot="1" x14ac:dyDescent="0.2">
      <c r="A7" s="97" t="s">
        <v>14</v>
      </c>
      <c r="B7" s="98"/>
      <c r="C7" s="30" t="s">
        <v>22</v>
      </c>
      <c r="D7" s="31">
        <f>E21</f>
        <v>0</v>
      </c>
      <c r="E7" s="32" t="s">
        <v>23</v>
      </c>
    </row>
    <row r="8" spans="1:6" ht="36.75" customHeight="1" thickBot="1" x14ac:dyDescent="0.2">
      <c r="A8" s="99" t="s">
        <v>11</v>
      </c>
      <c r="B8" s="100"/>
      <c r="C8" s="33" t="s">
        <v>24</v>
      </c>
      <c r="D8" s="34">
        <f>D7-D6</f>
        <v>0</v>
      </c>
      <c r="E8" s="35" t="s">
        <v>26</v>
      </c>
    </row>
    <row r="9" spans="1:6" ht="36.75" customHeight="1" thickBot="1" x14ac:dyDescent="0.2">
      <c r="A9" s="99" t="s">
        <v>54</v>
      </c>
      <c r="B9" s="100"/>
      <c r="C9" s="33"/>
      <c r="D9" s="36"/>
      <c r="E9" s="35" t="s">
        <v>26</v>
      </c>
    </row>
    <row r="10" spans="1:6" ht="36.75" customHeight="1" x14ac:dyDescent="0.15">
      <c r="A10" s="37"/>
      <c r="B10" s="38"/>
      <c r="C10" s="39"/>
      <c r="D10" s="40"/>
      <c r="E10" s="39"/>
    </row>
    <row r="11" spans="1:6" ht="30.75" customHeight="1" x14ac:dyDescent="0.15">
      <c r="B11" s="1" t="s">
        <v>12</v>
      </c>
      <c r="D11" s="9"/>
    </row>
    <row r="12" spans="1:6" ht="39" customHeight="1" x14ac:dyDescent="0.15">
      <c r="B12" s="59" t="s">
        <v>13</v>
      </c>
      <c r="C12" s="60" t="s">
        <v>7</v>
      </c>
      <c r="D12" s="60" t="s">
        <v>10</v>
      </c>
      <c r="E12" s="61" t="s">
        <v>51</v>
      </c>
      <c r="F12" s="10"/>
    </row>
    <row r="13" spans="1:6" ht="30.75" customHeight="1" x14ac:dyDescent="0.15">
      <c r="B13" s="11" t="s">
        <v>3</v>
      </c>
      <c r="C13" s="12">
        <v>0.9</v>
      </c>
      <c r="D13" s="13"/>
      <c r="E13" s="14">
        <f>ROUND(C13*D13*$D$4/1000,2)</f>
        <v>0</v>
      </c>
      <c r="F13" s="15"/>
    </row>
    <row r="14" spans="1:6" ht="30.75" customHeight="1" x14ac:dyDescent="0.15">
      <c r="B14" s="16" t="s">
        <v>47</v>
      </c>
      <c r="C14" s="17">
        <v>0.85</v>
      </c>
      <c r="D14" s="18"/>
      <c r="E14" s="19">
        <f t="shared" ref="E14:E20" si="0">ROUND(C14*D14*$D$4/1000,2)</f>
        <v>0</v>
      </c>
      <c r="F14" s="15"/>
    </row>
    <row r="15" spans="1:6" ht="30.75" customHeight="1" x14ac:dyDescent="0.15">
      <c r="B15" s="16" t="s">
        <v>4</v>
      </c>
      <c r="C15" s="17">
        <v>0.8</v>
      </c>
      <c r="D15" s="18"/>
      <c r="E15" s="19">
        <f t="shared" si="0"/>
        <v>0</v>
      </c>
      <c r="F15" s="15"/>
    </row>
    <row r="16" spans="1:6" ht="30.75" customHeight="1" x14ac:dyDescent="0.15">
      <c r="B16" s="16" t="s">
        <v>5</v>
      </c>
      <c r="C16" s="17">
        <v>1</v>
      </c>
      <c r="D16" s="18"/>
      <c r="E16" s="19">
        <f t="shared" si="0"/>
        <v>0</v>
      </c>
      <c r="F16" s="15"/>
    </row>
    <row r="17" spans="2:6" ht="30.75" customHeight="1" x14ac:dyDescent="0.15">
      <c r="B17" s="16" t="s">
        <v>6</v>
      </c>
      <c r="C17" s="17">
        <v>0.2</v>
      </c>
      <c r="D17" s="18"/>
      <c r="E17" s="19">
        <f t="shared" si="0"/>
        <v>0</v>
      </c>
      <c r="F17" s="15"/>
    </row>
    <row r="18" spans="2:6" ht="30.75" customHeight="1" x14ac:dyDescent="0.15">
      <c r="B18" s="16" t="s">
        <v>48</v>
      </c>
      <c r="C18" s="17">
        <v>0.15</v>
      </c>
      <c r="D18" s="18"/>
      <c r="E18" s="19">
        <f t="shared" si="0"/>
        <v>0</v>
      </c>
      <c r="F18" s="15"/>
    </row>
    <row r="19" spans="2:6" ht="30.75" customHeight="1" x14ac:dyDescent="0.15">
      <c r="B19" s="16" t="s">
        <v>49</v>
      </c>
      <c r="C19" s="17">
        <v>0.3</v>
      </c>
      <c r="D19" s="18"/>
      <c r="E19" s="19">
        <f t="shared" si="0"/>
        <v>0</v>
      </c>
      <c r="F19" s="15"/>
    </row>
    <row r="20" spans="2:6" ht="30.75" customHeight="1" x14ac:dyDescent="0.15">
      <c r="B20" s="20" t="s">
        <v>50</v>
      </c>
      <c r="C20" s="21">
        <v>0.5</v>
      </c>
      <c r="D20" s="22"/>
      <c r="E20" s="23">
        <f t="shared" si="0"/>
        <v>0</v>
      </c>
      <c r="F20" s="15"/>
    </row>
    <row r="21" spans="2:6" ht="30.75" customHeight="1" x14ac:dyDescent="0.15">
      <c r="B21" s="24" t="s">
        <v>9</v>
      </c>
      <c r="C21" s="25"/>
      <c r="D21" s="26">
        <f>SUM(D13:D20)</f>
        <v>0</v>
      </c>
      <c r="E21" s="27">
        <f>ROUND(SUM(E13:E20),1)</f>
        <v>0</v>
      </c>
      <c r="F21" s="9"/>
    </row>
  </sheetData>
  <mergeCells count="7">
    <mergeCell ref="A7:B7"/>
    <mergeCell ref="A8:B8"/>
    <mergeCell ref="A9:B9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3" fitToHeight="0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D10" sqref="D10:D11"/>
    </sheetView>
  </sheetViews>
  <sheetFormatPr defaultRowHeight="19.5" customHeight="1" x14ac:dyDescent="0.15"/>
  <cols>
    <col min="1" max="1" width="34.5" style="1" customWidth="1"/>
    <col min="2" max="2" width="6.125" style="1" customWidth="1"/>
    <col min="3" max="3" width="23.625" style="1" customWidth="1"/>
    <col min="4" max="4" width="12.625" style="1" customWidth="1"/>
    <col min="5" max="5" width="10.625" style="1" customWidth="1"/>
    <col min="6" max="6" width="3.625" style="1" customWidth="1"/>
    <col min="7" max="7" width="9" style="1"/>
    <col min="8" max="8" width="15.625" style="1" customWidth="1"/>
    <col min="9" max="16384" width="9" style="1"/>
  </cols>
  <sheetData>
    <row r="1" spans="1:9" ht="19.5" customHeight="1" x14ac:dyDescent="0.15">
      <c r="A1" s="29" t="s">
        <v>52</v>
      </c>
    </row>
    <row r="2" spans="1:9" ht="19.5" customHeight="1" x14ac:dyDescent="0.15">
      <c r="D2" s="107" t="s">
        <v>25</v>
      </c>
      <c r="E2" s="107"/>
    </row>
    <row r="3" spans="1:9" ht="19.5" customHeight="1" x14ac:dyDescent="0.15">
      <c r="A3" s="41" t="s">
        <v>60</v>
      </c>
      <c r="B3" s="102" t="s">
        <v>62</v>
      </c>
      <c r="C3" s="102"/>
      <c r="D3" s="3"/>
      <c r="E3" s="4" t="s">
        <v>59</v>
      </c>
      <c r="F3" s="50"/>
    </row>
    <row r="4" spans="1:9" ht="19.5" customHeight="1" x14ac:dyDescent="0.15">
      <c r="A4" s="42" t="s">
        <v>57</v>
      </c>
      <c r="B4" s="104" t="s">
        <v>58</v>
      </c>
      <c r="C4" s="104"/>
      <c r="D4" s="8">
        <v>1.7999999999999999E-2</v>
      </c>
      <c r="E4" s="7" t="s">
        <v>46</v>
      </c>
      <c r="F4" s="50"/>
    </row>
    <row r="5" spans="1:9" ht="19.5" customHeight="1" x14ac:dyDescent="0.15">
      <c r="A5" s="114" t="s">
        <v>28</v>
      </c>
      <c r="B5" s="116" t="s">
        <v>29</v>
      </c>
      <c r="C5" s="44" t="s">
        <v>65</v>
      </c>
      <c r="D5" s="118">
        <f>ROUND(D4*D3/3600,4)</f>
        <v>0</v>
      </c>
      <c r="E5" s="126" t="s">
        <v>30</v>
      </c>
      <c r="F5" s="51"/>
    </row>
    <row r="6" spans="1:9" ht="19.5" customHeight="1" x14ac:dyDescent="0.15">
      <c r="A6" s="115"/>
      <c r="B6" s="117"/>
      <c r="C6" s="69">
        <v>3600</v>
      </c>
      <c r="D6" s="119"/>
      <c r="E6" s="127"/>
      <c r="F6" s="51"/>
    </row>
    <row r="7" spans="1:9" ht="19.5" customHeight="1" x14ac:dyDescent="0.15">
      <c r="A7" s="43" t="s">
        <v>39</v>
      </c>
      <c r="B7" s="108" t="s">
        <v>40</v>
      </c>
      <c r="C7" s="109"/>
      <c r="D7" s="31">
        <v>9.8000000000000007</v>
      </c>
      <c r="E7" s="32" t="s">
        <v>41</v>
      </c>
      <c r="F7" s="50"/>
    </row>
    <row r="8" spans="1:9" ht="39.75" customHeight="1" x14ac:dyDescent="0.15">
      <c r="A8" s="45" t="s">
        <v>53</v>
      </c>
      <c r="B8" s="104" t="s">
        <v>31</v>
      </c>
      <c r="C8" s="104"/>
      <c r="D8" s="46"/>
      <c r="E8" s="7" t="s">
        <v>32</v>
      </c>
      <c r="F8" s="50"/>
    </row>
    <row r="9" spans="1:9" ht="19.5" customHeight="1" thickBot="1" x14ac:dyDescent="0.2">
      <c r="A9" s="47" t="s">
        <v>33</v>
      </c>
      <c r="B9" s="98" t="s">
        <v>34</v>
      </c>
      <c r="C9" s="98"/>
      <c r="D9" s="48"/>
      <c r="E9" s="32"/>
      <c r="F9" s="50"/>
    </row>
    <row r="10" spans="1:9" ht="19.5" customHeight="1" x14ac:dyDescent="0.15">
      <c r="A10" s="122" t="s">
        <v>35</v>
      </c>
      <c r="B10" s="120" t="s">
        <v>63</v>
      </c>
      <c r="C10" s="52" t="s">
        <v>36</v>
      </c>
      <c r="D10" s="124" t="e">
        <f>ROUND(D5/(D9*SQRT(2*D7*D8)),4)</f>
        <v>#DIV/0!</v>
      </c>
      <c r="E10" s="128" t="s">
        <v>37</v>
      </c>
      <c r="F10" s="38"/>
      <c r="I10" s="9"/>
    </row>
    <row r="11" spans="1:9" ht="19.5" customHeight="1" thickBot="1" x14ac:dyDescent="0.2">
      <c r="A11" s="123"/>
      <c r="B11" s="121"/>
      <c r="C11" s="53" t="s">
        <v>38</v>
      </c>
      <c r="D11" s="125"/>
      <c r="E11" s="129"/>
      <c r="F11" s="38"/>
      <c r="I11" s="9"/>
    </row>
    <row r="12" spans="1:9" ht="19.5" customHeight="1" x14ac:dyDescent="0.15">
      <c r="A12" s="105" t="s">
        <v>55</v>
      </c>
      <c r="B12" s="110" t="s">
        <v>43</v>
      </c>
      <c r="C12" s="111"/>
      <c r="D12" s="66" t="e">
        <f>2*ROUNDDOWN(SQRT(D10/3.14)*100,1)</f>
        <v>#DIV/0!</v>
      </c>
      <c r="E12" s="56" t="s">
        <v>42</v>
      </c>
      <c r="F12" s="39"/>
    </row>
    <row r="13" spans="1:9" ht="19.5" customHeight="1" x14ac:dyDescent="0.15">
      <c r="A13" s="106"/>
      <c r="B13" s="112" t="s">
        <v>44</v>
      </c>
      <c r="C13" s="113"/>
      <c r="D13" s="67" t="e">
        <f>ROUNDDOWN(SQRT(D10)*100,1)</f>
        <v>#DIV/0!</v>
      </c>
      <c r="E13" s="49" t="s">
        <v>42</v>
      </c>
    </row>
    <row r="14" spans="1:9" ht="19.5" customHeight="1" thickBot="1" x14ac:dyDescent="0.2">
      <c r="A14" s="62"/>
      <c r="B14" s="63"/>
      <c r="C14" s="64"/>
      <c r="D14" s="68"/>
      <c r="E14" s="65"/>
    </row>
    <row r="15" spans="1:9" ht="39" customHeight="1" thickBot="1" x14ac:dyDescent="0.2">
      <c r="A15" s="54" t="s">
        <v>66</v>
      </c>
      <c r="B15" s="100" t="s">
        <v>64</v>
      </c>
      <c r="C15" s="100"/>
      <c r="D15" s="55"/>
      <c r="E15" s="35" t="s">
        <v>37</v>
      </c>
      <c r="F15" s="39"/>
    </row>
    <row r="16" spans="1:9" ht="19.5" customHeight="1" x14ac:dyDescent="0.15">
      <c r="A16" s="105" t="s">
        <v>56</v>
      </c>
      <c r="B16" s="110" t="s">
        <v>43</v>
      </c>
      <c r="C16" s="111"/>
      <c r="D16" s="57"/>
      <c r="E16" s="56" t="s">
        <v>42</v>
      </c>
      <c r="F16" s="39"/>
    </row>
    <row r="17" spans="1:5" ht="19.5" customHeight="1" x14ac:dyDescent="0.15">
      <c r="A17" s="106"/>
      <c r="B17" s="112" t="s">
        <v>44</v>
      </c>
      <c r="C17" s="113"/>
      <c r="D17" s="58"/>
      <c r="E17" s="49" t="s">
        <v>42</v>
      </c>
    </row>
    <row r="19" spans="1:5" ht="19.5" customHeight="1" x14ac:dyDescent="0.15">
      <c r="A19" s="96" t="s">
        <v>104</v>
      </c>
    </row>
    <row r="20" spans="1:5" ht="19.5" customHeight="1" x14ac:dyDescent="0.15">
      <c r="A20" s="1" t="s">
        <v>61</v>
      </c>
    </row>
    <row r="21" spans="1:5" ht="11.25" customHeight="1" x14ac:dyDescent="0.15">
      <c r="A21" s="1" t="s">
        <v>45</v>
      </c>
    </row>
    <row r="22" spans="1:5" ht="19.5" customHeight="1" x14ac:dyDescent="0.15">
      <c r="D22" s="9"/>
    </row>
    <row r="23" spans="1:5" ht="19.5" customHeight="1" x14ac:dyDescent="0.15">
      <c r="D23" s="9"/>
    </row>
  </sheetData>
  <mergeCells count="21">
    <mergeCell ref="B15:C15"/>
    <mergeCell ref="E10:E11"/>
    <mergeCell ref="A12:A13"/>
    <mergeCell ref="B12:C12"/>
    <mergeCell ref="B13:C13"/>
    <mergeCell ref="A16:A17"/>
    <mergeCell ref="D2:E2"/>
    <mergeCell ref="B7:C7"/>
    <mergeCell ref="B16:C16"/>
    <mergeCell ref="B17:C17"/>
    <mergeCell ref="A5:A6"/>
    <mergeCell ref="B3:C3"/>
    <mergeCell ref="B8:C8"/>
    <mergeCell ref="B9:C9"/>
    <mergeCell ref="B5:B6"/>
    <mergeCell ref="D5:D6"/>
    <mergeCell ref="B4:C4"/>
    <mergeCell ref="B10:B11"/>
    <mergeCell ref="A10:A11"/>
    <mergeCell ref="D10:D11"/>
    <mergeCell ref="E5:E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9" fitToHeight="0" orientation="portrait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activeCell="E6" sqref="E6"/>
    </sheetView>
  </sheetViews>
  <sheetFormatPr defaultRowHeight="19.5" customHeight="1" x14ac:dyDescent="0.15"/>
  <cols>
    <col min="1" max="1" width="34.5" style="1" customWidth="1"/>
    <col min="2" max="2" width="6.125" style="1" customWidth="1"/>
    <col min="3" max="3" width="23.625" style="1" customWidth="1"/>
    <col min="4" max="4" width="12.625" style="1" customWidth="1"/>
    <col min="5" max="5" width="10.625" style="1" customWidth="1"/>
    <col min="6" max="6" width="3.625" style="1" customWidth="1"/>
    <col min="7" max="7" width="9" style="1"/>
    <col min="8" max="8" width="15.625" style="1" customWidth="1"/>
    <col min="9" max="16384" width="9" style="1"/>
  </cols>
  <sheetData>
    <row r="1" spans="1:9" ht="19.5" customHeight="1" x14ac:dyDescent="0.15">
      <c r="A1" s="29" t="s">
        <v>67</v>
      </c>
    </row>
    <row r="2" spans="1:9" ht="4.5" customHeight="1" x14ac:dyDescent="0.15">
      <c r="A2" s="29"/>
    </row>
    <row r="3" spans="1:9" ht="26.25" customHeight="1" x14ac:dyDescent="0.15">
      <c r="A3" s="130" t="s">
        <v>68</v>
      </c>
      <c r="B3" s="130"/>
      <c r="C3" s="130"/>
      <c r="D3" s="130"/>
      <c r="E3" s="130"/>
    </row>
    <row r="4" spans="1:9" ht="26.25" customHeight="1" x14ac:dyDescent="0.15">
      <c r="A4" s="71" t="s">
        <v>69</v>
      </c>
      <c r="B4" s="71"/>
      <c r="C4" s="71"/>
      <c r="D4" s="71"/>
      <c r="E4" s="71"/>
    </row>
    <row r="5" spans="1:9" ht="19.5" customHeight="1" x14ac:dyDescent="0.15">
      <c r="D5" s="107" t="s">
        <v>25</v>
      </c>
      <c r="E5" s="107"/>
    </row>
    <row r="6" spans="1:9" ht="19.5" customHeight="1" x14ac:dyDescent="0.15">
      <c r="A6" s="41" t="s">
        <v>70</v>
      </c>
      <c r="B6" s="102" t="s">
        <v>76</v>
      </c>
      <c r="C6" s="102"/>
      <c r="D6" s="3"/>
      <c r="E6" s="4" t="s">
        <v>77</v>
      </c>
      <c r="F6" s="50"/>
    </row>
    <row r="7" spans="1:9" ht="19.5" customHeight="1" x14ac:dyDescent="0.15">
      <c r="A7" s="42" t="s">
        <v>78</v>
      </c>
      <c r="B7" s="104" t="s">
        <v>79</v>
      </c>
      <c r="C7" s="104"/>
      <c r="D7" s="8">
        <v>1.7999999999999999E-2</v>
      </c>
      <c r="E7" s="7" t="s">
        <v>80</v>
      </c>
      <c r="F7" s="50"/>
    </row>
    <row r="8" spans="1:9" ht="19.5" customHeight="1" x14ac:dyDescent="0.15">
      <c r="A8" s="114" t="s">
        <v>71</v>
      </c>
      <c r="B8" s="116" t="s">
        <v>81</v>
      </c>
      <c r="C8" s="44" t="s">
        <v>65</v>
      </c>
      <c r="D8" s="118">
        <f>ROUND(D7*D6/3600,4)</f>
        <v>0</v>
      </c>
      <c r="E8" s="126" t="s">
        <v>73</v>
      </c>
      <c r="F8" s="51"/>
    </row>
    <row r="9" spans="1:9" ht="19.5" customHeight="1" x14ac:dyDescent="0.15">
      <c r="A9" s="115"/>
      <c r="B9" s="144"/>
      <c r="C9" s="72">
        <v>3600</v>
      </c>
      <c r="D9" s="119"/>
      <c r="E9" s="127"/>
      <c r="F9" s="51"/>
    </row>
    <row r="10" spans="1:9" ht="19.5" customHeight="1" x14ac:dyDescent="0.15">
      <c r="A10" s="70" t="s">
        <v>72</v>
      </c>
      <c r="B10" s="108" t="s">
        <v>82</v>
      </c>
      <c r="C10" s="109"/>
      <c r="D10" s="73">
        <f>D40</f>
        <v>0</v>
      </c>
      <c r="E10" s="74" t="s">
        <v>73</v>
      </c>
      <c r="F10" s="51"/>
    </row>
    <row r="11" spans="1:9" ht="19.5" customHeight="1" x14ac:dyDescent="0.15">
      <c r="A11" s="75" t="s">
        <v>28</v>
      </c>
      <c r="B11" s="51" t="s">
        <v>83</v>
      </c>
      <c r="C11" s="76" t="s">
        <v>84</v>
      </c>
      <c r="D11" s="77">
        <f>D8-D10</f>
        <v>0</v>
      </c>
      <c r="E11" s="78" t="s">
        <v>85</v>
      </c>
      <c r="F11" s="51"/>
    </row>
    <row r="12" spans="1:9" ht="19.5" customHeight="1" x14ac:dyDescent="0.15">
      <c r="A12" s="43" t="s">
        <v>39</v>
      </c>
      <c r="B12" s="108" t="s">
        <v>86</v>
      </c>
      <c r="C12" s="109"/>
      <c r="D12" s="31">
        <v>9.8000000000000007</v>
      </c>
      <c r="E12" s="32" t="s">
        <v>87</v>
      </c>
      <c r="F12" s="50"/>
    </row>
    <row r="13" spans="1:9" ht="39.75" customHeight="1" x14ac:dyDescent="0.15">
      <c r="A13" s="45" t="s">
        <v>53</v>
      </c>
      <c r="B13" s="104" t="s">
        <v>88</v>
      </c>
      <c r="C13" s="104"/>
      <c r="D13" s="95"/>
      <c r="E13" s="7" t="s">
        <v>89</v>
      </c>
      <c r="F13" s="50"/>
    </row>
    <row r="14" spans="1:9" ht="19.5" customHeight="1" thickBot="1" x14ac:dyDescent="0.2">
      <c r="A14" s="47" t="s">
        <v>33</v>
      </c>
      <c r="B14" s="98" t="s">
        <v>90</v>
      </c>
      <c r="C14" s="98"/>
      <c r="D14" s="48"/>
      <c r="E14" s="32"/>
      <c r="F14" s="50"/>
    </row>
    <row r="15" spans="1:9" ht="19.5" customHeight="1" x14ac:dyDescent="0.15">
      <c r="A15" s="122" t="s">
        <v>35</v>
      </c>
      <c r="B15" s="120" t="s">
        <v>91</v>
      </c>
      <c r="C15" s="52" t="s">
        <v>92</v>
      </c>
      <c r="D15" s="124" t="e">
        <f>ROUND(D11/(D14*SQRT(2*D12*D13)),4)</f>
        <v>#DIV/0!</v>
      </c>
      <c r="E15" s="128" t="s">
        <v>93</v>
      </c>
      <c r="F15" s="38"/>
      <c r="I15" s="9"/>
    </row>
    <row r="16" spans="1:9" ht="19.5" customHeight="1" thickBot="1" x14ac:dyDescent="0.2">
      <c r="A16" s="123"/>
      <c r="B16" s="121"/>
      <c r="C16" s="53" t="s">
        <v>94</v>
      </c>
      <c r="D16" s="125"/>
      <c r="E16" s="129"/>
      <c r="F16" s="38"/>
      <c r="I16" s="9"/>
    </row>
    <row r="17" spans="1:6" ht="19.5" customHeight="1" x14ac:dyDescent="0.15">
      <c r="A17" s="105" t="s">
        <v>55</v>
      </c>
      <c r="B17" s="110" t="s">
        <v>43</v>
      </c>
      <c r="C17" s="111"/>
      <c r="D17" s="66" t="e">
        <f>2*ROUNDDOWN(SQRT(D15/3.14)*100,1)</f>
        <v>#DIV/0!</v>
      </c>
      <c r="E17" s="56" t="s">
        <v>95</v>
      </c>
      <c r="F17" s="39"/>
    </row>
    <row r="18" spans="1:6" ht="19.5" customHeight="1" x14ac:dyDescent="0.15">
      <c r="A18" s="106"/>
      <c r="B18" s="112" t="s">
        <v>44</v>
      </c>
      <c r="C18" s="113"/>
      <c r="D18" s="67" t="e">
        <f>ROUNDDOWN(SQRT(D15)*100,1)</f>
        <v>#DIV/0!</v>
      </c>
      <c r="E18" s="49" t="s">
        <v>96</v>
      </c>
    </row>
    <row r="19" spans="1:6" ht="19.5" customHeight="1" thickBot="1" x14ac:dyDescent="0.2">
      <c r="A19" s="62"/>
      <c r="B19" s="63"/>
      <c r="C19" s="64"/>
      <c r="D19" s="68"/>
      <c r="E19" s="65"/>
    </row>
    <row r="20" spans="1:6" ht="39" customHeight="1" thickBot="1" x14ac:dyDescent="0.2">
      <c r="A20" s="54" t="s">
        <v>66</v>
      </c>
      <c r="B20" s="100" t="s">
        <v>97</v>
      </c>
      <c r="C20" s="100"/>
      <c r="D20" s="55"/>
      <c r="E20" s="35" t="s">
        <v>98</v>
      </c>
      <c r="F20" s="39"/>
    </row>
    <row r="21" spans="1:6" ht="19.5" customHeight="1" x14ac:dyDescent="0.15">
      <c r="A21" s="105" t="s">
        <v>56</v>
      </c>
      <c r="B21" s="110" t="s">
        <v>43</v>
      </c>
      <c r="C21" s="111"/>
      <c r="D21" s="57"/>
      <c r="E21" s="56" t="s">
        <v>95</v>
      </c>
      <c r="F21" s="39"/>
    </row>
    <row r="22" spans="1:6" ht="19.5" customHeight="1" x14ac:dyDescent="0.15">
      <c r="A22" s="106"/>
      <c r="B22" s="112" t="s">
        <v>44</v>
      </c>
      <c r="C22" s="113"/>
      <c r="D22" s="58"/>
      <c r="E22" s="49" t="s">
        <v>96</v>
      </c>
    </row>
    <row r="23" spans="1:6" ht="7.5" customHeight="1" x14ac:dyDescent="0.15"/>
    <row r="24" spans="1:6" ht="19.5" customHeight="1" x14ac:dyDescent="0.15">
      <c r="A24" s="96" t="s">
        <v>104</v>
      </c>
    </row>
    <row r="25" spans="1:6" ht="19.5" customHeight="1" x14ac:dyDescent="0.15">
      <c r="A25" s="1" t="s">
        <v>61</v>
      </c>
    </row>
    <row r="26" spans="1:6" ht="19.5" customHeight="1" x14ac:dyDescent="0.15">
      <c r="A26" s="1" t="s">
        <v>45</v>
      </c>
    </row>
    <row r="27" spans="1:6" ht="7.5" customHeight="1" x14ac:dyDescent="0.15"/>
    <row r="28" spans="1:6" ht="19.5" customHeight="1" x14ac:dyDescent="0.15">
      <c r="A28" s="29" t="s">
        <v>74</v>
      </c>
      <c r="D28" s="9"/>
    </row>
    <row r="29" spans="1:6" ht="19.5" customHeight="1" x14ac:dyDescent="0.15">
      <c r="A29" s="24" t="s">
        <v>8</v>
      </c>
      <c r="B29" s="135" t="s">
        <v>99</v>
      </c>
      <c r="C29" s="135"/>
      <c r="D29" s="146">
        <v>36</v>
      </c>
      <c r="E29" s="79" t="s">
        <v>100</v>
      </c>
    </row>
    <row r="30" spans="1:6" ht="73.5" customHeight="1" x14ac:dyDescent="0.15">
      <c r="A30" s="80" t="s">
        <v>13</v>
      </c>
      <c r="B30" s="138" t="s">
        <v>7</v>
      </c>
      <c r="C30" s="139"/>
      <c r="D30" s="81" t="s">
        <v>10</v>
      </c>
      <c r="E30" s="82" t="s">
        <v>101</v>
      </c>
    </row>
    <row r="31" spans="1:6" ht="19.5" customHeight="1" x14ac:dyDescent="0.15">
      <c r="A31" s="83" t="s">
        <v>3</v>
      </c>
      <c r="B31" s="140">
        <v>0.9</v>
      </c>
      <c r="C31" s="141"/>
      <c r="D31" s="3"/>
      <c r="E31" s="84">
        <f t="shared" ref="E31:E38" si="0">ROUND(B31*D31*$D$29/1000,2)</f>
        <v>0</v>
      </c>
    </row>
    <row r="32" spans="1:6" ht="19.5" customHeight="1" x14ac:dyDescent="0.15">
      <c r="A32" s="85" t="s">
        <v>47</v>
      </c>
      <c r="B32" s="142">
        <v>0.85</v>
      </c>
      <c r="C32" s="143"/>
      <c r="D32" s="18"/>
      <c r="E32" s="19">
        <f t="shared" si="0"/>
        <v>0</v>
      </c>
    </row>
    <row r="33" spans="1:5" ht="19.5" customHeight="1" x14ac:dyDescent="0.15">
      <c r="A33" s="85" t="s">
        <v>4</v>
      </c>
      <c r="B33" s="142">
        <v>0.8</v>
      </c>
      <c r="C33" s="143"/>
      <c r="D33" s="18"/>
      <c r="E33" s="19">
        <f t="shared" si="0"/>
        <v>0</v>
      </c>
    </row>
    <row r="34" spans="1:5" ht="19.5" customHeight="1" x14ac:dyDescent="0.15">
      <c r="A34" s="85" t="s">
        <v>5</v>
      </c>
      <c r="B34" s="142">
        <v>1</v>
      </c>
      <c r="C34" s="143"/>
      <c r="D34" s="18"/>
      <c r="E34" s="19">
        <f t="shared" si="0"/>
        <v>0</v>
      </c>
    </row>
    <row r="35" spans="1:5" ht="19.5" customHeight="1" x14ac:dyDescent="0.15">
      <c r="A35" s="85" t="s">
        <v>6</v>
      </c>
      <c r="B35" s="142">
        <v>0.2</v>
      </c>
      <c r="C35" s="143"/>
      <c r="D35" s="18"/>
      <c r="E35" s="19">
        <f t="shared" si="0"/>
        <v>0</v>
      </c>
    </row>
    <row r="36" spans="1:5" ht="19.5" customHeight="1" x14ac:dyDescent="0.15">
      <c r="A36" s="85" t="s">
        <v>48</v>
      </c>
      <c r="B36" s="142">
        <v>0.15</v>
      </c>
      <c r="C36" s="143"/>
      <c r="D36" s="18"/>
      <c r="E36" s="19">
        <f t="shared" si="0"/>
        <v>0</v>
      </c>
    </row>
    <row r="37" spans="1:5" ht="19.5" customHeight="1" x14ac:dyDescent="0.15">
      <c r="A37" s="85" t="s">
        <v>49</v>
      </c>
      <c r="B37" s="142">
        <v>0.3</v>
      </c>
      <c r="C37" s="143"/>
      <c r="D37" s="18"/>
      <c r="E37" s="19">
        <f t="shared" si="0"/>
        <v>0</v>
      </c>
    </row>
    <row r="38" spans="1:5" ht="19.5" customHeight="1" x14ac:dyDescent="0.15">
      <c r="A38" s="86" t="s">
        <v>50</v>
      </c>
      <c r="B38" s="131">
        <v>0.5</v>
      </c>
      <c r="C38" s="132"/>
      <c r="D38" s="87"/>
      <c r="E38" s="88">
        <f t="shared" si="0"/>
        <v>0</v>
      </c>
    </row>
    <row r="39" spans="1:5" ht="19.5" customHeight="1" thickBot="1" x14ac:dyDescent="0.2">
      <c r="A39" s="89" t="s">
        <v>75</v>
      </c>
      <c r="B39" s="133"/>
      <c r="C39" s="134"/>
      <c r="D39" s="90">
        <f>SUM(D31:D38)</f>
        <v>0</v>
      </c>
      <c r="E39" s="91">
        <f>ROUND(SUM(E31:E38),1)</f>
        <v>0</v>
      </c>
    </row>
    <row r="40" spans="1:5" ht="19.5" customHeight="1" thickBot="1" x14ac:dyDescent="0.2">
      <c r="A40" s="92" t="s">
        <v>72</v>
      </c>
      <c r="B40" s="136" t="s">
        <v>102</v>
      </c>
      <c r="C40" s="137"/>
      <c r="D40" s="93">
        <f>ROUND(E39/3600,4)</f>
        <v>0</v>
      </c>
      <c r="E40" s="94" t="s">
        <v>103</v>
      </c>
    </row>
  </sheetData>
  <mergeCells count="35">
    <mergeCell ref="E8:E9"/>
    <mergeCell ref="E15:E16"/>
    <mergeCell ref="B6:C6"/>
    <mergeCell ref="B13:C13"/>
    <mergeCell ref="B14:C14"/>
    <mergeCell ref="B8:B9"/>
    <mergeCell ref="D8:D9"/>
    <mergeCell ref="B15:B16"/>
    <mergeCell ref="B7:C7"/>
    <mergeCell ref="B12:C12"/>
    <mergeCell ref="B40:C40"/>
    <mergeCell ref="B30:C30"/>
    <mergeCell ref="B31:C31"/>
    <mergeCell ref="B32:C32"/>
    <mergeCell ref="B33:C33"/>
    <mergeCell ref="B34:C34"/>
    <mergeCell ref="B35:C35"/>
    <mergeCell ref="B36:C36"/>
    <mergeCell ref="B37:C37"/>
    <mergeCell ref="A3:E3"/>
    <mergeCell ref="B38:C38"/>
    <mergeCell ref="B39:C39"/>
    <mergeCell ref="B29:C29"/>
    <mergeCell ref="A17:A18"/>
    <mergeCell ref="B17:C17"/>
    <mergeCell ref="B18:C18"/>
    <mergeCell ref="B20:C20"/>
    <mergeCell ref="A21:A22"/>
    <mergeCell ref="D5:E5"/>
    <mergeCell ref="B21:C21"/>
    <mergeCell ref="B22:C22"/>
    <mergeCell ref="A8:A9"/>
    <mergeCell ref="A15:A16"/>
    <mergeCell ref="B10:C10"/>
    <mergeCell ref="D15:D16"/>
  </mergeCells>
  <phoneticPr fontId="3"/>
  <printOptions horizontalCentered="1"/>
  <pageMargins left="0.78740157480314965" right="0.78740157480314965" top="0.39370078740157483" bottom="0.39370078740157483" header="0.51181102362204722" footer="0.51181102362204722"/>
  <pageSetup paperSize="9" scale="99" fitToHeight="0" orientation="portrait" horizontalDpi="300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調整容量</vt:lpstr>
      <vt:lpstr>調整口(ｵﾘﾌｨｽ)</vt:lpstr>
      <vt:lpstr>調整口(ｵﾘﾌｨｽ)※直接放流域がある場合</vt:lpstr>
      <vt:lpstr>'調整口(ｵﾘﾌｨｽ)※直接放流域がある場合'!Print_Area</vt:lpstr>
    </vt:vector>
  </TitlesOfParts>
  <Company>飯田市役所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toshichiiki</dc:creator>
  <cp:lastModifiedBy>日置 秀秋</cp:lastModifiedBy>
  <cp:lastPrinted>2017-03-03T04:27:19Z</cp:lastPrinted>
  <dcterms:created xsi:type="dcterms:W3CDTF">2007-12-21T05:42:26Z</dcterms:created>
  <dcterms:modified xsi:type="dcterms:W3CDTF">2026-03-24T00:56:50Z</dcterms:modified>
</cp:coreProperties>
</file>