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ilesrv1\0010_総務部\0030_総務文書課\02 統計係\4.市勢の概要\R6版\3.公表用\"/>
    </mc:Choice>
  </mc:AlternateContent>
  <xr:revisionPtr revIDLastSave="0" documentId="13_ncr:1_{B3464DB4-9341-4765-BB9B-8CF4F66B1FA6}" xr6:coauthVersionLast="47" xr6:coauthVersionMax="47" xr10:uidLastSave="{00000000-0000-0000-0000-000000000000}"/>
  <bookViews>
    <workbookView xWindow="1560" yWindow="1560" windowWidth="14940" windowHeight="13815" tabRatio="893" xr2:uid="{00000000-000D-0000-FFFF-FFFF00000000}"/>
  </bookViews>
  <sheets>
    <sheet name="目次" sheetId="1" r:id="rId1"/>
    <sheet name="各課照会用" sheetId="417" r:id="rId2"/>
    <sheet name="1" sheetId="160" r:id="rId3"/>
    <sheet name="2" sheetId="161" r:id="rId4"/>
    <sheet name="3" sheetId="162" r:id="rId5"/>
    <sheet name="4" sheetId="163" r:id="rId6"/>
    <sheet name="6" sheetId="10" r:id="rId7"/>
    <sheet name="地区ごとの地図" sheetId="164" r:id="rId8"/>
    <sheet name="7" sheetId="333" r:id="rId9"/>
    <sheet name="８ " sheetId="334" r:id="rId10"/>
    <sheet name="10 " sheetId="343" r:id="rId11"/>
    <sheet name="11  " sheetId="335" r:id="rId12"/>
    <sheet name="12" sheetId="169" r:id="rId13"/>
    <sheet name="14 " sheetId="226" r:id="rId14"/>
    <sheet name="15 " sheetId="227" r:id="rId15"/>
    <sheet name="16" sheetId="170" r:id="rId16"/>
    <sheet name="17" sheetId="171" r:id="rId17"/>
    <sheet name="18" sheetId="172" r:id="rId18"/>
    <sheet name="19-1" sheetId="173" r:id="rId19"/>
    <sheet name="19-2" sheetId="174" r:id="rId20"/>
    <sheet name="20" sheetId="175" r:id="rId21"/>
    <sheet name="21" sheetId="176" r:id="rId22"/>
    <sheet name="22" sheetId="177" r:id="rId23"/>
    <sheet name="23" sheetId="178" r:id="rId24"/>
    <sheet name="24" sheetId="179" r:id="rId25"/>
    <sheet name="25" sheetId="180" r:id="rId26"/>
    <sheet name="26" sheetId="181" r:id="rId27"/>
    <sheet name="27" sheetId="182" r:id="rId28"/>
    <sheet name="28" sheetId="183" r:id="rId29"/>
    <sheet name="29" sheetId="184" r:id="rId30"/>
    <sheet name="30" sheetId="185" r:id="rId31"/>
    <sheet name="31" sheetId="186" r:id="rId32"/>
    <sheet name="35" sheetId="403" r:id="rId33"/>
    <sheet name="39 " sheetId="408" r:id="rId34"/>
    <sheet name="40 " sheetId="229" r:id="rId35"/>
    <sheet name="41" sheetId="69" r:id="rId36"/>
    <sheet name="43-1" sheetId="188" r:id="rId37"/>
    <sheet name="43-2" sheetId="189" r:id="rId38"/>
    <sheet name="44 " sheetId="230" r:id="rId39"/>
    <sheet name="45-1" sheetId="190" r:id="rId40"/>
    <sheet name="45-2" sheetId="375" r:id="rId41"/>
    <sheet name="46-1" sheetId="191" r:id="rId42"/>
    <sheet name="46-3" sheetId="192" r:id="rId43"/>
    <sheet name="47" sheetId="193" r:id="rId44"/>
    <sheet name="48 " sheetId="231" r:id="rId45"/>
    <sheet name="49" sheetId="232" r:id="rId46"/>
    <sheet name="52" sheetId="336" r:id="rId47"/>
    <sheet name="53" sheetId="376" r:id="rId48"/>
    <sheet name="54" sheetId="233" r:id="rId49"/>
    <sheet name="55" sheetId="405" r:id="rId50"/>
    <sheet name="56-1 " sheetId="337" r:id="rId51"/>
    <sheet name="56-2 " sheetId="338" r:id="rId52"/>
    <sheet name="58" sheetId="200" r:id="rId53"/>
    <sheet name="59 " sheetId="344" r:id="rId54"/>
    <sheet name="60 " sheetId="339" r:id="rId55"/>
    <sheet name="61 " sheetId="340" r:id="rId56"/>
    <sheet name="62 " sheetId="341" r:id="rId57"/>
    <sheet name="63 " sheetId="236" r:id="rId58"/>
    <sheet name="64" sheetId="104" r:id="rId59"/>
    <sheet name="65" sheetId="112" r:id="rId60"/>
    <sheet name="66" sheetId="113" r:id="rId61"/>
    <sheet name="67" sheetId="114" r:id="rId62"/>
    <sheet name="68 " sheetId="237" r:id="rId63"/>
    <sheet name="69" sheetId="222" r:id="rId64"/>
    <sheet name="69-2（イ）" sheetId="239" r:id="rId65"/>
    <sheet name="69-2（ロ)" sheetId="240" r:id="rId66"/>
    <sheet name="69-2(ハ）" sheetId="377" r:id="rId67"/>
    <sheet name="69-2(二)" sheetId="241" r:id="rId68"/>
    <sheet name="70" sheetId="135" r:id="rId69"/>
    <sheet name="71" sheetId="223" r:id="rId70"/>
    <sheet name="72" sheetId="224" r:id="rId71"/>
    <sheet name="73-1" sheetId="116" r:id="rId72"/>
    <sheet name="73-2 " sheetId="242" r:id="rId73"/>
    <sheet name="74-1 " sheetId="243" r:id="rId74"/>
    <sheet name="74-2 " sheetId="244" r:id="rId75"/>
    <sheet name="75" sheetId="207" r:id="rId76"/>
    <sheet name="76" sheetId="124" r:id="rId77"/>
    <sheet name="77-1 " sheetId="245" r:id="rId78"/>
    <sheet name="77-2 " sheetId="246" r:id="rId79"/>
    <sheet name="78" sheetId="136" r:id="rId80"/>
    <sheet name="79" sheetId="221" r:id="rId81"/>
    <sheet name="80" sheetId="138" r:id="rId82"/>
    <sheet name="81 " sheetId="247" r:id="rId83"/>
    <sheet name="82" sheetId="140" r:id="rId84"/>
    <sheet name="83" sheetId="141" r:id="rId85"/>
    <sheet name="84" sheetId="142" r:id="rId86"/>
    <sheet name="85" sheetId="143" r:id="rId87"/>
    <sheet name="86-1" sheetId="30" r:id="rId88"/>
    <sheet name="86-2 " sheetId="248" r:id="rId89"/>
    <sheet name="86-3" sheetId="268" r:id="rId90"/>
    <sheet name="87" sheetId="33" r:id="rId91"/>
    <sheet name="88 " sheetId="345" r:id="rId92"/>
    <sheet name="89" sheetId="372" r:id="rId93"/>
    <sheet name="90 " sheetId="251" r:id="rId94"/>
    <sheet name="91" sheetId="269" r:id="rId95"/>
    <sheet name="92" sheetId="39" r:id="rId96"/>
    <sheet name="93-1 " sheetId="346" r:id="rId97"/>
    <sheet name="93-2 " sheetId="347" r:id="rId98"/>
    <sheet name="94-1 " sheetId="348" r:id="rId99"/>
    <sheet name="94-2 " sheetId="255" r:id="rId100"/>
    <sheet name="95 " sheetId="350" r:id="rId101"/>
    <sheet name="96" sheetId="105" r:id="rId102"/>
    <sheet name="98 " sheetId="257" r:id="rId103"/>
    <sheet name="99 " sheetId="258" r:id="rId104"/>
    <sheet name="100" sheetId="270" r:id="rId105"/>
    <sheet name="101" sheetId="271" r:id="rId106"/>
    <sheet name="103" sheetId="368" r:id="rId107"/>
    <sheet name="104 " sheetId="351" r:id="rId108"/>
    <sheet name="105" sheetId="367" r:id="rId109"/>
    <sheet name="106" sheetId="378" r:id="rId110"/>
    <sheet name="107" sheetId="379" r:id="rId111"/>
    <sheet name="109" sheetId="380" r:id="rId112"/>
    <sheet name="114 " sheetId="262" r:id="rId113"/>
    <sheet name="115-1" sheetId="225" r:id="rId114"/>
    <sheet name="115-2 " sheetId="263" r:id="rId115"/>
    <sheet name="115-3 " sheetId="264" r:id="rId116"/>
    <sheet name="115-4 " sheetId="265" r:id="rId117"/>
    <sheet name="116" sheetId="366" r:id="rId118"/>
    <sheet name="117 " sheetId="266" r:id="rId119"/>
    <sheet name="118" sheetId="381" r:id="rId120"/>
    <sheet name="119" sheetId="272" r:id="rId121"/>
    <sheet name="128" sheetId="382" r:id="rId122"/>
    <sheet name="129" sheetId="208" r:id="rId123"/>
    <sheet name="130" sheetId="84" r:id="rId124"/>
    <sheet name="131 " sheetId="273" r:id="rId125"/>
    <sheet name="132 " sheetId="274" r:id="rId126"/>
    <sheet name="133 " sheetId="275" r:id="rId127"/>
    <sheet name="134 " sheetId="276" r:id="rId128"/>
    <sheet name="135 " sheetId="277" r:id="rId129"/>
    <sheet name="136 " sheetId="278" r:id="rId130"/>
    <sheet name="137 " sheetId="279" r:id="rId131"/>
    <sheet name="138  " sheetId="281" r:id="rId132"/>
    <sheet name="139 " sheetId="282" r:id="rId133"/>
    <sheet name="140 " sheetId="283" r:id="rId134"/>
    <sheet name="141" sheetId="95" r:id="rId135"/>
    <sheet name="142 " sheetId="96" r:id="rId136"/>
    <sheet name="143" sheetId="409" r:id="rId137"/>
    <sheet name="144" sheetId="414" r:id="rId138"/>
    <sheet name="145" sheetId="415" r:id="rId139"/>
    <sheet name="146" sheetId="410" r:id="rId140"/>
    <sheet name="147" sheetId="411" r:id="rId141"/>
    <sheet name="148 " sheetId="285" r:id="rId142"/>
    <sheet name="149" sheetId="286" r:id="rId143"/>
    <sheet name="150" sheetId="383" r:id="rId144"/>
    <sheet name="151 " sheetId="287" r:id="rId145"/>
    <sheet name="152 " sheetId="288" r:id="rId146"/>
    <sheet name="153 " sheetId="289" r:id="rId147"/>
    <sheet name="154 " sheetId="290" r:id="rId148"/>
    <sheet name="155 " sheetId="291" r:id="rId149"/>
    <sheet name="156 " sheetId="292" r:id="rId150"/>
    <sheet name="157 " sheetId="293" r:id="rId151"/>
    <sheet name="158 " sheetId="294" r:id="rId152"/>
    <sheet name="159-1 " sheetId="295" r:id="rId153"/>
    <sheet name="159-2 " sheetId="296" r:id="rId154"/>
    <sheet name="160 " sheetId="297" r:id="rId155"/>
    <sheet name="161" sheetId="412" r:id="rId156"/>
    <sheet name="162 " sheetId="298" r:id="rId157"/>
    <sheet name="163 " sheetId="352" r:id="rId158"/>
    <sheet name="164 " sheetId="353" r:id="rId159"/>
    <sheet name="165 " sheetId="301" r:id="rId160"/>
    <sheet name="166" sheetId="413" r:id="rId161"/>
    <sheet name="167" sheetId="371" r:id="rId162"/>
    <sheet name="168" sheetId="370" r:id="rId163"/>
    <sheet name="174-1" sheetId="416" r:id="rId164"/>
    <sheet name="174-2（１）" sheetId="303" r:id="rId165"/>
    <sheet name="174-2（２）ア " sheetId="304" r:id="rId166"/>
    <sheet name="174-2（２）イ " sheetId="305" r:id="rId167"/>
    <sheet name="174-2（３）" sheetId="306" r:id="rId168"/>
    <sheet name="175-1 " sheetId="307" r:id="rId169"/>
    <sheet name="175-2" sheetId="25" r:id="rId170"/>
    <sheet name="176" sheetId="308" r:id="rId171"/>
    <sheet name="177" sheetId="385" r:id="rId172"/>
    <sheet name="178" sheetId="386" r:id="rId173"/>
    <sheet name="179  " sheetId="309" r:id="rId174"/>
    <sheet name="180 " sheetId="311" r:id="rId175"/>
    <sheet name="181" sheetId="374" r:id="rId176"/>
    <sheet name="182 " sheetId="312" r:id="rId177"/>
    <sheet name="183" sheetId="404" r:id="rId178"/>
    <sheet name="185" sheetId="373" r:id="rId179"/>
    <sheet name="186 " sheetId="391" r:id="rId180"/>
    <sheet name="187 " sheetId="99" r:id="rId181"/>
    <sheet name="188 " sheetId="393" r:id="rId182"/>
    <sheet name="189 " sheetId="394" r:id="rId183"/>
    <sheet name="190" sheetId="395" r:id="rId184"/>
    <sheet name="191" sheetId="100" r:id="rId185"/>
    <sheet name="192 " sheetId="314" r:id="rId186"/>
    <sheet name="193  " sheetId="315" r:id="rId187"/>
    <sheet name="194 " sheetId="316" r:id="rId188"/>
    <sheet name="195" sheetId="204" r:id="rId189"/>
    <sheet name="196" sheetId="205" r:id="rId190"/>
    <sheet name="197 " sheetId="369" r:id="rId191"/>
    <sheet name="198 " sheetId="317" r:id="rId192"/>
    <sheet name="199" sheetId="76" r:id="rId193"/>
    <sheet name="200" sheetId="77" r:id="rId194"/>
    <sheet name="201 " sheetId="78" r:id="rId195"/>
    <sheet name="202" sheetId="407" r:id="rId196"/>
    <sheet name="203" sheetId="81" r:id="rId197"/>
    <sheet name="204" sheetId="82" r:id="rId198"/>
    <sheet name="205" sheetId="83" r:id="rId199"/>
    <sheet name="206 " sheetId="318" r:id="rId200"/>
    <sheet name="216" sheetId="209" r:id="rId201"/>
    <sheet name="217" sheetId="15" r:id="rId202"/>
    <sheet name="218 " sheetId="354" r:id="rId203"/>
    <sheet name="219  " sheetId="355" r:id="rId204"/>
    <sheet name="221-1" sheetId="356" r:id="rId205"/>
    <sheet name="221-2" sheetId="396" r:id="rId206"/>
    <sheet name="222-1" sheetId="397" r:id="rId207"/>
    <sheet name="222-2" sheetId="210" r:id="rId208"/>
    <sheet name="223-1" sheetId="211" r:id="rId209"/>
    <sheet name="223-2" sheetId="398" r:id="rId210"/>
    <sheet name="224-1" sheetId="212" r:id="rId211"/>
    <sheet name="224 -2" sheetId="399" r:id="rId212"/>
    <sheet name="225-1" sheetId="357" r:id="rId213"/>
    <sheet name="225-2" sheetId="400" r:id="rId214"/>
    <sheet name="226 -1" sheetId="358" r:id="rId215"/>
    <sheet name="226 -2" sheetId="401" r:id="rId216"/>
    <sheet name="228 " sheetId="320" r:id="rId217"/>
    <sheet name="229 " sheetId="359" r:id="rId218"/>
    <sheet name="230 " sheetId="360" r:id="rId219"/>
    <sheet name="231" sheetId="361" r:id="rId220"/>
    <sheet name="232 " sheetId="362" r:id="rId221"/>
    <sheet name="233" sheetId="363" r:id="rId222"/>
    <sheet name="234" sheetId="364" r:id="rId223"/>
    <sheet name="235-1 " sheetId="326" r:id="rId224"/>
    <sheet name="235-2" sheetId="342" r:id="rId225"/>
    <sheet name="236" sheetId="365" r:id="rId226"/>
    <sheet name="237 " sheetId="329" r:id="rId227"/>
    <sheet name="238 " sheetId="330" r:id="rId228"/>
    <sheet name="241" sheetId="2" r:id="rId229"/>
    <sheet name="242" sheetId="406" r:id="rId230"/>
    <sheet name="243" sheetId="3" r:id="rId231"/>
    <sheet name="244-1" sheetId="4" r:id="rId232"/>
    <sheet name="244 -2" sheetId="402" r:id="rId233"/>
    <sheet name="246" sheetId="130" r:id="rId234"/>
    <sheet name="247" sheetId="131" r:id="rId235"/>
    <sheet name="249" sheetId="38" r:id="rId236"/>
    <sheet name="Sheet1" sheetId="331" r:id="rId237"/>
    <sheet name="Sheet2" sheetId="332" r:id="rId238"/>
  </sheets>
  <definedNames>
    <definedName name="_xlnm._FilterDatabase" localSheetId="11" hidden="1">'11  '!#REF!</definedName>
    <definedName name="_xlnm._FilterDatabase" localSheetId="16" hidden="1">'17'!#REF!</definedName>
    <definedName name="_xlnm._FilterDatabase" localSheetId="194" hidden="1">'201 '!#REF!</definedName>
    <definedName name="_xlnm._FilterDatabase" localSheetId="197" hidden="1">'204'!#REF!</definedName>
    <definedName name="_xlnm._FilterDatabase" localSheetId="214" hidden="1">'226 -1'!#REF!</definedName>
    <definedName name="_xlnm._FilterDatabase" localSheetId="215" hidden="1">'226 -2'!$A$2:$G$4</definedName>
    <definedName name="_xlnm._FilterDatabase" localSheetId="234" hidden="1">'247'!$A$4:$K$26</definedName>
    <definedName name="_xlnm._FilterDatabase" localSheetId="43" hidden="1">'47'!#REF!</definedName>
    <definedName name="_xlnm._FilterDatabase" localSheetId="1" hidden="1">各課照会用!$B$1:$B$86</definedName>
    <definedName name="asdas" localSheetId="107">#REF!</definedName>
    <definedName name="asdas" localSheetId="11">#REF!</definedName>
    <definedName name="asdas" localSheetId="143">#REF!</definedName>
    <definedName name="asdas" localSheetId="157">#REF!</definedName>
    <definedName name="asdas" localSheetId="158">#REF!</definedName>
    <definedName name="asdas" localSheetId="171">#REF!</definedName>
    <definedName name="asdas" localSheetId="172">#REF!</definedName>
    <definedName name="asdas" localSheetId="177">#REF!</definedName>
    <definedName name="asdas" localSheetId="202">#REF!</definedName>
    <definedName name="asdas" localSheetId="203">#REF!</definedName>
    <definedName name="asdas" localSheetId="204">#REF!</definedName>
    <definedName name="asdas" localSheetId="205">#REF!</definedName>
    <definedName name="asdas" localSheetId="206">#REF!</definedName>
    <definedName name="asdas" localSheetId="209">#REF!</definedName>
    <definedName name="asdas" localSheetId="211">#REF!</definedName>
    <definedName name="asdas" localSheetId="212">#REF!</definedName>
    <definedName name="asdas" localSheetId="213">#REF!</definedName>
    <definedName name="asdas" localSheetId="214">#REF!</definedName>
    <definedName name="asdas" localSheetId="215">#REF!</definedName>
    <definedName name="asdas" localSheetId="217">#REF!</definedName>
    <definedName name="asdas" localSheetId="218">#REF!</definedName>
    <definedName name="asdas" localSheetId="219">#REF!</definedName>
    <definedName name="asdas" localSheetId="220">#REF!</definedName>
    <definedName name="asdas" localSheetId="221">#REF!</definedName>
    <definedName name="asdas" localSheetId="222">#REF!</definedName>
    <definedName name="asdas" localSheetId="224">#REF!</definedName>
    <definedName name="asdas" localSheetId="225">#REF!</definedName>
    <definedName name="asdas" localSheetId="232">#REF!</definedName>
    <definedName name="asdas" localSheetId="32">#REF!</definedName>
    <definedName name="asdas" localSheetId="40">#REF!</definedName>
    <definedName name="asdas" localSheetId="46">#REF!</definedName>
    <definedName name="asdas" localSheetId="47">#REF!</definedName>
    <definedName name="asdas" localSheetId="50">#REF!</definedName>
    <definedName name="asdas" localSheetId="51">#REF!</definedName>
    <definedName name="asdas" localSheetId="53">#REF!</definedName>
    <definedName name="asdas" localSheetId="54">#REF!</definedName>
    <definedName name="asdas" localSheetId="55">#REF!</definedName>
    <definedName name="asdas" localSheetId="56">#REF!</definedName>
    <definedName name="asdas" localSheetId="66">#REF!</definedName>
    <definedName name="asdas" localSheetId="8">#REF!</definedName>
    <definedName name="asdas" localSheetId="9">#REF!</definedName>
    <definedName name="asdas" localSheetId="91">#REF!</definedName>
    <definedName name="asdas" localSheetId="96">#REF!</definedName>
    <definedName name="asdas" localSheetId="97">#REF!</definedName>
    <definedName name="asdas" localSheetId="98">#REF!</definedName>
    <definedName name="asdas" localSheetId="100">#REF!</definedName>
    <definedName name="asdas" localSheetId="1">#REF!</definedName>
    <definedName name="asdas">#REF!</definedName>
    <definedName name="dada" localSheetId="107">#REF!</definedName>
    <definedName name="dada" localSheetId="11">#REF!</definedName>
    <definedName name="dada" localSheetId="143">#REF!</definedName>
    <definedName name="dada" localSheetId="157">#REF!</definedName>
    <definedName name="dada" localSheetId="158">#REF!</definedName>
    <definedName name="dada" localSheetId="171">#REF!</definedName>
    <definedName name="dada" localSheetId="172">#REF!</definedName>
    <definedName name="dada" localSheetId="177">#REF!</definedName>
    <definedName name="dada" localSheetId="202">#REF!</definedName>
    <definedName name="dada" localSheetId="203">#REF!</definedName>
    <definedName name="dada" localSheetId="204">#REF!</definedName>
    <definedName name="dada" localSheetId="205">#REF!</definedName>
    <definedName name="dada" localSheetId="206">#REF!</definedName>
    <definedName name="dada" localSheetId="209">#REF!</definedName>
    <definedName name="dada" localSheetId="211">#REF!</definedName>
    <definedName name="dada" localSheetId="212">#REF!</definedName>
    <definedName name="dada" localSheetId="213">#REF!</definedName>
    <definedName name="dada" localSheetId="214">#REF!</definedName>
    <definedName name="dada" localSheetId="215">#REF!</definedName>
    <definedName name="dada" localSheetId="217">#REF!</definedName>
    <definedName name="dada" localSheetId="218">#REF!</definedName>
    <definedName name="dada" localSheetId="219">#REF!</definedName>
    <definedName name="dada" localSheetId="220">#REF!</definedName>
    <definedName name="dada" localSheetId="221">#REF!</definedName>
    <definedName name="dada" localSheetId="222">#REF!</definedName>
    <definedName name="dada" localSheetId="224">#REF!</definedName>
    <definedName name="dada" localSheetId="225">#REF!</definedName>
    <definedName name="dada" localSheetId="232">#REF!</definedName>
    <definedName name="dada" localSheetId="32">#REF!</definedName>
    <definedName name="dada" localSheetId="40">#REF!</definedName>
    <definedName name="dada" localSheetId="46">#REF!</definedName>
    <definedName name="dada" localSheetId="47">#REF!</definedName>
    <definedName name="dada" localSheetId="50">#REF!</definedName>
    <definedName name="dada" localSheetId="51">#REF!</definedName>
    <definedName name="dada" localSheetId="53">#REF!</definedName>
    <definedName name="dada" localSheetId="54">#REF!</definedName>
    <definedName name="dada" localSheetId="55">#REF!</definedName>
    <definedName name="dada" localSheetId="56">#REF!</definedName>
    <definedName name="dada" localSheetId="66">#REF!</definedName>
    <definedName name="dada" localSheetId="8">#REF!</definedName>
    <definedName name="dada" localSheetId="9">#REF!</definedName>
    <definedName name="dada" localSheetId="91">#REF!</definedName>
    <definedName name="dada" localSheetId="96">#REF!</definedName>
    <definedName name="dada" localSheetId="97">#REF!</definedName>
    <definedName name="dada" localSheetId="98">#REF!</definedName>
    <definedName name="dada" localSheetId="100">#REF!</definedName>
    <definedName name="dada" localSheetId="1">#REF!</definedName>
    <definedName name="dada">#REF!</definedName>
    <definedName name="dadada" localSheetId="107">#REF!</definedName>
    <definedName name="dadada" localSheetId="11">#REF!</definedName>
    <definedName name="dadada" localSheetId="143">#REF!</definedName>
    <definedName name="dadada" localSheetId="157">#REF!</definedName>
    <definedName name="dadada" localSheetId="158">#REF!</definedName>
    <definedName name="dadada" localSheetId="171">#REF!</definedName>
    <definedName name="dadada" localSheetId="172">#REF!</definedName>
    <definedName name="dadada" localSheetId="177">#REF!</definedName>
    <definedName name="dadada" localSheetId="202">#REF!</definedName>
    <definedName name="dadada" localSheetId="203">#REF!</definedName>
    <definedName name="dadada" localSheetId="204">#REF!</definedName>
    <definedName name="dadada" localSheetId="205">#REF!</definedName>
    <definedName name="dadada" localSheetId="206">#REF!</definedName>
    <definedName name="dadada" localSheetId="209">#REF!</definedName>
    <definedName name="dadada" localSheetId="211">#REF!</definedName>
    <definedName name="dadada" localSheetId="212">#REF!</definedName>
    <definedName name="dadada" localSheetId="213">#REF!</definedName>
    <definedName name="dadada" localSheetId="214">#REF!</definedName>
    <definedName name="dadada" localSheetId="215">#REF!</definedName>
    <definedName name="dadada" localSheetId="217">#REF!</definedName>
    <definedName name="dadada" localSheetId="218">#REF!</definedName>
    <definedName name="dadada" localSheetId="219">#REF!</definedName>
    <definedName name="dadada" localSheetId="220">#REF!</definedName>
    <definedName name="dadada" localSheetId="221">#REF!</definedName>
    <definedName name="dadada" localSheetId="222">#REF!</definedName>
    <definedName name="dadada" localSheetId="224">#REF!</definedName>
    <definedName name="dadada" localSheetId="225">#REF!</definedName>
    <definedName name="dadada" localSheetId="232">#REF!</definedName>
    <definedName name="dadada" localSheetId="32">#REF!</definedName>
    <definedName name="dadada" localSheetId="40">#REF!</definedName>
    <definedName name="dadada" localSheetId="46">#REF!</definedName>
    <definedName name="dadada" localSheetId="47">#REF!</definedName>
    <definedName name="dadada" localSheetId="50">#REF!</definedName>
    <definedName name="dadada" localSheetId="51">#REF!</definedName>
    <definedName name="dadada" localSheetId="53">#REF!</definedName>
    <definedName name="dadada" localSheetId="54">#REF!</definedName>
    <definedName name="dadada" localSheetId="55">#REF!</definedName>
    <definedName name="dadada" localSheetId="56">#REF!</definedName>
    <definedName name="dadada" localSheetId="66">#REF!</definedName>
    <definedName name="dadada" localSheetId="8">#REF!</definedName>
    <definedName name="dadada" localSheetId="9">#REF!</definedName>
    <definedName name="dadada" localSheetId="91">#REF!</definedName>
    <definedName name="dadada" localSheetId="96">#REF!</definedName>
    <definedName name="dadada" localSheetId="97">#REF!</definedName>
    <definedName name="dadada" localSheetId="98">#REF!</definedName>
    <definedName name="dadada" localSheetId="100">#REF!</definedName>
    <definedName name="dadada" localSheetId="1">#REF!</definedName>
    <definedName name="dadada">#REF!</definedName>
    <definedName name="dasdasda" localSheetId="11">#REF!</definedName>
    <definedName name="dasdasda" localSheetId="143">#REF!</definedName>
    <definedName name="dasdasda" localSheetId="171">#REF!</definedName>
    <definedName name="dasdasda" localSheetId="172">#REF!</definedName>
    <definedName name="dasdasda" localSheetId="202">#REF!</definedName>
    <definedName name="dasdasda" localSheetId="203">#REF!</definedName>
    <definedName name="dasdasda" localSheetId="204">#REF!</definedName>
    <definedName name="dasdasda" localSheetId="205">#REF!</definedName>
    <definedName name="dasdasda" localSheetId="206">#REF!</definedName>
    <definedName name="dasdasda" localSheetId="209">#REF!</definedName>
    <definedName name="dasdasda" localSheetId="211">#REF!</definedName>
    <definedName name="dasdasda" localSheetId="212">#REF!</definedName>
    <definedName name="dasdasda" localSheetId="213">#REF!</definedName>
    <definedName name="dasdasda" localSheetId="214">#REF!</definedName>
    <definedName name="dasdasda" localSheetId="215">#REF!</definedName>
    <definedName name="dasdasda" localSheetId="217">#REF!</definedName>
    <definedName name="dasdasda" localSheetId="218">#REF!</definedName>
    <definedName name="dasdasda" localSheetId="232">#REF!</definedName>
    <definedName name="dasdasda" localSheetId="40">#REF!</definedName>
    <definedName name="dasdasda" localSheetId="47">#REF!</definedName>
    <definedName name="dasdasda" localSheetId="66">#REF!</definedName>
    <definedName name="dasdasda">#REF!</definedName>
    <definedName name="Data" localSheetId="10">#REF!</definedName>
    <definedName name="Data" localSheetId="11">#REF!</definedName>
    <definedName name="Data" localSheetId="113">#REF!</definedName>
    <definedName name="Data" localSheetId="12">#REF!</definedName>
    <definedName name="Data" localSheetId="143">#REF!</definedName>
    <definedName name="Data" localSheetId="15">#REF!</definedName>
    <definedName name="Data" localSheetId="16">#REF!</definedName>
    <definedName name="Data" localSheetId="171">#REF!</definedName>
    <definedName name="Data" localSheetId="172">#REF!</definedName>
    <definedName name="Data" localSheetId="17">#REF!</definedName>
    <definedName name="Data" localSheetId="18">#REF!</definedName>
    <definedName name="Data" localSheetId="19">#REF!</definedName>
    <definedName name="Data" localSheetId="202">#REF!</definedName>
    <definedName name="Data" localSheetId="203">#REF!</definedName>
    <definedName name="Data" localSheetId="204">#REF!</definedName>
    <definedName name="Data" localSheetId="205">#REF!</definedName>
    <definedName name="Data" localSheetId="206">#REF!</definedName>
    <definedName name="Data" localSheetId="209">#REF!</definedName>
    <definedName name="Data" localSheetId="211">#REF!</definedName>
    <definedName name="Data" localSheetId="212">#REF!</definedName>
    <definedName name="Data" localSheetId="213">#REF!</definedName>
    <definedName name="Data" localSheetId="214">#REF!</definedName>
    <definedName name="Data" localSheetId="215">#REF!</definedName>
    <definedName name="Data" localSheetId="217">#REF!</definedName>
    <definedName name="Data" localSheetId="218">#REF!</definedName>
    <definedName name="Data" localSheetId="24">#REF!</definedName>
    <definedName name="Data" localSheetId="232">#REF!</definedName>
    <definedName name="Data" localSheetId="40">#REF!</definedName>
    <definedName name="Data" localSheetId="47">#REF!</definedName>
    <definedName name="Data" localSheetId="66">#REF!</definedName>
    <definedName name="Data" localSheetId="69">#REF!</definedName>
    <definedName name="Data" localSheetId="70">#REF!</definedName>
    <definedName name="Data" localSheetId="80">#REF!</definedName>
    <definedName name="Data">#REF!</definedName>
    <definedName name="DataEnd" localSheetId="10">#REF!</definedName>
    <definedName name="DataEnd" localSheetId="11">#REF!</definedName>
    <definedName name="DataEnd" localSheetId="113">#REF!</definedName>
    <definedName name="DataEnd" localSheetId="12">#REF!</definedName>
    <definedName name="DataEnd" localSheetId="143">#REF!</definedName>
    <definedName name="DataEnd" localSheetId="15">#REF!</definedName>
    <definedName name="DataEnd" localSheetId="16">#REF!</definedName>
    <definedName name="DataEnd" localSheetId="171">#REF!</definedName>
    <definedName name="DataEnd" localSheetId="172">#REF!</definedName>
    <definedName name="DataEnd" localSheetId="17">#REF!</definedName>
    <definedName name="DataEnd" localSheetId="18">#REF!</definedName>
    <definedName name="DataEnd" localSheetId="19">#REF!</definedName>
    <definedName name="DataEnd" localSheetId="202">#REF!</definedName>
    <definedName name="DataEnd" localSheetId="203">#REF!</definedName>
    <definedName name="DataEnd" localSheetId="204">#REF!</definedName>
    <definedName name="DataEnd" localSheetId="205">#REF!</definedName>
    <definedName name="DataEnd" localSheetId="206">#REF!</definedName>
    <definedName name="DataEnd" localSheetId="209">#REF!</definedName>
    <definedName name="DataEnd" localSheetId="211">#REF!</definedName>
    <definedName name="DataEnd" localSheetId="212">#REF!</definedName>
    <definedName name="DataEnd" localSheetId="213">#REF!</definedName>
    <definedName name="DataEnd" localSheetId="214">#REF!</definedName>
    <definedName name="DataEnd" localSheetId="215">#REF!</definedName>
    <definedName name="DataEnd" localSheetId="217">#REF!</definedName>
    <definedName name="DataEnd" localSheetId="218">#REF!</definedName>
    <definedName name="DataEnd" localSheetId="24">#REF!</definedName>
    <definedName name="DataEnd" localSheetId="232">#REF!</definedName>
    <definedName name="DataEnd" localSheetId="40">#REF!</definedName>
    <definedName name="DataEnd" localSheetId="47">#REF!</definedName>
    <definedName name="DataEnd" localSheetId="66">#REF!</definedName>
    <definedName name="DataEnd" localSheetId="69">#REF!</definedName>
    <definedName name="DataEnd" localSheetId="70">#REF!</definedName>
    <definedName name="DataEnd" localSheetId="80">#REF!</definedName>
    <definedName name="DataEnd">#REF!</definedName>
    <definedName name="Hyousoku" localSheetId="10">#REF!</definedName>
    <definedName name="Hyousoku" localSheetId="11">#REF!</definedName>
    <definedName name="Hyousoku" localSheetId="113">#REF!</definedName>
    <definedName name="Hyousoku" localSheetId="12">#REF!</definedName>
    <definedName name="Hyousoku" localSheetId="143">#REF!</definedName>
    <definedName name="Hyousoku" localSheetId="15">#REF!</definedName>
    <definedName name="Hyousoku" localSheetId="16">#REF!</definedName>
    <definedName name="Hyousoku" localSheetId="171">#REF!</definedName>
    <definedName name="Hyousoku" localSheetId="172">#REF!</definedName>
    <definedName name="Hyousoku" localSheetId="17">#REF!</definedName>
    <definedName name="Hyousoku" localSheetId="18">#REF!</definedName>
    <definedName name="Hyousoku" localSheetId="19">#REF!</definedName>
    <definedName name="Hyousoku" localSheetId="202">#REF!</definedName>
    <definedName name="Hyousoku" localSheetId="203">#REF!</definedName>
    <definedName name="Hyousoku" localSheetId="204">#REF!</definedName>
    <definedName name="Hyousoku" localSheetId="205">#REF!</definedName>
    <definedName name="Hyousoku" localSheetId="206">#REF!</definedName>
    <definedName name="Hyousoku" localSheetId="209">#REF!</definedName>
    <definedName name="Hyousoku" localSheetId="211">#REF!</definedName>
    <definedName name="Hyousoku" localSheetId="212">#REF!</definedName>
    <definedName name="Hyousoku" localSheetId="213">#REF!</definedName>
    <definedName name="Hyousoku" localSheetId="214">#REF!</definedName>
    <definedName name="Hyousoku" localSheetId="215">#REF!</definedName>
    <definedName name="Hyousoku" localSheetId="217">#REF!</definedName>
    <definedName name="Hyousoku" localSheetId="218">#REF!</definedName>
    <definedName name="Hyousoku" localSheetId="24">#REF!</definedName>
    <definedName name="Hyousoku" localSheetId="232">#REF!</definedName>
    <definedName name="Hyousoku" localSheetId="40">#REF!</definedName>
    <definedName name="Hyousoku" localSheetId="47">#REF!</definedName>
    <definedName name="Hyousoku" localSheetId="66">#REF!</definedName>
    <definedName name="Hyousoku" localSheetId="69">#REF!</definedName>
    <definedName name="Hyousoku" localSheetId="70">#REF!</definedName>
    <definedName name="Hyousoku" localSheetId="80">#REF!</definedName>
    <definedName name="Hyousoku">#REF!</definedName>
    <definedName name="HyousokuArea" localSheetId="10">#REF!</definedName>
    <definedName name="HyousokuArea" localSheetId="11">#REF!</definedName>
    <definedName name="HyousokuArea" localSheetId="113">#REF!</definedName>
    <definedName name="HyousokuArea" localSheetId="12">#REF!</definedName>
    <definedName name="HyousokuArea" localSheetId="143">#REF!</definedName>
    <definedName name="HyousokuArea" localSheetId="15">#REF!</definedName>
    <definedName name="HyousokuArea" localSheetId="16">#REF!</definedName>
    <definedName name="HyousokuArea" localSheetId="171">#REF!</definedName>
    <definedName name="HyousokuArea" localSheetId="172">#REF!</definedName>
    <definedName name="HyousokuArea" localSheetId="17">#REF!</definedName>
    <definedName name="HyousokuArea" localSheetId="18">#REF!</definedName>
    <definedName name="HyousokuArea" localSheetId="19">#REF!</definedName>
    <definedName name="HyousokuArea" localSheetId="202">#REF!</definedName>
    <definedName name="HyousokuArea" localSheetId="203">#REF!</definedName>
    <definedName name="HyousokuArea" localSheetId="204">#REF!</definedName>
    <definedName name="HyousokuArea" localSheetId="205">#REF!</definedName>
    <definedName name="HyousokuArea" localSheetId="206">#REF!</definedName>
    <definedName name="HyousokuArea" localSheetId="209">#REF!</definedName>
    <definedName name="HyousokuArea" localSheetId="211">#REF!</definedName>
    <definedName name="HyousokuArea" localSheetId="212">#REF!</definedName>
    <definedName name="HyousokuArea" localSheetId="213">#REF!</definedName>
    <definedName name="HyousokuArea" localSheetId="214">#REF!</definedName>
    <definedName name="HyousokuArea" localSheetId="215">#REF!</definedName>
    <definedName name="HyousokuArea" localSheetId="217">#REF!</definedName>
    <definedName name="HyousokuArea" localSheetId="218">#REF!</definedName>
    <definedName name="HyousokuArea" localSheetId="24">#REF!</definedName>
    <definedName name="HyousokuArea" localSheetId="232">#REF!</definedName>
    <definedName name="HyousokuArea" localSheetId="40">#REF!</definedName>
    <definedName name="HyousokuArea" localSheetId="47">#REF!</definedName>
    <definedName name="HyousokuArea" localSheetId="66">#REF!</definedName>
    <definedName name="HyousokuArea" localSheetId="69">#REF!</definedName>
    <definedName name="HyousokuArea" localSheetId="70">#REF!</definedName>
    <definedName name="HyousokuArea" localSheetId="80">#REF!</definedName>
    <definedName name="HyousokuArea">#REF!</definedName>
    <definedName name="HyousokuEnd" localSheetId="10">#REF!</definedName>
    <definedName name="HyousokuEnd" localSheetId="11">#REF!</definedName>
    <definedName name="HyousokuEnd" localSheetId="113">#REF!</definedName>
    <definedName name="HyousokuEnd" localSheetId="12">#REF!</definedName>
    <definedName name="HyousokuEnd" localSheetId="143">#REF!</definedName>
    <definedName name="HyousokuEnd" localSheetId="15">#REF!</definedName>
    <definedName name="HyousokuEnd" localSheetId="16">#REF!</definedName>
    <definedName name="HyousokuEnd" localSheetId="171">#REF!</definedName>
    <definedName name="HyousokuEnd" localSheetId="172">#REF!</definedName>
    <definedName name="HyousokuEnd" localSheetId="17">#REF!</definedName>
    <definedName name="HyousokuEnd" localSheetId="18">#REF!</definedName>
    <definedName name="HyousokuEnd" localSheetId="19">#REF!</definedName>
    <definedName name="HyousokuEnd" localSheetId="202">#REF!</definedName>
    <definedName name="HyousokuEnd" localSheetId="203">#REF!</definedName>
    <definedName name="HyousokuEnd" localSheetId="204">#REF!</definedName>
    <definedName name="HyousokuEnd" localSheetId="205">#REF!</definedName>
    <definedName name="HyousokuEnd" localSheetId="206">#REF!</definedName>
    <definedName name="HyousokuEnd" localSheetId="209">#REF!</definedName>
    <definedName name="HyousokuEnd" localSheetId="211">#REF!</definedName>
    <definedName name="HyousokuEnd" localSheetId="212">#REF!</definedName>
    <definedName name="HyousokuEnd" localSheetId="213">#REF!</definedName>
    <definedName name="HyousokuEnd" localSheetId="214">#REF!</definedName>
    <definedName name="HyousokuEnd" localSheetId="215">#REF!</definedName>
    <definedName name="HyousokuEnd" localSheetId="217">#REF!</definedName>
    <definedName name="HyousokuEnd" localSheetId="218">#REF!</definedName>
    <definedName name="HyousokuEnd" localSheetId="24">#REF!</definedName>
    <definedName name="HyousokuEnd" localSheetId="232">#REF!</definedName>
    <definedName name="HyousokuEnd" localSheetId="40">#REF!</definedName>
    <definedName name="HyousokuEnd" localSheetId="47">#REF!</definedName>
    <definedName name="HyousokuEnd" localSheetId="66">#REF!</definedName>
    <definedName name="HyousokuEnd" localSheetId="69">#REF!</definedName>
    <definedName name="HyousokuEnd" localSheetId="70">#REF!</definedName>
    <definedName name="HyousokuEnd" localSheetId="80">#REF!</definedName>
    <definedName name="HyousokuEnd">#REF!</definedName>
    <definedName name="Hyoutou" localSheetId="10">#REF!</definedName>
    <definedName name="Hyoutou" localSheetId="11">#REF!</definedName>
    <definedName name="Hyoutou" localSheetId="113">#REF!</definedName>
    <definedName name="Hyoutou" localSheetId="12">#REF!</definedName>
    <definedName name="Hyoutou" localSheetId="143">#REF!</definedName>
    <definedName name="Hyoutou" localSheetId="15">#REF!</definedName>
    <definedName name="Hyoutou" localSheetId="16">#REF!</definedName>
    <definedName name="Hyoutou" localSheetId="171">#REF!</definedName>
    <definedName name="Hyoutou" localSheetId="172">#REF!</definedName>
    <definedName name="Hyoutou" localSheetId="17">#REF!</definedName>
    <definedName name="Hyoutou" localSheetId="18">#REF!</definedName>
    <definedName name="Hyoutou" localSheetId="19">#REF!</definedName>
    <definedName name="Hyoutou" localSheetId="202">#REF!</definedName>
    <definedName name="Hyoutou" localSheetId="203">#REF!</definedName>
    <definedName name="Hyoutou" localSheetId="204">#REF!</definedName>
    <definedName name="Hyoutou" localSheetId="205">#REF!</definedName>
    <definedName name="Hyoutou" localSheetId="206">#REF!</definedName>
    <definedName name="Hyoutou" localSheetId="209">#REF!</definedName>
    <definedName name="Hyoutou" localSheetId="211">#REF!</definedName>
    <definedName name="Hyoutou" localSheetId="212">#REF!</definedName>
    <definedName name="Hyoutou" localSheetId="213">#REF!</definedName>
    <definedName name="Hyoutou" localSheetId="214">#REF!</definedName>
    <definedName name="Hyoutou" localSheetId="215">#REF!</definedName>
    <definedName name="Hyoutou" localSheetId="217">#REF!</definedName>
    <definedName name="Hyoutou" localSheetId="218">#REF!</definedName>
    <definedName name="Hyoutou" localSheetId="24">#REF!</definedName>
    <definedName name="Hyoutou" localSheetId="232">#REF!</definedName>
    <definedName name="Hyoutou" localSheetId="40">#REF!</definedName>
    <definedName name="Hyoutou" localSheetId="47">#REF!</definedName>
    <definedName name="Hyoutou" localSheetId="66">#REF!</definedName>
    <definedName name="Hyoutou" localSheetId="69">#REF!</definedName>
    <definedName name="Hyoutou" localSheetId="70">#REF!</definedName>
    <definedName name="Hyoutou" localSheetId="80">#REF!</definedName>
    <definedName name="Hyoutou">#REF!</definedName>
    <definedName name="OLE_LINK1" localSheetId="75">'75'!$B$157</definedName>
    <definedName name="OLE_LINK15" localSheetId="75">'75'!$A$60</definedName>
    <definedName name="OLE_LINK3" localSheetId="75">'75'!$E$157</definedName>
    <definedName name="OLE_LINK52" localSheetId="75">'75'!$G$67</definedName>
    <definedName name="OLE_LINK7" localSheetId="75">'75'!$A$56</definedName>
    <definedName name="_xlnm.Print_Area" localSheetId="2">'1'!$A$1:$A$16</definedName>
    <definedName name="_xlnm.Print_Area" localSheetId="10">'10 '!$A$1:$L$70</definedName>
    <definedName name="_xlnm.Print_Area" localSheetId="11">'11  '!$G$68:$J$130</definedName>
    <definedName name="_xlnm.Print_Area" localSheetId="113">'115-1'!$A$1:$C$40</definedName>
    <definedName name="_xlnm.Print_Area" localSheetId="115">'115-3 '!$A$1:$I$10</definedName>
    <definedName name="_xlnm.Print_Area" localSheetId="116">'115-4 '!$A$1:$J$8</definedName>
    <definedName name="_xlnm.Print_Area" localSheetId="12">'12'!$A$1:$I$26</definedName>
    <definedName name="_xlnm.Print_Area" localSheetId="121">'128'!$A$1:$K$10</definedName>
    <definedName name="_xlnm.Print_Area" localSheetId="122">'129'!$A$1:$J$43</definedName>
    <definedName name="_xlnm.Print_Area" localSheetId="124">'131 '!$A$1:$E$8</definedName>
    <definedName name="_xlnm.Print_Area" localSheetId="125">'132 '!$A$1:$I$10</definedName>
    <definedName name="_xlnm.Print_Area" localSheetId="126">'133 '!$A$1:$D$15</definedName>
    <definedName name="_xlnm.Print_Area" localSheetId="127">'134 '!$A$1:$E$11</definedName>
    <definedName name="_xlnm.Print_Area" localSheetId="128">'135 '!$A$1:$E$4</definedName>
    <definedName name="_xlnm.Print_Area" localSheetId="129">'136 '!$A$1:$E$5</definedName>
    <definedName name="_xlnm.Print_Area" localSheetId="130">'137 '!$A$1:$F$10</definedName>
    <definedName name="_xlnm.Print_Area" localSheetId="131">'138  '!$A$1:$J$45</definedName>
    <definedName name="_xlnm.Print_Area" localSheetId="132">'139 '!$A$1:$D$9</definedName>
    <definedName name="_xlnm.Print_Area" localSheetId="13">'14 '!$A$1:$J$9</definedName>
    <definedName name="_xlnm.Print_Area" localSheetId="133">'140 '!$A$1:$F$21</definedName>
    <definedName name="_xlnm.Print_Area" localSheetId="137">'144'!$A$1:$M$11</definedName>
    <definedName name="_xlnm.Print_Area" localSheetId="138">'145'!$A$1:$L$9</definedName>
    <definedName name="_xlnm.Print_Area" localSheetId="15">'16'!$A$1:$K$18</definedName>
    <definedName name="_xlnm.Print_Area" localSheetId="156">'162 '!$A$1:$D$27</definedName>
    <definedName name="_xlnm.Print_Area" localSheetId="16">'17'!$A$1:$K$99</definedName>
    <definedName name="_xlnm.Print_Area" localSheetId="164">'174-2（１）'!$A$1:$G$49</definedName>
    <definedName name="_xlnm.Print_Area" localSheetId="165">'174-2（２）ア '!$A$1:$N$9</definedName>
    <definedName name="_xlnm.Print_Area" localSheetId="168">'175-1 '!$A$1:$H$17</definedName>
    <definedName name="_xlnm.Print_Area" localSheetId="170">'176'!$A$2:$F$5</definedName>
    <definedName name="_xlnm.Print_Area" localSheetId="171">'177'!$A$1:$F$12</definedName>
    <definedName name="_xlnm.Print_Area" localSheetId="172">'178'!$A$1:$F$4</definedName>
    <definedName name="_xlnm.Print_Area" localSheetId="17">'18'!$A$1:$I$10</definedName>
    <definedName name="_xlnm.Print_Area" localSheetId="174">'180 '!$A$1:$I$10</definedName>
    <definedName name="_xlnm.Print_Area" localSheetId="175">'181'!$A$1:$I$40</definedName>
    <definedName name="_xlnm.Print_Area" localSheetId="176">'182 '!$A$1:$D$9</definedName>
    <definedName name="_xlnm.Print_Area" localSheetId="18">'19-1'!$A$1:$K$13</definedName>
    <definedName name="_xlnm.Print_Area" localSheetId="19">'19-2'!$A$1:$W$11</definedName>
    <definedName name="_xlnm.Print_Area" localSheetId="188">'195'!$A$1:$J$9</definedName>
    <definedName name="_xlnm.Print_Area" localSheetId="189">'196'!$A$1:$H$35</definedName>
    <definedName name="_xlnm.Print_Area" localSheetId="192">'199'!$A$1:$L$35</definedName>
    <definedName name="_xlnm.Print_Area" localSheetId="3">'2'!$A$1:$D$22</definedName>
    <definedName name="_xlnm.Print_Area" localSheetId="20">'20'!$A$1:$E$43</definedName>
    <definedName name="_xlnm.Print_Area" localSheetId="193">'200'!$A$1:$F$18</definedName>
    <definedName name="_xlnm.Print_Area" localSheetId="194">'201 '!$A$1:$S$45</definedName>
    <definedName name="_xlnm.Print_Area" localSheetId="195">'202'!$A$1:$O$15</definedName>
    <definedName name="_xlnm.Print_Area" localSheetId="197">'204'!$A$1:$J$61</definedName>
    <definedName name="_xlnm.Print_Area" localSheetId="198">'205'!$A$1:$E$29</definedName>
    <definedName name="_xlnm.Print_Area" localSheetId="199">'206 '!$A$1:$G$9</definedName>
    <definedName name="_xlnm.Print_Area" localSheetId="21">'21'!$A$1:$M$36</definedName>
    <definedName name="_xlnm.Print_Area" localSheetId="200">'216'!$A$1:$D$32</definedName>
    <definedName name="_xlnm.Print_Area" localSheetId="201">'217'!$A$1:$J$36</definedName>
    <definedName name="_xlnm.Print_Area" localSheetId="202">'218 '!$A$1:$M$15</definedName>
    <definedName name="_xlnm.Print_Area" localSheetId="203">'219  '!$A$1:$D$8</definedName>
    <definedName name="_xlnm.Print_Area" localSheetId="22">'22'!$A$1:$P$7</definedName>
    <definedName name="_xlnm.Print_Area" localSheetId="204">'221-1'!$A$1:$H$21</definedName>
    <definedName name="_xlnm.Print_Area" localSheetId="205">'221-2'!$A$1:$H$22</definedName>
    <definedName name="_xlnm.Print_Area" localSheetId="206">'222-1'!$A$1:$K$9</definedName>
    <definedName name="_xlnm.Print_Area" localSheetId="207">'222-2'!$A$1:$K$33</definedName>
    <definedName name="_xlnm.Print_Area" localSheetId="208">'223-1'!$A$1:$J$7</definedName>
    <definedName name="_xlnm.Print_Area" localSheetId="209">'223-2'!$A$1:$J$8</definedName>
    <definedName name="_xlnm.Print_Area" localSheetId="211">'224 -2'!$A$1:$H$11</definedName>
    <definedName name="_xlnm.Print_Area" localSheetId="210">'224-1'!$A$1:$H$13</definedName>
    <definedName name="_xlnm.Print_Area" localSheetId="212">'225-1'!$A$1:$G$7</definedName>
    <definedName name="_xlnm.Print_Area" localSheetId="213">'225-2'!$A$1:$G$7</definedName>
    <definedName name="_xlnm.Print_Area" localSheetId="214">'226 -1'!$A$1:$G$30</definedName>
    <definedName name="_xlnm.Print_Area" localSheetId="215">'226 -2'!$A$1:$G$5</definedName>
    <definedName name="_xlnm.Print_Area" localSheetId="217">'229 '!$A$1:$M$8</definedName>
    <definedName name="_xlnm.Print_Area" localSheetId="23">'23'!$A$1:$O$7</definedName>
    <definedName name="_xlnm.Print_Area" localSheetId="218">'230 '!$A$1:$I$12</definedName>
    <definedName name="_xlnm.Print_Area" localSheetId="219">'231'!$A$1:$I$42</definedName>
    <definedName name="_xlnm.Print_Area" localSheetId="220">'232 '!$A$1:$H$9</definedName>
    <definedName name="_xlnm.Print_Area" localSheetId="221">'233'!$A$1:$I$17</definedName>
    <definedName name="_xlnm.Print_Area" localSheetId="222">'234'!$A$1:$I$9</definedName>
    <definedName name="_xlnm.Print_Area" localSheetId="223">'235-1 '!$A$1:$I$26</definedName>
    <definedName name="_xlnm.Print_Area" localSheetId="225">'236'!$A$1:$F$10</definedName>
    <definedName name="_xlnm.Print_Area" localSheetId="24">'24'!$A$1:$Q$53</definedName>
    <definedName name="_xlnm.Print_Area" localSheetId="228">'241'!$A$1:$G$113</definedName>
    <definedName name="_xlnm.Print_Area" localSheetId="229">'242'!$A$1:$C$36</definedName>
    <definedName name="_xlnm.Print_Area" localSheetId="230">'243'!$A$1:$D$14</definedName>
    <definedName name="_xlnm.Print_Area" localSheetId="232">'244 -2'!$A$1:$D$10</definedName>
    <definedName name="_xlnm.Print_Area" localSheetId="231">'244-1'!$A$1:$D$18</definedName>
    <definedName name="_xlnm.Print_Area" localSheetId="233">'246'!$A$1:$H$52</definedName>
    <definedName name="_xlnm.Print_Area" localSheetId="234">'247'!$A$1:$K$26</definedName>
    <definedName name="_xlnm.Print_Area" localSheetId="235">'249'!$A$1:$C$363</definedName>
    <definedName name="_xlnm.Print_Area" localSheetId="25">'25'!$A$1:$R$72</definedName>
    <definedName name="_xlnm.Print_Area" localSheetId="26">'26'!$A$1:$Z$62</definedName>
    <definedName name="_xlnm.Print_Area" localSheetId="27">'27'!$A$1:$D$34</definedName>
    <definedName name="_xlnm.Print_Area" localSheetId="28">'28'!$A$1:$L$71</definedName>
    <definedName name="_xlnm.Print_Area" localSheetId="29">'29'!$A$1:$K$54</definedName>
    <definedName name="_xlnm.Print_Area" localSheetId="4">'3'!$A$1:$H$31</definedName>
    <definedName name="_xlnm.Print_Area" localSheetId="30">'30'!$A$1:$J$9</definedName>
    <definedName name="_xlnm.Print_Area" localSheetId="31">'31'!$A$1:$N$9</definedName>
    <definedName name="_xlnm.Print_Area" localSheetId="32">'35'!$A$1:$G$9</definedName>
    <definedName name="_xlnm.Print_Area" localSheetId="33">'39 '!$A$1:$R$26</definedName>
    <definedName name="_xlnm.Print_Area" localSheetId="5">'4'!$A$1:$J$6</definedName>
    <definedName name="_xlnm.Print_Area" localSheetId="34">'40 '!$A$1:$J$25</definedName>
    <definedName name="_xlnm.Print_Area" localSheetId="35">'41'!$A$1:$F$6</definedName>
    <definedName name="_xlnm.Print_Area" localSheetId="36">'43-1'!$A$1:$S$12</definedName>
    <definedName name="_xlnm.Print_Area" localSheetId="37">'43-2'!$A$1:$M$11</definedName>
    <definedName name="_xlnm.Print_Area" localSheetId="39">'45-1'!$A$1:$L$25</definedName>
    <definedName name="_xlnm.Print_Area" localSheetId="40">'45-2'!$A$1:$L$29</definedName>
    <definedName name="_xlnm.Print_Area" localSheetId="41">'46-1'!$A$1:$J$38</definedName>
    <definedName name="_xlnm.Print_Area" localSheetId="42">'46-3'!$A$1:$H$22</definedName>
    <definedName name="_xlnm.Print_Area" localSheetId="43">'47'!$A$1:$I$70</definedName>
    <definedName name="_xlnm.Print_Area" localSheetId="44">'48 '!$A$1:$K$17</definedName>
    <definedName name="_xlnm.Print_Area" localSheetId="46">'52'!$A$1:$G$37</definedName>
    <definedName name="_xlnm.Print_Area" localSheetId="47">'53'!$A$1:$G$37</definedName>
    <definedName name="_xlnm.Print_Area" localSheetId="48">'54'!$A$1:$I$42</definedName>
    <definedName name="_xlnm.Print_Area" localSheetId="50">'56-1 '!$A$1:$M$14</definedName>
    <definedName name="_xlnm.Print_Area" localSheetId="51">'56-2 '!$A$1:$P$12</definedName>
    <definedName name="_xlnm.Print_Area" localSheetId="52">'58'!$A$1:$I$37</definedName>
    <definedName name="_xlnm.Print_Area" localSheetId="6">'6'!$A$1:$J$8</definedName>
    <definedName name="_xlnm.Print_Area" localSheetId="54">'60 '!$A$1:$K$41</definedName>
    <definedName name="_xlnm.Print_Area" localSheetId="55">'61 '!$A$1:$P$13</definedName>
    <definedName name="_xlnm.Print_Area" localSheetId="56">'62 '!$A$1:$P$24</definedName>
    <definedName name="_xlnm.Print_Area" localSheetId="58">'64'!$A$1:$I$15</definedName>
    <definedName name="_xlnm.Print_Area" localSheetId="63">'69'!$A$1:$K$28</definedName>
    <definedName name="_xlnm.Print_Area" localSheetId="8">'7'!$A$1:$U$45</definedName>
    <definedName name="_xlnm.Print_Area" localSheetId="68">'70'!$A$1:$E$407</definedName>
    <definedName name="_xlnm.Print_Area" localSheetId="69">'71'!$A$1:$F$130</definedName>
    <definedName name="_xlnm.Print_Area" localSheetId="70">'72'!$A$1:$C$37</definedName>
    <definedName name="_xlnm.Print_Area" localSheetId="73">'74-1 '!$A$1:$L$20</definedName>
    <definedName name="_xlnm.Print_Area" localSheetId="75">'75'!$A$1:$J$199</definedName>
    <definedName name="_xlnm.Print_Area" localSheetId="76">'76'!$A$1:$J$84</definedName>
    <definedName name="_xlnm.Print_Area" localSheetId="79">'78'!$A$1:$J$15</definedName>
    <definedName name="_xlnm.Print_Area" localSheetId="9">'８ '!$A$1:$E$17</definedName>
    <definedName name="_xlnm.Print_Area" localSheetId="81">'80'!$A$1:$I$27</definedName>
    <definedName name="_xlnm.Print_Area" localSheetId="88">'86-2 '!$A$1:$K$9</definedName>
    <definedName name="_xlnm.Print_Area" localSheetId="89">'86-3'!$A$1:$L$11</definedName>
    <definedName name="_xlnm.Print_Area" localSheetId="90">'87'!$A$1:$E$16</definedName>
    <definedName name="_xlnm.Print_Area" localSheetId="96">'93-1 '!$A$1:$M$62</definedName>
    <definedName name="_xlnm.Print_Area" localSheetId="97">'93-2 '!$A$1:$I$22</definedName>
    <definedName name="_xlnm.Print_Area" localSheetId="102">'98 '!$A$1:$M$18</definedName>
    <definedName name="_xlnm.Print_Area" localSheetId="103">'99 '!$A$1:$K$9</definedName>
    <definedName name="_xlnm.Print_Area" localSheetId="1">各課照会用!$A$1:$H$82</definedName>
    <definedName name="_xlnm.Print_Area" localSheetId="7">地区ごとの地図!$A$1:$J$34</definedName>
    <definedName name="_xlnm.Print_Area" localSheetId="0">目次!#REF!</definedName>
    <definedName name="_xlnm.Print_Titles" localSheetId="168">'175-1 '!$2:$3</definedName>
    <definedName name="_xlnm.Print_Titles" localSheetId="196">'203'!$2:$3</definedName>
    <definedName name="_xlnm.Print_Titles" localSheetId="228">'241'!$1:$3</definedName>
    <definedName name="_xlnm.Print_Titles" localSheetId="235">'249'!$2:$2</definedName>
    <definedName name="sdasd" localSheetId="107">#REF!</definedName>
    <definedName name="sdasd" localSheetId="11">#REF!</definedName>
    <definedName name="sdasd" localSheetId="143">#REF!</definedName>
    <definedName name="sdasd" localSheetId="157">#REF!</definedName>
    <definedName name="sdasd" localSheetId="158">#REF!</definedName>
    <definedName name="sdasd" localSheetId="171">#REF!</definedName>
    <definedName name="sdasd" localSheetId="172">#REF!</definedName>
    <definedName name="sdasd" localSheetId="177">#REF!</definedName>
    <definedName name="sdasd" localSheetId="202">#REF!</definedName>
    <definedName name="sdasd" localSheetId="203">#REF!</definedName>
    <definedName name="sdasd" localSheetId="204">#REF!</definedName>
    <definedName name="sdasd" localSheetId="205">#REF!</definedName>
    <definedName name="sdasd" localSheetId="206">#REF!</definedName>
    <definedName name="sdasd" localSheetId="209">#REF!</definedName>
    <definedName name="sdasd" localSheetId="211">#REF!</definedName>
    <definedName name="sdasd" localSheetId="212">#REF!</definedName>
    <definedName name="sdasd" localSheetId="213">#REF!</definedName>
    <definedName name="sdasd" localSheetId="214">#REF!</definedName>
    <definedName name="sdasd" localSheetId="215">#REF!</definedName>
    <definedName name="sdasd" localSheetId="217">#REF!</definedName>
    <definedName name="sdasd" localSheetId="218">#REF!</definedName>
    <definedName name="sdasd" localSheetId="219">#REF!</definedName>
    <definedName name="sdasd" localSheetId="220">#REF!</definedName>
    <definedName name="sdasd" localSheetId="221">#REF!</definedName>
    <definedName name="sdasd" localSheetId="222">#REF!</definedName>
    <definedName name="sdasd" localSheetId="224">#REF!</definedName>
    <definedName name="sdasd" localSheetId="225">#REF!</definedName>
    <definedName name="sdasd" localSheetId="232">#REF!</definedName>
    <definedName name="sdasd" localSheetId="32">#REF!</definedName>
    <definedName name="sdasd" localSheetId="40">#REF!</definedName>
    <definedName name="sdasd" localSheetId="46">#REF!</definedName>
    <definedName name="sdasd" localSheetId="47">#REF!</definedName>
    <definedName name="sdasd" localSheetId="50">#REF!</definedName>
    <definedName name="sdasd" localSheetId="51">#REF!</definedName>
    <definedName name="sdasd" localSheetId="53">#REF!</definedName>
    <definedName name="sdasd" localSheetId="54">#REF!</definedName>
    <definedName name="sdasd" localSheetId="55">#REF!</definedName>
    <definedName name="sdasd" localSheetId="56">#REF!</definedName>
    <definedName name="sdasd" localSheetId="66">#REF!</definedName>
    <definedName name="sdasd" localSheetId="8">#REF!</definedName>
    <definedName name="sdasd" localSheetId="9">#REF!</definedName>
    <definedName name="sdasd" localSheetId="91">#REF!</definedName>
    <definedName name="sdasd" localSheetId="96">#REF!</definedName>
    <definedName name="sdasd" localSheetId="97">#REF!</definedName>
    <definedName name="sdasd" localSheetId="98">#REF!</definedName>
    <definedName name="sdasd" localSheetId="100">#REF!</definedName>
    <definedName name="sdasd" localSheetId="1">#REF!</definedName>
    <definedName name="sdasd">#REF!</definedName>
    <definedName name="sds" localSheetId="107">#REF!</definedName>
    <definedName name="sds" localSheetId="11">#REF!</definedName>
    <definedName name="sds" localSheetId="143">#REF!</definedName>
    <definedName name="sds" localSheetId="157">#REF!</definedName>
    <definedName name="sds" localSheetId="158">#REF!</definedName>
    <definedName name="sds" localSheetId="171">#REF!</definedName>
    <definedName name="sds" localSheetId="172">#REF!</definedName>
    <definedName name="sds" localSheetId="177">#REF!</definedName>
    <definedName name="sds" localSheetId="202">#REF!</definedName>
    <definedName name="sds" localSheetId="203">#REF!</definedName>
    <definedName name="sds" localSheetId="204">#REF!</definedName>
    <definedName name="sds" localSheetId="205">#REF!</definedName>
    <definedName name="sds" localSheetId="206">#REF!</definedName>
    <definedName name="sds" localSheetId="209">#REF!</definedName>
    <definedName name="sds" localSheetId="211">#REF!</definedName>
    <definedName name="sds" localSheetId="212">#REF!</definedName>
    <definedName name="sds" localSheetId="213">#REF!</definedName>
    <definedName name="sds" localSheetId="214">#REF!</definedName>
    <definedName name="sds" localSheetId="215">#REF!</definedName>
    <definedName name="sds" localSheetId="217">#REF!</definedName>
    <definedName name="sds" localSheetId="218">#REF!</definedName>
    <definedName name="sds" localSheetId="219">#REF!</definedName>
    <definedName name="sds" localSheetId="220">#REF!</definedName>
    <definedName name="sds" localSheetId="221">#REF!</definedName>
    <definedName name="sds" localSheetId="222">#REF!</definedName>
    <definedName name="sds" localSheetId="224">#REF!</definedName>
    <definedName name="sds" localSheetId="225">#REF!</definedName>
    <definedName name="sds" localSheetId="232">#REF!</definedName>
    <definedName name="sds" localSheetId="32">#REF!</definedName>
    <definedName name="sds" localSheetId="40">#REF!</definedName>
    <definedName name="sds" localSheetId="46">#REF!</definedName>
    <definedName name="sds" localSheetId="47">#REF!</definedName>
    <definedName name="sds" localSheetId="50">#REF!</definedName>
    <definedName name="sds" localSheetId="51">#REF!</definedName>
    <definedName name="sds" localSheetId="53">#REF!</definedName>
    <definedName name="sds" localSheetId="54">#REF!</definedName>
    <definedName name="sds" localSheetId="55">#REF!</definedName>
    <definedName name="sds" localSheetId="56">#REF!</definedName>
    <definedName name="sds" localSheetId="66">#REF!</definedName>
    <definedName name="sds" localSheetId="8">#REF!</definedName>
    <definedName name="sds" localSheetId="9">#REF!</definedName>
    <definedName name="sds" localSheetId="91">#REF!</definedName>
    <definedName name="sds" localSheetId="96">#REF!</definedName>
    <definedName name="sds" localSheetId="97">#REF!</definedName>
    <definedName name="sds" localSheetId="98">#REF!</definedName>
    <definedName name="sds" localSheetId="100">#REF!</definedName>
    <definedName name="sds" localSheetId="1">#REF!</definedName>
    <definedName name="sds">#REF!</definedName>
    <definedName name="Title" localSheetId="10">#REF!</definedName>
    <definedName name="Title" localSheetId="11">#REF!</definedName>
    <definedName name="Title" localSheetId="113">#REF!</definedName>
    <definedName name="Title" localSheetId="12">#REF!</definedName>
    <definedName name="Title" localSheetId="143">#REF!</definedName>
    <definedName name="Title" localSheetId="15">#REF!</definedName>
    <definedName name="Title" localSheetId="16">#REF!</definedName>
    <definedName name="Title" localSheetId="171">#REF!</definedName>
    <definedName name="Title" localSheetId="172">#REF!</definedName>
    <definedName name="Title" localSheetId="17">#REF!</definedName>
    <definedName name="Title" localSheetId="18">#REF!</definedName>
    <definedName name="Title" localSheetId="19">#REF!</definedName>
    <definedName name="Title" localSheetId="202">#REF!</definedName>
    <definedName name="Title" localSheetId="203">#REF!</definedName>
    <definedName name="Title" localSheetId="204">#REF!</definedName>
    <definedName name="Title" localSheetId="205">#REF!</definedName>
    <definedName name="Title" localSheetId="206">#REF!</definedName>
    <definedName name="Title" localSheetId="209">#REF!</definedName>
    <definedName name="Title" localSheetId="211">#REF!</definedName>
    <definedName name="Title" localSheetId="212">#REF!</definedName>
    <definedName name="Title" localSheetId="213">#REF!</definedName>
    <definedName name="Title" localSheetId="214">#REF!</definedName>
    <definedName name="Title" localSheetId="215">#REF!</definedName>
    <definedName name="Title" localSheetId="217">#REF!</definedName>
    <definedName name="Title" localSheetId="218">#REF!</definedName>
    <definedName name="Title" localSheetId="24">#REF!</definedName>
    <definedName name="Title" localSheetId="232">#REF!</definedName>
    <definedName name="Title" localSheetId="40">#REF!</definedName>
    <definedName name="Title" localSheetId="47">#REF!</definedName>
    <definedName name="Title" localSheetId="66">#REF!</definedName>
    <definedName name="Title" localSheetId="69">#REF!</definedName>
    <definedName name="Title" localSheetId="70">#REF!</definedName>
    <definedName name="Title" localSheetId="80">#REF!</definedName>
    <definedName name="Title">#REF!</definedName>
    <definedName name="TitleEnglish" localSheetId="10">#REF!</definedName>
    <definedName name="TitleEnglish" localSheetId="11">#REF!</definedName>
    <definedName name="TitleEnglish" localSheetId="113">#REF!</definedName>
    <definedName name="TitleEnglish" localSheetId="12">#REF!</definedName>
    <definedName name="TitleEnglish" localSheetId="143">#REF!</definedName>
    <definedName name="TitleEnglish" localSheetId="15">#REF!</definedName>
    <definedName name="TitleEnglish" localSheetId="16">#REF!</definedName>
    <definedName name="TitleEnglish" localSheetId="171">#REF!</definedName>
    <definedName name="TitleEnglish" localSheetId="172">#REF!</definedName>
    <definedName name="TitleEnglish" localSheetId="17">#REF!</definedName>
    <definedName name="TitleEnglish" localSheetId="18">#REF!</definedName>
    <definedName name="TitleEnglish" localSheetId="19">#REF!</definedName>
    <definedName name="TitleEnglish" localSheetId="202">#REF!</definedName>
    <definedName name="TitleEnglish" localSheetId="203">#REF!</definedName>
    <definedName name="TitleEnglish" localSheetId="204">#REF!</definedName>
    <definedName name="TitleEnglish" localSheetId="205">#REF!</definedName>
    <definedName name="TitleEnglish" localSheetId="206">#REF!</definedName>
    <definedName name="TitleEnglish" localSheetId="209">#REF!</definedName>
    <definedName name="TitleEnglish" localSheetId="211">#REF!</definedName>
    <definedName name="TitleEnglish" localSheetId="212">#REF!</definedName>
    <definedName name="TitleEnglish" localSheetId="213">#REF!</definedName>
    <definedName name="TitleEnglish" localSheetId="214">#REF!</definedName>
    <definedName name="TitleEnglish" localSheetId="215">#REF!</definedName>
    <definedName name="TitleEnglish" localSheetId="217">#REF!</definedName>
    <definedName name="TitleEnglish" localSheetId="218">#REF!</definedName>
    <definedName name="TitleEnglish" localSheetId="24">#REF!</definedName>
    <definedName name="TitleEnglish" localSheetId="232">#REF!</definedName>
    <definedName name="TitleEnglish" localSheetId="40">#REF!</definedName>
    <definedName name="TitleEnglish" localSheetId="47">#REF!</definedName>
    <definedName name="TitleEnglish" localSheetId="66">#REF!</definedName>
    <definedName name="TitleEnglish" localSheetId="69">#REF!</definedName>
    <definedName name="TitleEnglish" localSheetId="70">#REF!</definedName>
    <definedName name="TitleEnglish" localSheetId="80">#REF!</definedName>
    <definedName name="TitleEnglish">#REF!</definedName>
    <definedName name="Z_25F95D00_2953_11D3_AA22_00004C8D5212_.wvu.PrintTitles" localSheetId="28" hidden="1">'28'!$A:$A,'28'!$1:$26</definedName>
    <definedName name="Z_41C3FF80_F321_11D2_AFA9_00804C2167FB_.wvu.PrintTitles" localSheetId="28" hidden="1">'28'!$A:$A,'28'!$1:$26</definedName>
    <definedName name="あ" localSheetId="143">#REF!</definedName>
    <definedName name="あ" localSheetId="171">#REF!</definedName>
    <definedName name="あ" localSheetId="172">#REF!</definedName>
    <definedName name="あ" localSheetId="205">#REF!</definedName>
    <definedName name="あ" localSheetId="206">#REF!</definedName>
    <definedName name="あ" localSheetId="209">#REF!</definedName>
    <definedName name="あ" localSheetId="211">#REF!</definedName>
    <definedName name="あ" localSheetId="213">#REF!</definedName>
    <definedName name="あ" localSheetId="215">#REF!</definedName>
    <definedName name="あ" localSheetId="232">#REF!</definedName>
    <definedName name="あ" localSheetId="66">#REF!</definedName>
    <definedName name="あ">#REF!</definedName>
    <definedName name="データ" localSheetId="11">#REF!</definedName>
    <definedName name="データ" localSheetId="113">#REF!</definedName>
    <definedName name="データ" localSheetId="143">#REF!</definedName>
    <definedName name="データ" localSheetId="171">#REF!</definedName>
    <definedName name="データ" localSheetId="172">#REF!</definedName>
    <definedName name="データ" localSheetId="202">#REF!</definedName>
    <definedName name="データ" localSheetId="203">#REF!</definedName>
    <definedName name="データ" localSheetId="204">#REF!</definedName>
    <definedName name="データ" localSheetId="205">#REF!</definedName>
    <definedName name="データ" localSheetId="206">#REF!</definedName>
    <definedName name="データ" localSheetId="209">#REF!</definedName>
    <definedName name="データ" localSheetId="211">#REF!</definedName>
    <definedName name="データ" localSheetId="212">#REF!</definedName>
    <definedName name="データ" localSheetId="213">#REF!</definedName>
    <definedName name="データ" localSheetId="214">#REF!</definedName>
    <definedName name="データ" localSheetId="215">#REF!</definedName>
    <definedName name="データ" localSheetId="217">#REF!</definedName>
    <definedName name="データ" localSheetId="218">#REF!</definedName>
    <definedName name="データ" localSheetId="229">#REF!</definedName>
    <definedName name="データ" localSheetId="232">#REF!</definedName>
    <definedName name="データ" localSheetId="231">#REF!</definedName>
    <definedName name="データ" localSheetId="235">#REF!</definedName>
    <definedName name="データ" localSheetId="40">#REF!</definedName>
    <definedName name="データ" localSheetId="47">#REF!</definedName>
    <definedName name="データ" localSheetId="63">#REF!</definedName>
    <definedName name="データ" localSheetId="66">#REF!</definedName>
    <definedName name="データ" localSheetId="69">#REF!</definedName>
    <definedName name="データ" localSheetId="70">#REF!</definedName>
    <definedName name="データ" localSheetId="80">#REF!</definedName>
    <definedName name="データ">#REF!</definedName>
    <definedName name="仮受台帳" localSheetId="11">#REF!</definedName>
    <definedName name="仮受台帳" localSheetId="113">#REF!</definedName>
    <definedName name="仮受台帳" localSheetId="143">#REF!</definedName>
    <definedName name="仮受台帳" localSheetId="171">#REF!</definedName>
    <definedName name="仮受台帳" localSheetId="172">#REF!</definedName>
    <definedName name="仮受台帳" localSheetId="188">#REF!</definedName>
    <definedName name="仮受台帳" localSheetId="189">#REF!</definedName>
    <definedName name="仮受台帳" localSheetId="195">#REF!</definedName>
    <definedName name="仮受台帳" localSheetId="202">#REF!</definedName>
    <definedName name="仮受台帳" localSheetId="203">#REF!</definedName>
    <definedName name="仮受台帳" localSheetId="204">#REF!</definedName>
    <definedName name="仮受台帳" localSheetId="205">#REF!</definedName>
    <definedName name="仮受台帳" localSheetId="206">#REF!</definedName>
    <definedName name="仮受台帳" localSheetId="209">#REF!</definedName>
    <definedName name="仮受台帳" localSheetId="211">#REF!</definedName>
    <definedName name="仮受台帳" localSheetId="212">#REF!</definedName>
    <definedName name="仮受台帳" localSheetId="213">#REF!</definedName>
    <definedName name="仮受台帳" localSheetId="214">#REF!</definedName>
    <definedName name="仮受台帳" localSheetId="215">#REF!</definedName>
    <definedName name="仮受台帳" localSheetId="217">#REF!</definedName>
    <definedName name="仮受台帳" localSheetId="218">#REF!</definedName>
    <definedName name="仮受台帳" localSheetId="232">#REF!</definedName>
    <definedName name="仮受台帳" localSheetId="40">#REF!</definedName>
    <definedName name="仮受台帳" localSheetId="47">#REF!</definedName>
    <definedName name="仮受台帳" localSheetId="66">#REF!</definedName>
    <definedName name="仮受台帳" localSheetId="69">#REF!</definedName>
    <definedName name="仮受台帳" localSheetId="70">#REF!</definedName>
    <definedName name="仮受台帳" localSheetId="80">#REF!</definedName>
    <definedName name="仮受台帳">#REF!</definedName>
    <definedName name="議員名簿" localSheetId="11">#REF!</definedName>
    <definedName name="議員名簿" localSheetId="113">#REF!</definedName>
    <definedName name="議員名簿" localSheetId="143">#REF!</definedName>
    <definedName name="議員名簿" localSheetId="171">#REF!</definedName>
    <definedName name="議員名簿" localSheetId="172">#REF!</definedName>
    <definedName name="議員名簿" localSheetId="202">#REF!</definedName>
    <definedName name="議員名簿" localSheetId="203">#REF!</definedName>
    <definedName name="議員名簿" localSheetId="204">#REF!</definedName>
    <definedName name="議員名簿" localSheetId="205">#REF!</definedName>
    <definedName name="議員名簿" localSheetId="206">#REF!</definedName>
    <definedName name="議員名簿" localSheetId="209">#REF!</definedName>
    <definedName name="議員名簿" localSheetId="211">#REF!</definedName>
    <definedName name="議員名簿" localSheetId="212">#REF!</definedName>
    <definedName name="議員名簿" localSheetId="213">#REF!</definedName>
    <definedName name="議員名簿" localSheetId="214">#REF!</definedName>
    <definedName name="議員名簿" localSheetId="215">#REF!</definedName>
    <definedName name="議員名簿" localSheetId="217">#REF!</definedName>
    <definedName name="議員名簿" localSheetId="218">#REF!</definedName>
    <definedName name="議員名簿" localSheetId="229">#REF!</definedName>
    <definedName name="議員名簿" localSheetId="232">#REF!</definedName>
    <definedName name="議員名簿" localSheetId="231">#REF!</definedName>
    <definedName name="議員名簿" localSheetId="234">'247'!$B$4:$H$26</definedName>
    <definedName name="議員名簿" localSheetId="235">#REF!</definedName>
    <definedName name="議員名簿" localSheetId="40">#REF!</definedName>
    <definedName name="議員名簿" localSheetId="47">#REF!</definedName>
    <definedName name="議員名簿" localSheetId="63">#REF!</definedName>
    <definedName name="議員名簿" localSheetId="66">#REF!</definedName>
    <definedName name="議員名簿" localSheetId="69">#REF!</definedName>
    <definedName name="議員名簿" localSheetId="70">#REF!</definedName>
    <definedName name="議員名簿" localSheetId="80">#REF!</definedName>
    <definedName name="議員名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5" i="39" l="1"/>
  <c r="C5" i="39"/>
  <c r="B4" i="39"/>
  <c r="B5" i="39" s="1"/>
  <c r="B3" i="39"/>
  <c r="F21" i="416"/>
  <c r="E21" i="416"/>
  <c r="D21" i="416"/>
  <c r="G20" i="416"/>
  <c r="G21" i="416" s="1"/>
  <c r="H19" i="416"/>
  <c r="G19" i="416"/>
  <c r="F19" i="416"/>
  <c r="E19" i="416"/>
  <c r="D19" i="416"/>
  <c r="H17" i="416"/>
  <c r="H18" i="416" s="1"/>
  <c r="G17" i="416"/>
  <c r="G18" i="416" s="1"/>
  <c r="F17" i="416"/>
  <c r="F18" i="416" s="1"/>
  <c r="E17" i="416"/>
  <c r="E18" i="416" s="1"/>
  <c r="D17" i="416"/>
  <c r="D18" i="416" s="1"/>
  <c r="H20" i="416" l="1"/>
  <c r="H21" i="416" s="1"/>
  <c r="J6" i="414" l="1"/>
  <c r="K7" i="404" l="1"/>
  <c r="H29" i="233" l="1"/>
  <c r="I29" i="233"/>
  <c r="E32" i="233"/>
  <c r="E33" i="233"/>
  <c r="E34" i="233"/>
  <c r="E35" i="233"/>
  <c r="E36" i="233"/>
  <c r="E37" i="233"/>
  <c r="E38" i="233"/>
  <c r="E31" i="233"/>
  <c r="F30" i="233"/>
  <c r="F29" i="233" s="1"/>
  <c r="G30" i="233"/>
  <c r="G29" i="233" s="1"/>
  <c r="D30" i="233"/>
  <c r="D29" i="233"/>
  <c r="D9" i="233"/>
  <c r="G7" i="403" l="1"/>
  <c r="F7" i="403"/>
  <c r="G6" i="403"/>
  <c r="F6" i="403"/>
  <c r="H12" i="396" l="1"/>
  <c r="G12" i="396"/>
  <c r="F12" i="396"/>
  <c r="E12" i="396"/>
  <c r="C12" i="396"/>
  <c r="M7" i="395"/>
  <c r="J3" i="393" l="1"/>
  <c r="B8" i="382" l="1"/>
  <c r="G4" i="382"/>
  <c r="B4" i="382"/>
  <c r="F5" i="375" l="1"/>
  <c r="E5" i="375"/>
  <c r="D5" i="375"/>
  <c r="C5" i="375"/>
  <c r="C3" i="372" l="1"/>
  <c r="D3" i="372"/>
  <c r="B4" i="370" l="1"/>
  <c r="C4" i="370"/>
  <c r="D4" i="370"/>
  <c r="E4" i="370"/>
  <c r="F4" i="370"/>
  <c r="G4" i="370"/>
  <c r="H4" i="370"/>
  <c r="I4" i="370"/>
  <c r="J4" i="370"/>
  <c r="K4" i="370"/>
  <c r="L31" i="370"/>
  <c r="G16" i="369" l="1"/>
  <c r="G17" i="369"/>
  <c r="D4" i="367" l="1"/>
  <c r="F4" i="367"/>
  <c r="G4" i="367"/>
  <c r="B4" i="366" l="1"/>
  <c r="C4" i="366"/>
  <c r="E4" i="365" l="1"/>
  <c r="F4" i="365" s="1"/>
  <c r="E5" i="365"/>
  <c r="E6" i="365"/>
  <c r="B7" i="365" s="1"/>
  <c r="E7" i="365" s="1"/>
  <c r="B8" i="365" s="1"/>
  <c r="E8" i="365" s="1"/>
  <c r="F8" i="365" s="1"/>
  <c r="F4" i="363"/>
  <c r="G4" i="363"/>
  <c r="H4" i="363"/>
  <c r="I11" i="363" s="1"/>
  <c r="F5" i="362"/>
  <c r="F6" i="362" s="1"/>
  <c r="G5" i="362"/>
  <c r="H5" i="362"/>
  <c r="G4" i="361"/>
  <c r="G4" i="362" s="1"/>
  <c r="H4" i="361"/>
  <c r="I9" i="361" s="1"/>
  <c r="F19" i="361"/>
  <c r="F4" i="361" s="1"/>
  <c r="F28" i="361"/>
  <c r="G28" i="361"/>
  <c r="H28" i="361"/>
  <c r="I30" i="361" s="1"/>
  <c r="I7" i="361" l="1"/>
  <c r="I19" i="361"/>
  <c r="G6" i="362"/>
  <c r="I21" i="361"/>
  <c r="I12" i="363"/>
  <c r="I6" i="361"/>
  <c r="H4" i="362"/>
  <c r="H7" i="362" s="1"/>
  <c r="I16" i="361"/>
  <c r="I5" i="361"/>
  <c r="I27" i="361"/>
  <c r="I15" i="361"/>
  <c r="I23" i="361"/>
  <c r="I14" i="361"/>
  <c r="I10" i="363"/>
  <c r="I37" i="361"/>
  <c r="I22" i="361"/>
  <c r="I13" i="361"/>
  <c r="I9" i="363"/>
  <c r="I12" i="361"/>
  <c r="I36" i="361"/>
  <c r="I29" i="361"/>
  <c r="I20" i="361"/>
  <c r="I8" i="361"/>
  <c r="I8" i="363"/>
  <c r="I15" i="363"/>
  <c r="I7" i="363"/>
  <c r="I14" i="363"/>
  <c r="I6" i="363"/>
  <c r="I16" i="363"/>
  <c r="I13" i="363"/>
  <c r="I5" i="363"/>
  <c r="H6" i="362"/>
  <c r="I35" i="361"/>
  <c r="I34" i="361"/>
  <c r="I41" i="361"/>
  <c r="I33" i="361"/>
  <c r="I40" i="361"/>
  <c r="I32" i="361"/>
  <c r="I26" i="361"/>
  <c r="I11" i="361"/>
  <c r="I39" i="361"/>
  <c r="I31" i="361"/>
  <c r="I25" i="361"/>
  <c r="I18" i="361"/>
  <c r="I10" i="361"/>
  <c r="I38" i="361"/>
  <c r="I24" i="361"/>
  <c r="I17" i="361"/>
  <c r="C11" i="356"/>
  <c r="E11" i="356"/>
  <c r="F11" i="356"/>
  <c r="G11" i="356"/>
  <c r="H11" i="356"/>
  <c r="C8" i="354"/>
  <c r="F8" i="354"/>
  <c r="J8" i="354"/>
  <c r="K8" i="354"/>
  <c r="F9" i="354"/>
  <c r="I9" i="354" s="1"/>
  <c r="J9" i="354"/>
  <c r="K9" i="354"/>
  <c r="C10" i="354"/>
  <c r="F10" i="354"/>
  <c r="J10" i="354"/>
  <c r="K10" i="354"/>
  <c r="C11" i="354"/>
  <c r="F11" i="354"/>
  <c r="J11" i="354"/>
  <c r="K11" i="354"/>
  <c r="C12" i="354"/>
  <c r="F12" i="354"/>
  <c r="J12" i="354"/>
  <c r="K12" i="354"/>
  <c r="C13" i="354"/>
  <c r="F13" i="354"/>
  <c r="J13" i="354"/>
  <c r="K13" i="354"/>
  <c r="I8" i="354" l="1"/>
  <c r="I12" i="354"/>
  <c r="I13" i="354"/>
  <c r="I11" i="354"/>
  <c r="I10" i="354"/>
  <c r="E5" i="353" l="1"/>
  <c r="J13" i="353"/>
  <c r="K13" i="353"/>
  <c r="J14" i="353"/>
  <c r="K14" i="353"/>
  <c r="D23" i="352"/>
  <c r="B24" i="352"/>
  <c r="D24" i="352"/>
  <c r="D5" i="351"/>
  <c r="D6" i="351"/>
  <c r="D7" i="351"/>
  <c r="I5" i="347"/>
  <c r="I7" i="347"/>
  <c r="C9" i="346" l="1"/>
  <c r="C26" i="346"/>
  <c r="C32" i="346"/>
  <c r="D32" i="346"/>
  <c r="E32" i="346"/>
  <c r="F32" i="346"/>
  <c r="G32" i="346"/>
  <c r="H32" i="346"/>
  <c r="I32" i="346"/>
  <c r="J32" i="346"/>
  <c r="K32" i="346"/>
  <c r="K8" i="346" s="1"/>
  <c r="L32" i="346"/>
  <c r="L8" i="346" s="1"/>
  <c r="M32" i="346"/>
  <c r="M8" i="346" s="1"/>
  <c r="C56" i="346"/>
  <c r="D56" i="346"/>
  <c r="E56" i="346"/>
  <c r="F56" i="346"/>
  <c r="G56" i="346"/>
  <c r="H56" i="346"/>
  <c r="I56" i="346"/>
  <c r="J56" i="346"/>
  <c r="F8" i="346" l="1"/>
  <c r="I8" i="346"/>
  <c r="E8" i="346"/>
  <c r="H8" i="346"/>
  <c r="G8" i="346"/>
  <c r="D8" i="346"/>
  <c r="J8" i="346"/>
  <c r="C4" i="346"/>
  <c r="C8" i="346"/>
  <c r="H46" i="343"/>
  <c r="L46" i="343"/>
  <c r="H47" i="343"/>
  <c r="I47" i="343"/>
  <c r="J47" i="343"/>
  <c r="L47" i="343"/>
  <c r="H48" i="343"/>
  <c r="J48" i="343"/>
  <c r="L48" i="343"/>
  <c r="H49" i="343"/>
  <c r="J49" i="343"/>
  <c r="L49" i="343"/>
  <c r="H50" i="343"/>
  <c r="J50" i="343"/>
  <c r="L50" i="343"/>
  <c r="H51" i="343"/>
  <c r="I51" i="343"/>
  <c r="J51" i="343"/>
  <c r="L51" i="343"/>
  <c r="H52" i="343"/>
  <c r="I52" i="343"/>
  <c r="J52" i="343"/>
  <c r="L52" i="343"/>
  <c r="H53" i="343"/>
  <c r="I53" i="343"/>
  <c r="J53" i="343"/>
  <c r="L53" i="343"/>
  <c r="H54" i="343"/>
  <c r="I54" i="343"/>
  <c r="J54" i="343"/>
  <c r="L54" i="343"/>
  <c r="H55" i="343"/>
  <c r="I55" i="343"/>
  <c r="J55" i="343"/>
  <c r="L55" i="343"/>
  <c r="H56" i="343"/>
  <c r="I56" i="343"/>
  <c r="J56" i="343"/>
  <c r="L56" i="343"/>
  <c r="H58" i="343"/>
  <c r="I58" i="343"/>
  <c r="J58" i="343"/>
  <c r="L58" i="343"/>
  <c r="E59" i="343"/>
  <c r="H59" i="343" s="1"/>
  <c r="E60" i="343"/>
  <c r="H60" i="343" s="1"/>
  <c r="H61" i="343"/>
  <c r="I61" i="343"/>
  <c r="J61" i="343"/>
  <c r="K61" i="343"/>
  <c r="L61" i="343" s="1"/>
  <c r="H62" i="343"/>
  <c r="I62" i="343"/>
  <c r="J62" i="343"/>
  <c r="K62" i="343"/>
  <c r="L62" i="343" s="1"/>
  <c r="H63" i="343"/>
  <c r="I63" i="343"/>
  <c r="J63" i="343"/>
  <c r="K63" i="343"/>
  <c r="L63" i="343" s="1"/>
  <c r="I59" i="343" l="1"/>
  <c r="K59" i="343"/>
  <c r="L59" i="343" s="1"/>
  <c r="K60" i="343"/>
  <c r="L60" i="343" s="1"/>
  <c r="J60" i="343"/>
  <c r="J59" i="343"/>
  <c r="I60" i="343"/>
  <c r="E4" i="341"/>
  <c r="F4" i="341"/>
  <c r="J4" i="341"/>
  <c r="G5" i="341"/>
  <c r="J5" i="341"/>
  <c r="G6" i="341"/>
  <c r="J6" i="341"/>
  <c r="G7" i="341"/>
  <c r="J7" i="341"/>
  <c r="G8" i="341"/>
  <c r="J8" i="341"/>
  <c r="G9" i="341"/>
  <c r="J9" i="341"/>
  <c r="G10" i="341"/>
  <c r="J10" i="341"/>
  <c r="G11" i="341"/>
  <c r="J11" i="341"/>
  <c r="G12" i="341"/>
  <c r="J12" i="341"/>
  <c r="G13" i="341"/>
  <c r="J13" i="341"/>
  <c r="G14" i="341"/>
  <c r="J14" i="341"/>
  <c r="G15" i="341"/>
  <c r="J15" i="341"/>
  <c r="G16" i="341"/>
  <c r="J16" i="341"/>
  <c r="G17" i="341"/>
  <c r="J17" i="341"/>
  <c r="G18" i="341"/>
  <c r="J18" i="341"/>
  <c r="G19" i="341"/>
  <c r="J19" i="341"/>
  <c r="G20" i="341"/>
  <c r="J20" i="341"/>
  <c r="G21" i="341"/>
  <c r="J21" i="341"/>
  <c r="G22" i="341"/>
  <c r="J22" i="341"/>
  <c r="G23" i="341"/>
  <c r="J23" i="341"/>
  <c r="G24" i="341"/>
  <c r="J24" i="341"/>
  <c r="J5" i="339"/>
  <c r="O7" i="338"/>
  <c r="O8" i="338"/>
  <c r="P8" i="338"/>
  <c r="O9" i="338"/>
  <c r="P9" i="338"/>
  <c r="O11" i="338"/>
  <c r="P11" i="338"/>
  <c r="G5" i="335"/>
  <c r="H5" i="335"/>
  <c r="I5" i="335"/>
  <c r="G11" i="335"/>
  <c r="H11" i="335"/>
  <c r="I11" i="335"/>
  <c r="G17" i="335"/>
  <c r="H17" i="335"/>
  <c r="I17" i="335"/>
  <c r="G23" i="335"/>
  <c r="H23" i="335"/>
  <c r="I23" i="335"/>
  <c r="G29" i="335"/>
  <c r="H29" i="335"/>
  <c r="I29" i="335"/>
  <c r="G35" i="335"/>
  <c r="H35" i="335"/>
  <c r="I35" i="335"/>
  <c r="G41" i="335"/>
  <c r="H41" i="335"/>
  <c r="I41" i="335"/>
  <c r="G47" i="335"/>
  <c r="H47" i="335"/>
  <c r="I47" i="335"/>
  <c r="G53" i="335"/>
  <c r="H53" i="335"/>
  <c r="I53" i="335"/>
  <c r="G59" i="335"/>
  <c r="H59" i="335"/>
  <c r="I59" i="335"/>
  <c r="G70" i="335"/>
  <c r="H70" i="335"/>
  <c r="I70" i="335"/>
  <c r="G76" i="335"/>
  <c r="H76" i="335"/>
  <c r="I76" i="335"/>
  <c r="G82" i="335"/>
  <c r="H82" i="335"/>
  <c r="I82" i="335"/>
  <c r="G88" i="335"/>
  <c r="H88" i="335"/>
  <c r="I88" i="335"/>
  <c r="G94" i="335"/>
  <c r="H94" i="335"/>
  <c r="I94" i="335"/>
  <c r="G100" i="335"/>
  <c r="H100" i="335"/>
  <c r="I100" i="335"/>
  <c r="G106" i="335"/>
  <c r="H106" i="335"/>
  <c r="I106" i="335"/>
  <c r="G112" i="335"/>
  <c r="H112" i="335"/>
  <c r="I112" i="335"/>
  <c r="G118" i="335"/>
  <c r="H118" i="335"/>
  <c r="I118" i="335"/>
  <c r="G124" i="335"/>
  <c r="H124" i="335"/>
  <c r="I124" i="335"/>
  <c r="B9" i="334"/>
  <c r="D9" i="334"/>
  <c r="F8" i="333"/>
  <c r="N10" i="333"/>
  <c r="P10" i="333"/>
  <c r="G4" i="335" l="1"/>
  <c r="J88" i="335" s="1"/>
  <c r="G4" i="341"/>
  <c r="I4" i="335"/>
  <c r="H4" i="335"/>
  <c r="J54" i="335" l="1"/>
  <c r="J106" i="335"/>
  <c r="J112" i="335"/>
  <c r="J58" i="335"/>
  <c r="J72" i="335"/>
  <c r="J28" i="335"/>
  <c r="J126" i="335"/>
  <c r="J15" i="335"/>
  <c r="J24" i="335"/>
  <c r="J46" i="335"/>
  <c r="J17" i="335"/>
  <c r="J77" i="335"/>
  <c r="J38" i="335"/>
  <c r="J20" i="335"/>
  <c r="J119" i="335"/>
  <c r="J34" i="335"/>
  <c r="J95" i="335"/>
  <c r="J9" i="335"/>
  <c r="J89" i="335"/>
  <c r="J129" i="335"/>
  <c r="J128" i="335"/>
  <c r="J23" i="335"/>
  <c r="J35" i="335"/>
  <c r="J71" i="335"/>
  <c r="J121" i="335"/>
  <c r="J43" i="335"/>
  <c r="J75" i="335"/>
  <c r="J78" i="335"/>
  <c r="J100" i="335"/>
  <c r="J113" i="335"/>
  <c r="J27" i="335"/>
  <c r="J99" i="335"/>
  <c r="J52" i="335"/>
  <c r="J90" i="335"/>
  <c r="J8" i="335"/>
  <c r="J83" i="335"/>
  <c r="J47" i="335"/>
  <c r="J120" i="335"/>
  <c r="J32" i="335"/>
  <c r="J73" i="335"/>
  <c r="J115" i="335"/>
  <c r="J79" i="335"/>
  <c r="J93" i="335"/>
  <c r="J114" i="335"/>
  <c r="J45" i="335"/>
  <c r="J117" i="335"/>
  <c r="J51" i="335"/>
  <c r="J31" i="335"/>
  <c r="J102" i="335"/>
  <c r="J85" i="335"/>
  <c r="J22" i="335"/>
  <c r="J116" i="335"/>
  <c r="J30" i="335"/>
  <c r="J64" i="335"/>
  <c r="J62" i="335"/>
  <c r="J91" i="335"/>
  <c r="J109" i="335"/>
  <c r="J18" i="335"/>
  <c r="J94" i="335"/>
  <c r="J55" i="335"/>
  <c r="J74" i="335"/>
  <c r="J92" i="335"/>
  <c r="J11" i="335"/>
  <c r="J118" i="335"/>
  <c r="J122" i="335"/>
  <c r="J60" i="335"/>
  <c r="J84" i="335"/>
  <c r="J97" i="335"/>
  <c r="J6" i="335"/>
  <c r="J70" i="335"/>
  <c r="J80" i="335"/>
  <c r="J96" i="335"/>
  <c r="J111" i="335"/>
  <c r="J25" i="335"/>
  <c r="J125" i="335"/>
  <c r="J57" i="335"/>
  <c r="J53" i="335"/>
  <c r="J104" i="335"/>
  <c r="J13" i="335"/>
  <c r="J16" i="335"/>
  <c r="J50" i="335"/>
  <c r="J41" i="335"/>
  <c r="J87" i="335"/>
  <c r="J59" i="335"/>
  <c r="J10" i="335"/>
  <c r="J110" i="335"/>
  <c r="J19" i="335"/>
  <c r="J36" i="335"/>
  <c r="J61" i="335"/>
  <c r="J48" i="335"/>
  <c r="J103" i="335"/>
  <c r="J12" i="335"/>
  <c r="J130" i="335"/>
  <c r="J44" i="335"/>
  <c r="J82" i="335"/>
  <c r="J124" i="335"/>
  <c r="J86" i="335"/>
  <c r="J108" i="335"/>
  <c r="J40" i="335"/>
  <c r="J26" i="335"/>
  <c r="J49" i="335"/>
  <c r="J29" i="335"/>
  <c r="J76" i="335"/>
  <c r="J81" i="335"/>
  <c r="J42" i="335"/>
  <c r="J123" i="335"/>
  <c r="J33" i="335"/>
  <c r="J37" i="335"/>
  <c r="J127" i="335"/>
  <c r="J63" i="335"/>
  <c r="J101" i="335"/>
  <c r="J105" i="335"/>
  <c r="J14" i="335"/>
  <c r="J21" i="335"/>
  <c r="J56" i="335"/>
  <c r="J5" i="335"/>
  <c r="J98" i="335"/>
  <c r="J7" i="335"/>
  <c r="J107" i="335"/>
  <c r="J39" i="335"/>
  <c r="J4" i="335" l="1"/>
  <c r="D34" i="309"/>
  <c r="D30" i="309"/>
  <c r="D26" i="309"/>
  <c r="D22" i="309"/>
  <c r="D16" i="309"/>
  <c r="D12" i="309"/>
  <c r="D8" i="309"/>
  <c r="D4" i="309"/>
  <c r="B11" i="268" l="1"/>
  <c r="J12" i="268" s="1"/>
  <c r="B9" i="268"/>
  <c r="K10" i="268" s="1"/>
  <c r="E10" i="268" l="1"/>
  <c r="H10" i="268"/>
  <c r="I10" i="268"/>
  <c r="G12" i="268"/>
  <c r="D10" i="268"/>
  <c r="L10" i="268"/>
  <c r="F10" i="268"/>
  <c r="J10" i="268"/>
  <c r="C12" i="268"/>
  <c r="K12" i="268"/>
  <c r="H12" i="268"/>
  <c r="C10" i="268"/>
  <c r="G10" i="268"/>
  <c r="D12" i="268"/>
  <c r="L12" i="268"/>
  <c r="E12" i="268"/>
  <c r="I12" i="268"/>
  <c r="F12" i="268"/>
  <c r="B31" i="251"/>
  <c r="B4" i="251"/>
  <c r="B12" i="268" l="1"/>
  <c r="B10" i="268"/>
  <c r="I21" i="244"/>
  <c r="H21" i="244"/>
  <c r="G21" i="244"/>
  <c r="D21" i="244"/>
  <c r="I20" i="244"/>
  <c r="H20" i="244"/>
  <c r="G20" i="244"/>
  <c r="D20" i="244"/>
  <c r="J20" i="244" l="1"/>
  <c r="J21" i="244"/>
  <c r="I19" i="243"/>
  <c r="H19" i="243"/>
  <c r="G19" i="243"/>
  <c r="D19" i="243"/>
  <c r="J19" i="243" l="1"/>
  <c r="I20" i="243"/>
  <c r="H20" i="243"/>
  <c r="G20" i="243"/>
  <c r="D20" i="243"/>
  <c r="J20" i="243" l="1"/>
  <c r="G42" i="242" l="1"/>
  <c r="G37" i="242"/>
  <c r="G32" i="242"/>
  <c r="F42" i="242"/>
  <c r="F37" i="242"/>
  <c r="F32" i="242"/>
  <c r="D42" i="242"/>
  <c r="D37" i="242"/>
  <c r="D32" i="242"/>
  <c r="C42" i="242"/>
  <c r="C37" i="242"/>
  <c r="C32" i="242"/>
  <c r="E43" i="242"/>
  <c r="H43" i="242"/>
  <c r="F10" i="245"/>
  <c r="F9" i="245"/>
  <c r="G43" i="242" l="1"/>
  <c r="F43" i="242"/>
  <c r="C43" i="242"/>
  <c r="D43" i="242"/>
  <c r="H44" i="272"/>
  <c r="G44" i="272"/>
  <c r="H9" i="272"/>
  <c r="G9" i="272"/>
  <c r="C7" i="314"/>
  <c r="D7" i="314"/>
  <c r="E7" i="314"/>
  <c r="F7" i="314"/>
  <c r="B7" i="314"/>
  <c r="G5" i="2" l="1"/>
  <c r="I58" i="82" l="1"/>
  <c r="H57" i="82"/>
  <c r="G57" i="82"/>
  <c r="I56" i="82"/>
  <c r="H55" i="82"/>
  <c r="G55" i="82"/>
  <c r="I54" i="82"/>
  <c r="H53" i="82"/>
  <c r="G53" i="82"/>
  <c r="I52" i="82"/>
  <c r="H51" i="82"/>
  <c r="G51" i="82"/>
  <c r="I50" i="82"/>
  <c r="I49" i="82"/>
  <c r="H48" i="82"/>
  <c r="G48" i="82"/>
  <c r="I47" i="82"/>
  <c r="I46" i="82"/>
  <c r="I45" i="82"/>
  <c r="H44" i="82"/>
  <c r="G44" i="82"/>
  <c r="I43" i="82"/>
  <c r="I42" i="82"/>
  <c r="I41" i="82"/>
  <c r="I40" i="82"/>
  <c r="I39" i="82"/>
  <c r="H38" i="82"/>
  <c r="G38" i="82"/>
  <c r="I37" i="82"/>
  <c r="I36" i="82"/>
  <c r="I35" i="82"/>
  <c r="I33" i="82"/>
  <c r="I32" i="82"/>
  <c r="I31" i="82"/>
  <c r="I30" i="82"/>
  <c r="I29" i="82"/>
  <c r="I27" i="82"/>
  <c r="I26" i="82"/>
  <c r="I25" i="82"/>
  <c r="I24" i="82"/>
  <c r="I18" i="82"/>
  <c r="I17" i="82"/>
  <c r="I15" i="82"/>
  <c r="I14" i="82"/>
  <c r="I13" i="82"/>
  <c r="I12" i="82"/>
  <c r="I11" i="82"/>
  <c r="I9" i="82"/>
  <c r="I8" i="82"/>
  <c r="I7" i="82"/>
  <c r="I6" i="82"/>
  <c r="I5" i="82"/>
  <c r="H4" i="82"/>
  <c r="G4" i="82"/>
  <c r="K4" i="231"/>
  <c r="J4" i="231"/>
  <c r="I4" i="231"/>
  <c r="H4" i="231"/>
  <c r="G4" i="231"/>
  <c r="F4" i="231"/>
  <c r="E4" i="231"/>
  <c r="D4" i="231"/>
  <c r="I48" i="82" l="1"/>
  <c r="I4" i="82"/>
  <c r="I57" i="82"/>
  <c r="G59" i="82"/>
  <c r="I44" i="82"/>
  <c r="I53" i="82"/>
  <c r="I38" i="82"/>
  <c r="I55" i="82"/>
  <c r="I51" i="82"/>
  <c r="H59" i="82"/>
  <c r="I8" i="264"/>
  <c r="I7" i="264"/>
  <c r="I59" i="82" l="1"/>
  <c r="D30" i="275"/>
  <c r="D32" i="275" s="1"/>
  <c r="C30" i="275"/>
  <c r="C32" i="275" s="1"/>
  <c r="L33" i="257"/>
  <c r="K33" i="257"/>
  <c r="J33" i="257"/>
  <c r="I33" i="257"/>
  <c r="H33" i="257"/>
  <c r="G33" i="257"/>
  <c r="F33" i="257"/>
  <c r="E33" i="257"/>
  <c r="D33" i="257"/>
  <c r="L16" i="257"/>
  <c r="K16" i="257"/>
  <c r="J16" i="257"/>
  <c r="I16" i="257"/>
  <c r="H16" i="257"/>
  <c r="G16" i="257"/>
  <c r="F16" i="257"/>
  <c r="E16" i="257"/>
  <c r="D16" i="257"/>
  <c r="E4" i="317"/>
  <c r="B6" i="316"/>
  <c r="B9" i="316"/>
  <c r="L33" i="304"/>
  <c r="M33" i="257" l="1"/>
  <c r="J12" i="281" l="1"/>
  <c r="J22" i="281"/>
  <c r="J31" i="281"/>
  <c r="J41" i="281"/>
  <c r="C11" i="275"/>
  <c r="C13" i="275" s="1"/>
  <c r="D11" i="275"/>
  <c r="D13" i="275" s="1"/>
  <c r="C25" i="272"/>
  <c r="D25" i="272"/>
  <c r="C55" i="272"/>
  <c r="D55" i="272"/>
  <c r="E14" i="33"/>
  <c r="D14" i="33"/>
  <c r="C14" i="33"/>
  <c r="B14" i="33"/>
  <c r="B3" i="268"/>
  <c r="B5" i="268"/>
  <c r="B7" i="268"/>
  <c r="I6" i="268" s="1"/>
  <c r="L8" i="268" l="1"/>
  <c r="G6" i="268"/>
  <c r="C8" i="268"/>
  <c r="F6" i="268"/>
  <c r="I8" i="268"/>
  <c r="H8" i="268"/>
  <c r="L6" i="268"/>
  <c r="D6" i="268"/>
  <c r="K6" i="268"/>
  <c r="C6" i="268"/>
  <c r="H6" i="268"/>
  <c r="E6" i="268"/>
  <c r="G8" i="268"/>
  <c r="F8" i="268"/>
  <c r="J6" i="268"/>
  <c r="D8" i="268"/>
  <c r="K8" i="268"/>
  <c r="J8" i="268"/>
  <c r="E8" i="268"/>
  <c r="E6" i="264"/>
  <c r="I6" i="264"/>
  <c r="E7" i="264"/>
  <c r="E8" i="264"/>
  <c r="S9" i="263"/>
  <c r="S11" i="263"/>
  <c r="M16" i="257"/>
  <c r="F8" i="245"/>
  <c r="D18" i="244"/>
  <c r="G18" i="244"/>
  <c r="H18" i="244"/>
  <c r="I18" i="244"/>
  <c r="D19" i="244"/>
  <c r="G19" i="244"/>
  <c r="H19" i="244"/>
  <c r="I19" i="244"/>
  <c r="D17" i="243"/>
  <c r="G17" i="243"/>
  <c r="H17" i="243"/>
  <c r="I17" i="243"/>
  <c r="D18" i="243"/>
  <c r="G18" i="243"/>
  <c r="H18" i="243"/>
  <c r="I18" i="243"/>
  <c r="C10" i="242"/>
  <c r="D10" i="242"/>
  <c r="F10" i="242"/>
  <c r="G10" i="242"/>
  <c r="C15" i="242"/>
  <c r="D15" i="242"/>
  <c r="F15" i="242"/>
  <c r="G15" i="242"/>
  <c r="C20" i="242"/>
  <c r="D20" i="242"/>
  <c r="F20" i="242"/>
  <c r="G20" i="242"/>
  <c r="E21" i="242"/>
  <c r="H21" i="242"/>
  <c r="I10" i="242"/>
  <c r="J10" i="242"/>
  <c r="I15" i="242"/>
  <c r="J15" i="242"/>
  <c r="I20" i="242"/>
  <c r="J20" i="242"/>
  <c r="K21" i="242"/>
  <c r="B5" i="239"/>
  <c r="I8" i="233"/>
  <c r="D8" i="233"/>
  <c r="E9" i="233"/>
  <c r="E8" i="233" s="1"/>
  <c r="F9" i="233"/>
  <c r="F8" i="233" s="1"/>
  <c r="G9" i="233"/>
  <c r="G8" i="233" s="1"/>
  <c r="H9" i="233"/>
  <c r="H8" i="233" s="1"/>
  <c r="D6" i="226"/>
  <c r="G6" i="226"/>
  <c r="D7" i="226"/>
  <c r="G7" i="226"/>
  <c r="J19" i="244" l="1"/>
  <c r="G21" i="242"/>
  <c r="J18" i="243"/>
  <c r="J17" i="243"/>
  <c r="H7" i="226"/>
  <c r="J18" i="244"/>
  <c r="H6" i="226"/>
  <c r="C21" i="242"/>
  <c r="D21" i="242"/>
  <c r="J21" i="242"/>
  <c r="B8" i="268"/>
  <c r="B6" i="268"/>
  <c r="F21" i="242"/>
  <c r="I21" i="242"/>
  <c r="B14" i="30"/>
  <c r="B8" i="30" s="1"/>
  <c r="F5" i="2"/>
  <c r="J58" i="183" l="1"/>
  <c r="E11" i="173"/>
  <c r="H5" i="222" l="1"/>
  <c r="H4" i="222"/>
  <c r="E15" i="210"/>
  <c r="C15" i="210"/>
  <c r="E5" i="2"/>
  <c r="C7" i="33"/>
  <c r="D7" i="33"/>
  <c r="E7" i="33"/>
  <c r="B7" i="33"/>
  <c r="B8" i="204"/>
  <c r="C8" i="204"/>
  <c r="D8" i="204"/>
  <c r="E8" i="204"/>
  <c r="F8" i="204"/>
  <c r="G8" i="204"/>
  <c r="H8" i="204"/>
  <c r="I8" i="204"/>
  <c r="J8" i="204"/>
  <c r="H5" i="192"/>
  <c r="C7" i="192"/>
  <c r="E7" i="192"/>
  <c r="H7" i="192"/>
  <c r="H9" i="192"/>
  <c r="H10" i="192"/>
  <c r="H11" i="192"/>
  <c r="H12" i="192"/>
  <c r="C15" i="192"/>
  <c r="E15" i="192"/>
  <c r="H15" i="192"/>
  <c r="H17" i="192"/>
  <c r="H18" i="192"/>
  <c r="H19" i="192"/>
  <c r="H21" i="192"/>
  <c r="B8" i="191"/>
  <c r="E8" i="191"/>
  <c r="H8" i="191"/>
  <c r="L9" i="183"/>
  <c r="B12" i="183"/>
  <c r="C12" i="183"/>
  <c r="D12" i="183"/>
  <c r="E12" i="183"/>
  <c r="F12" i="183"/>
  <c r="G12" i="183"/>
  <c r="H12" i="183"/>
  <c r="I12" i="183"/>
  <c r="K12" i="183"/>
  <c r="J13" i="183"/>
  <c r="L13" i="183"/>
  <c r="J14" i="183"/>
  <c r="L14" i="183"/>
  <c r="J15" i="183"/>
  <c r="L15" i="183"/>
  <c r="J16" i="183"/>
  <c r="L16" i="183"/>
  <c r="J17" i="183"/>
  <c r="L17" i="183"/>
  <c r="J19" i="183"/>
  <c r="L19" i="183"/>
  <c r="J20" i="183"/>
  <c r="L20" i="183"/>
  <c r="J21" i="183"/>
  <c r="L21" i="183"/>
  <c r="J22" i="183"/>
  <c r="L22" i="183"/>
  <c r="J23" i="183"/>
  <c r="L23" i="183"/>
  <c r="J25" i="183"/>
  <c r="L25" i="183"/>
  <c r="J26" i="183"/>
  <c r="L26" i="183"/>
  <c r="J27" i="183"/>
  <c r="L27" i="183"/>
  <c r="J28" i="183"/>
  <c r="L28" i="183"/>
  <c r="J29" i="183"/>
  <c r="L29" i="183"/>
  <c r="J31" i="183"/>
  <c r="L31" i="183"/>
  <c r="B43" i="183"/>
  <c r="C43" i="183"/>
  <c r="D43" i="183"/>
  <c r="E43" i="183"/>
  <c r="F43" i="183"/>
  <c r="G43" i="183"/>
  <c r="H43" i="183"/>
  <c r="J44" i="183"/>
  <c r="J45" i="183"/>
  <c r="J46" i="183"/>
  <c r="J47" i="183"/>
  <c r="J48" i="183"/>
  <c r="J50" i="183"/>
  <c r="J51" i="183"/>
  <c r="J52" i="183"/>
  <c r="J53" i="183"/>
  <c r="J54" i="183"/>
  <c r="J56" i="183"/>
  <c r="J57" i="183"/>
  <c r="J59" i="183"/>
  <c r="J60" i="183"/>
  <c r="J62" i="183"/>
  <c r="C7" i="180"/>
  <c r="D7" i="180"/>
  <c r="E7" i="180"/>
  <c r="F7" i="180"/>
  <c r="G7" i="180"/>
  <c r="H7" i="180"/>
  <c r="I7" i="180"/>
  <c r="J7" i="180"/>
  <c r="K7" i="180"/>
  <c r="M7" i="180"/>
  <c r="N7" i="180"/>
  <c r="O7" i="180"/>
  <c r="P7" i="180"/>
  <c r="Q7" i="180"/>
  <c r="R7" i="180"/>
  <c r="C12" i="180"/>
  <c r="D12" i="180"/>
  <c r="E12" i="180"/>
  <c r="F12" i="180"/>
  <c r="G12" i="180"/>
  <c r="H12" i="180"/>
  <c r="I12" i="180"/>
  <c r="J12" i="180"/>
  <c r="K12" i="180"/>
  <c r="L12" i="180"/>
  <c r="M12" i="180"/>
  <c r="N12" i="180"/>
  <c r="O12" i="180"/>
  <c r="P12" i="180"/>
  <c r="Q12" i="180"/>
  <c r="R12" i="180"/>
  <c r="C17" i="180"/>
  <c r="D17" i="180"/>
  <c r="E17" i="180"/>
  <c r="F17" i="180"/>
  <c r="G17" i="180"/>
  <c r="H17" i="180"/>
  <c r="I17" i="180"/>
  <c r="J17" i="180"/>
  <c r="K17" i="180"/>
  <c r="L17" i="180"/>
  <c r="M17" i="180"/>
  <c r="N17" i="180"/>
  <c r="O17" i="180"/>
  <c r="P17" i="180"/>
  <c r="Q17" i="180"/>
  <c r="R17" i="180"/>
  <c r="C42" i="180"/>
  <c r="D42" i="180"/>
  <c r="E42" i="180"/>
  <c r="G42" i="180"/>
  <c r="H42" i="180"/>
  <c r="I42" i="180"/>
  <c r="J42" i="180"/>
  <c r="K42" i="180"/>
  <c r="L42" i="180"/>
  <c r="M42" i="180"/>
  <c r="N42" i="180"/>
  <c r="O42" i="180"/>
  <c r="C47" i="180"/>
  <c r="D47" i="180"/>
  <c r="E47" i="180"/>
  <c r="F47" i="180"/>
  <c r="G47" i="180"/>
  <c r="H47" i="180"/>
  <c r="I47" i="180"/>
  <c r="J47" i="180"/>
  <c r="K47" i="180"/>
  <c r="L47" i="180"/>
  <c r="M47" i="180"/>
  <c r="N47" i="180"/>
  <c r="O47" i="180"/>
  <c r="P47" i="180"/>
  <c r="C52" i="180"/>
  <c r="D52" i="180"/>
  <c r="E52" i="180"/>
  <c r="F52" i="180"/>
  <c r="G52" i="180"/>
  <c r="H52" i="180"/>
  <c r="I52" i="180"/>
  <c r="J52" i="180"/>
  <c r="K52" i="180"/>
  <c r="L52" i="180"/>
  <c r="M52" i="180"/>
  <c r="N52" i="180"/>
  <c r="O52" i="180"/>
  <c r="P52" i="180"/>
  <c r="C8" i="176"/>
  <c r="D8" i="176"/>
  <c r="E8" i="176"/>
  <c r="F8" i="176"/>
  <c r="G8" i="176"/>
  <c r="H8" i="176"/>
  <c r="I8" i="176"/>
  <c r="J8" i="176"/>
  <c r="L8" i="176"/>
  <c r="M8" i="176"/>
  <c r="K9" i="176"/>
  <c r="K10" i="176"/>
  <c r="C13" i="176"/>
  <c r="D13" i="176"/>
  <c r="E13" i="176"/>
  <c r="F13" i="176"/>
  <c r="G13" i="176"/>
  <c r="H13" i="176"/>
  <c r="I13" i="176"/>
  <c r="J13" i="176"/>
  <c r="K13" i="176"/>
  <c r="L13" i="176"/>
  <c r="M13" i="176"/>
  <c r="C18" i="176"/>
  <c r="D18" i="176"/>
  <c r="E18" i="176"/>
  <c r="F18" i="176"/>
  <c r="G18" i="176"/>
  <c r="H18" i="176"/>
  <c r="I18" i="176"/>
  <c r="J18" i="176"/>
  <c r="K18" i="176"/>
  <c r="L18" i="176"/>
  <c r="M18" i="176"/>
  <c r="C7" i="175"/>
  <c r="E40" i="175" s="1"/>
  <c r="C11" i="175"/>
  <c r="E41" i="175" s="1"/>
  <c r="C16" i="175"/>
  <c r="B11" i="173"/>
  <c r="C11" i="173"/>
  <c r="D11" i="173"/>
  <c r="F11" i="173"/>
  <c r="G11" i="173"/>
  <c r="H11" i="173"/>
  <c r="I11" i="173"/>
  <c r="J11" i="173"/>
  <c r="K11" i="173"/>
  <c r="H9" i="172"/>
  <c r="I9" i="172"/>
  <c r="I3" i="171"/>
  <c r="J3" i="171"/>
  <c r="K3" i="171"/>
  <c r="H4" i="171"/>
  <c r="C5" i="171"/>
  <c r="D5" i="171"/>
  <c r="E5" i="171"/>
  <c r="H5" i="171"/>
  <c r="B6" i="171"/>
  <c r="H6" i="171"/>
  <c r="B7" i="171"/>
  <c r="H7" i="171"/>
  <c r="B8" i="171"/>
  <c r="B9" i="171"/>
  <c r="I9" i="171"/>
  <c r="J9" i="171"/>
  <c r="K9" i="171"/>
  <c r="B10" i="171"/>
  <c r="H10" i="171"/>
  <c r="B11" i="171"/>
  <c r="H11" i="171"/>
  <c r="B12" i="171"/>
  <c r="H12" i="171"/>
  <c r="B13" i="171"/>
  <c r="H13" i="171"/>
  <c r="B14" i="171"/>
  <c r="H14" i="171"/>
  <c r="B15" i="171"/>
  <c r="H15" i="171"/>
  <c r="B16" i="171"/>
  <c r="H16" i="171"/>
  <c r="B17" i="171"/>
  <c r="H17" i="171"/>
  <c r="B18" i="171"/>
  <c r="H18" i="171"/>
  <c r="H19" i="171"/>
  <c r="C20" i="171"/>
  <c r="D20" i="171"/>
  <c r="E20" i="171"/>
  <c r="H20" i="171"/>
  <c r="B21" i="171"/>
  <c r="B22" i="171"/>
  <c r="I22" i="171"/>
  <c r="J22" i="171"/>
  <c r="K22" i="171"/>
  <c r="B23" i="171"/>
  <c r="H23" i="171"/>
  <c r="H22" i="171" s="1"/>
  <c r="B24" i="171"/>
  <c r="B25" i="171"/>
  <c r="I25" i="171"/>
  <c r="J25" i="171"/>
  <c r="K25" i="171"/>
  <c r="B26" i="171"/>
  <c r="H26" i="171"/>
  <c r="B27" i="171"/>
  <c r="H27" i="171"/>
  <c r="B28" i="171"/>
  <c r="H28" i="171"/>
  <c r="B29" i="171"/>
  <c r="H29" i="171"/>
  <c r="B30" i="171"/>
  <c r="H30" i="171"/>
  <c r="B31" i="171"/>
  <c r="H31" i="171"/>
  <c r="B32" i="171"/>
  <c r="H32" i="171"/>
  <c r="B33" i="171"/>
  <c r="H33" i="171"/>
  <c r="B34" i="171"/>
  <c r="H34" i="171"/>
  <c r="B35" i="171"/>
  <c r="H35" i="171"/>
  <c r="B36" i="171"/>
  <c r="H36" i="171"/>
  <c r="H37" i="171"/>
  <c r="C38" i="171"/>
  <c r="D38" i="171"/>
  <c r="E38" i="171"/>
  <c r="B39" i="171"/>
  <c r="I39" i="171"/>
  <c r="J39" i="171"/>
  <c r="K39" i="171"/>
  <c r="B40" i="171"/>
  <c r="H40" i="171"/>
  <c r="B41" i="171"/>
  <c r="H41" i="171"/>
  <c r="B42" i="171"/>
  <c r="B43" i="171"/>
  <c r="I43" i="171"/>
  <c r="J43" i="171"/>
  <c r="K43" i="171"/>
  <c r="B44" i="171"/>
  <c r="H44" i="171"/>
  <c r="H43" i="171" s="1"/>
  <c r="B45" i="171"/>
  <c r="B46" i="171"/>
  <c r="I46" i="171"/>
  <c r="J46" i="171"/>
  <c r="K46" i="171"/>
  <c r="B47" i="171"/>
  <c r="H47" i="171"/>
  <c r="B48" i="171"/>
  <c r="H48" i="171"/>
  <c r="B49" i="171"/>
  <c r="B50" i="171"/>
  <c r="I50" i="171"/>
  <c r="J50" i="171"/>
  <c r="K50" i="171"/>
  <c r="B51" i="171"/>
  <c r="H51" i="171"/>
  <c r="H50" i="171" s="1"/>
  <c r="B52" i="171"/>
  <c r="C56" i="171"/>
  <c r="D56" i="171"/>
  <c r="E56" i="171"/>
  <c r="I56" i="171"/>
  <c r="J56" i="171"/>
  <c r="K56" i="171"/>
  <c r="B57" i="171"/>
  <c r="H57" i="171"/>
  <c r="B58" i="171"/>
  <c r="H58" i="171"/>
  <c r="B59" i="171"/>
  <c r="H59" i="171"/>
  <c r="B60" i="171"/>
  <c r="H60" i="171"/>
  <c r="B61" i="171"/>
  <c r="H61" i="171"/>
  <c r="H62" i="171"/>
  <c r="C63" i="171"/>
  <c r="D63" i="171"/>
  <c r="E63" i="171"/>
  <c r="H63" i="171"/>
  <c r="B64" i="171"/>
  <c r="B63" i="171" s="1"/>
  <c r="H64" i="171"/>
  <c r="H65" i="171"/>
  <c r="C66" i="171"/>
  <c r="D66" i="171"/>
  <c r="E66" i="171"/>
  <c r="H66" i="171"/>
  <c r="B67" i="171"/>
  <c r="B68" i="171"/>
  <c r="I68" i="171"/>
  <c r="J68" i="171"/>
  <c r="K68" i="171"/>
  <c r="B69" i="171"/>
  <c r="H69" i="171"/>
  <c r="H68" i="171" s="1"/>
  <c r="C71" i="171"/>
  <c r="D71" i="171"/>
  <c r="E71" i="171"/>
  <c r="F71" i="171"/>
  <c r="I71" i="171"/>
  <c r="J71" i="171"/>
  <c r="K71" i="171"/>
  <c r="B72" i="171"/>
  <c r="H72" i="171"/>
  <c r="B73" i="171"/>
  <c r="H73" i="171"/>
  <c r="B74" i="171"/>
  <c r="H74" i="171"/>
  <c r="B75" i="171"/>
  <c r="H75" i="171"/>
  <c r="C77" i="171"/>
  <c r="D77" i="171"/>
  <c r="E77" i="171"/>
  <c r="B78" i="171"/>
  <c r="B79" i="171"/>
  <c r="B80" i="171"/>
  <c r="B81" i="171"/>
  <c r="B82" i="171"/>
  <c r="B83" i="171"/>
  <c r="B84" i="171"/>
  <c r="C86" i="171"/>
  <c r="D86" i="171"/>
  <c r="E86" i="171"/>
  <c r="B87" i="171"/>
  <c r="B88" i="171"/>
  <c r="B89" i="171"/>
  <c r="B90" i="171"/>
  <c r="B91" i="171"/>
  <c r="B92" i="171"/>
  <c r="B93" i="171"/>
  <c r="B94" i="171"/>
  <c r="B95" i="171"/>
  <c r="B96" i="171"/>
  <c r="I5" i="170"/>
  <c r="J5" i="170"/>
  <c r="K5" i="170"/>
  <c r="I6" i="170"/>
  <c r="J6" i="170"/>
  <c r="K6" i="170"/>
  <c r="I7" i="170"/>
  <c r="J7" i="170"/>
  <c r="K7" i="170"/>
  <c r="I8" i="170"/>
  <c r="J8" i="170"/>
  <c r="K8" i="170"/>
  <c r="I9" i="170"/>
  <c r="J9" i="170"/>
  <c r="K9" i="170"/>
  <c r="I10" i="170"/>
  <c r="J10" i="170"/>
  <c r="K10" i="170"/>
  <c r="I11" i="170"/>
  <c r="J11" i="170"/>
  <c r="K11" i="170"/>
  <c r="I12" i="170"/>
  <c r="J12" i="170"/>
  <c r="K12" i="170"/>
  <c r="I13" i="170"/>
  <c r="J13" i="170"/>
  <c r="K13" i="170"/>
  <c r="I14" i="170"/>
  <c r="J14" i="170"/>
  <c r="K14" i="170"/>
  <c r="I15" i="170"/>
  <c r="J15" i="170"/>
  <c r="K15" i="170"/>
  <c r="I17" i="170"/>
  <c r="J17" i="170"/>
  <c r="K17" i="170"/>
  <c r="C5" i="169"/>
  <c r="D5" i="169"/>
  <c r="E5" i="169"/>
  <c r="F5" i="169"/>
  <c r="B6" i="169"/>
  <c r="I6" i="169" s="1"/>
  <c r="B7" i="169"/>
  <c r="I7" i="169" s="1"/>
  <c r="B8" i="169"/>
  <c r="I8" i="169" s="1"/>
  <c r="B9" i="169"/>
  <c r="I9" i="169" s="1"/>
  <c r="B10" i="169"/>
  <c r="I10" i="169" s="1"/>
  <c r="B11" i="169"/>
  <c r="H11" i="169" s="1"/>
  <c r="B12" i="169"/>
  <c r="G12" i="169" s="1"/>
  <c r="B13" i="169"/>
  <c r="G13" i="169" s="1"/>
  <c r="B14" i="169"/>
  <c r="G14" i="169" s="1"/>
  <c r="B15" i="169"/>
  <c r="H15" i="169" s="1"/>
  <c r="B16" i="169"/>
  <c r="H16" i="169" s="1"/>
  <c r="B17" i="169"/>
  <c r="I17" i="169" s="1"/>
  <c r="B18" i="169"/>
  <c r="I18" i="169" s="1"/>
  <c r="B19" i="169"/>
  <c r="G19" i="169" s="1"/>
  <c r="B20" i="169"/>
  <c r="G20" i="169" s="1"/>
  <c r="B21" i="169"/>
  <c r="G21" i="169" s="1"/>
  <c r="B22" i="169"/>
  <c r="G22" i="169" s="1"/>
  <c r="B23" i="169"/>
  <c r="I23" i="169" s="1"/>
  <c r="B24" i="169"/>
  <c r="G24" i="169" s="1"/>
  <c r="B25" i="169"/>
  <c r="I25" i="169" s="1"/>
  <c r="C21" i="161"/>
  <c r="B10" i="114"/>
  <c r="B30" i="114" s="1"/>
  <c r="D10" i="114"/>
  <c r="D30" i="114" s="1"/>
  <c r="I10" i="114"/>
  <c r="I30" i="114" s="1"/>
  <c r="J10" i="114"/>
  <c r="J30" i="114" s="1"/>
  <c r="K10" i="114"/>
  <c r="K30" i="114" s="1"/>
  <c r="L10" i="114"/>
  <c r="L30" i="114" s="1"/>
  <c r="M10" i="114"/>
  <c r="M30" i="114" s="1"/>
  <c r="N10" i="114"/>
  <c r="N30" i="114" s="1"/>
  <c r="E30" i="114"/>
  <c r="D28" i="83"/>
  <c r="B44" i="78"/>
  <c r="H44" i="78"/>
  <c r="I44" i="78"/>
  <c r="K44" i="78"/>
  <c r="L44" i="78"/>
  <c r="M44" i="78"/>
  <c r="N44" i="78"/>
  <c r="O44" i="78"/>
  <c r="P44" i="78"/>
  <c r="Q44" i="78"/>
  <c r="R44" i="78"/>
  <c r="C14" i="30"/>
  <c r="C8" i="30" s="1"/>
  <c r="D14" i="30"/>
  <c r="D8" i="30" s="1"/>
  <c r="E14" i="30"/>
  <c r="E8" i="30" s="1"/>
  <c r="D31" i="15"/>
  <c r="E31" i="15"/>
  <c r="F31" i="15"/>
  <c r="C7" i="2"/>
  <c r="F8" i="30" l="1"/>
  <c r="L12" i="183"/>
  <c r="E5" i="192"/>
  <c r="F9" i="192" s="1"/>
  <c r="G16" i="169"/>
  <c r="I21" i="169"/>
  <c r="J43" i="183"/>
  <c r="H6" i="169"/>
  <c r="H14" i="169"/>
  <c r="H10" i="169"/>
  <c r="M5" i="180"/>
  <c r="O5" i="180"/>
  <c r="H18" i="169"/>
  <c r="F5" i="180"/>
  <c r="E40" i="180"/>
  <c r="H24" i="169"/>
  <c r="G18" i="169"/>
  <c r="G10" i="169"/>
  <c r="H3" i="171"/>
  <c r="I24" i="169"/>
  <c r="N5" i="180"/>
  <c r="E5" i="180"/>
  <c r="H7" i="169"/>
  <c r="H46" i="171"/>
  <c r="H13" i="169"/>
  <c r="H9" i="169"/>
  <c r="H23" i="169"/>
  <c r="I13" i="169"/>
  <c r="I19" i="169"/>
  <c r="I22" i="169"/>
  <c r="K8" i="176"/>
  <c r="K6" i="176" s="1"/>
  <c r="B56" i="171"/>
  <c r="G6" i="176"/>
  <c r="C40" i="180"/>
  <c r="I14" i="169"/>
  <c r="G8" i="169"/>
  <c r="F6" i="176"/>
  <c r="J6" i="176"/>
  <c r="K40" i="180"/>
  <c r="R5" i="180"/>
  <c r="I5" i="180"/>
  <c r="H20" i="169"/>
  <c r="H19" i="169"/>
  <c r="G40" i="180"/>
  <c r="Q5" i="180"/>
  <c r="H8" i="169"/>
  <c r="I20" i="169"/>
  <c r="G6" i="169"/>
  <c r="L6" i="176"/>
  <c r="L40" i="180"/>
  <c r="I40" i="180"/>
  <c r="G5" i="180"/>
  <c r="B5" i="169"/>
  <c r="G5" i="169" s="1"/>
  <c r="H17" i="169"/>
  <c r="H22" i="169"/>
  <c r="F40" i="180"/>
  <c r="H21" i="169"/>
  <c r="N40" i="180"/>
  <c r="I16" i="169"/>
  <c r="H12" i="169"/>
  <c r="H56" i="171"/>
  <c r="H25" i="171"/>
  <c r="B66" i="171"/>
  <c r="I6" i="176"/>
  <c r="E6" i="176"/>
  <c r="J40" i="180"/>
  <c r="P40" i="180"/>
  <c r="M40" i="180"/>
  <c r="K5" i="180"/>
  <c r="C5" i="180"/>
  <c r="I11" i="169"/>
  <c r="I12" i="169"/>
  <c r="O40" i="180"/>
  <c r="F14" i="30"/>
  <c r="H6" i="176"/>
  <c r="D5" i="180"/>
  <c r="C6" i="176"/>
  <c r="J5" i="180"/>
  <c r="C5" i="192"/>
  <c r="D10" i="192" s="1"/>
  <c r="B71" i="171"/>
  <c r="B5" i="171"/>
  <c r="G25" i="169"/>
  <c r="G23" i="169"/>
  <c r="G17" i="169"/>
  <c r="G15" i="169"/>
  <c r="G11" i="169"/>
  <c r="G9" i="169"/>
  <c r="G7" i="169"/>
  <c r="H39" i="171"/>
  <c r="B20" i="171"/>
  <c r="J44" i="78"/>
  <c r="B86" i="171"/>
  <c r="B77" i="171"/>
  <c r="H71" i="171"/>
  <c r="E42" i="175"/>
  <c r="M6" i="176"/>
  <c r="D6" i="176"/>
  <c r="D40" i="180"/>
  <c r="L5" i="180"/>
  <c r="H5" i="180"/>
  <c r="P5" i="180"/>
  <c r="H9" i="171"/>
  <c r="C3" i="171"/>
  <c r="E3" i="171"/>
  <c r="C5" i="175"/>
  <c r="D16" i="175" s="1"/>
  <c r="H40" i="180"/>
  <c r="D3" i="171"/>
  <c r="B38" i="171"/>
  <c r="J12" i="183"/>
  <c r="F20" i="192"/>
  <c r="F19" i="192"/>
  <c r="I15" i="169"/>
  <c r="H25" i="169"/>
  <c r="F10" i="192" l="1"/>
  <c r="F18" i="192"/>
  <c r="F17" i="192"/>
  <c r="F8" i="192"/>
  <c r="F11" i="192"/>
  <c r="F16" i="192"/>
  <c r="F15" i="192"/>
  <c r="F12" i="192"/>
  <c r="F21" i="192"/>
  <c r="F7" i="192"/>
  <c r="F13" i="192"/>
  <c r="F5" i="192"/>
  <c r="I5" i="169"/>
  <c r="H5" i="169"/>
  <c r="D13" i="192"/>
  <c r="D11" i="192"/>
  <c r="D7" i="192"/>
  <c r="D18" i="192"/>
  <c r="D9" i="192"/>
  <c r="D20" i="192"/>
  <c r="D16" i="192"/>
  <c r="D17" i="192"/>
  <c r="D5" i="192"/>
  <c r="B3" i="171"/>
  <c r="D11" i="175"/>
  <c r="D12" i="192"/>
  <c r="D19" i="192"/>
  <c r="D21" i="192"/>
  <c r="D8" i="192"/>
  <c r="D15" i="192"/>
  <c r="D25" i="175"/>
  <c r="D26" i="175"/>
  <c r="D27" i="175"/>
  <c r="D22" i="175"/>
  <c r="D28" i="175"/>
  <c r="E39" i="175"/>
  <c r="D23" i="175"/>
  <c r="D32" i="175"/>
  <c r="D13" i="175"/>
  <c r="D24" i="175"/>
  <c r="D21" i="175"/>
  <c r="D8" i="175"/>
  <c r="D7" i="175"/>
  <c r="D29" i="175"/>
  <c r="D12" i="175"/>
  <c r="D5" i="175"/>
  <c r="D19" i="175"/>
  <c r="D14" i="175"/>
  <c r="D17" i="175"/>
  <c r="D20" i="175"/>
  <c r="D18" i="175"/>
  <c r="D30" i="175"/>
  <c r="E30" i="233"/>
  <c r="E29"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菅沼 歩</author>
  </authors>
  <commentList>
    <comment ref="C9" authorId="0" shapeId="0" xr:uid="{00000000-0006-0000-1C00-000001000000}">
      <text>
        <r>
          <rPr>
            <sz val="9"/>
            <color indexed="81"/>
            <rFont val="ＭＳ Ｐゴシック"/>
            <family val="3"/>
            <charset val="128"/>
          </rPr>
          <t>そば、その他雑穀</t>
        </r>
      </text>
    </comment>
    <comment ref="G9" authorId="0" shapeId="0" xr:uid="{00000000-0006-0000-1C00-000002000000}">
      <text>
        <r>
          <rPr>
            <sz val="9"/>
            <color indexed="81"/>
            <rFont val="ＭＳ Ｐゴシック"/>
            <family val="3"/>
            <charset val="128"/>
          </rPr>
          <t>小豆、その他豆類</t>
        </r>
      </text>
    </comment>
    <comment ref="J9" authorId="0" shapeId="0" xr:uid="{00000000-0006-0000-1C00-000003000000}">
      <text>
        <r>
          <rPr>
            <sz val="9"/>
            <color indexed="81"/>
            <rFont val="ＭＳ Ｐゴシック"/>
            <family val="3"/>
            <charset val="128"/>
          </rPr>
          <t>てんさい、こんにゃくいも、その他工芸作物</t>
        </r>
      </text>
    </comment>
    <comment ref="G25" authorId="0" shapeId="0" xr:uid="{00000000-0006-0000-1C00-000004000000}">
      <text>
        <r>
          <rPr>
            <sz val="9"/>
            <color indexed="81"/>
            <rFont val="ＭＳ Ｐゴシック"/>
            <family val="3"/>
            <charset val="128"/>
          </rPr>
          <t>やまのいも、ブロッコリー、その他野菜</t>
        </r>
      </text>
    </comment>
    <comment ref="F53" authorId="0" shapeId="0" xr:uid="{00000000-0006-0000-1C00-000005000000}">
      <text>
        <r>
          <rPr>
            <sz val="9"/>
            <color indexed="81"/>
            <rFont val="ＭＳ Ｐゴシック"/>
            <family val="3"/>
            <charset val="128"/>
          </rPr>
          <t>温州みかん、その他かんきつ類</t>
        </r>
      </text>
    </comment>
    <comment ref="J53" authorId="0" shapeId="0" xr:uid="{00000000-0006-0000-1C00-000006000000}">
      <text>
        <r>
          <rPr>
            <sz val="9"/>
            <color indexed="81"/>
            <rFont val="ＭＳ Ｐゴシック"/>
            <family val="3"/>
            <charset val="128"/>
          </rPr>
          <t>西洋なし、おうとう、びわ、すもも、キウイフルーツ、その他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関口 修平</author>
  </authors>
  <commentList>
    <comment ref="E3" authorId="0" shapeId="0" xr:uid="{00000000-0006-0000-5F00-000001000000}">
      <text>
        <r>
          <rPr>
            <b/>
            <sz val="9"/>
            <color indexed="81"/>
            <rFont val="ＭＳ Ｐゴシック"/>
            <family val="3"/>
            <charset val="128"/>
          </rPr>
          <t>私立は月報、公立は名簿を見て数える</t>
        </r>
      </text>
    </comment>
    <comment ref="H3" authorId="0" shapeId="0" xr:uid="{00000000-0006-0000-5F00-000002000000}">
      <text>
        <r>
          <rPr>
            <b/>
            <sz val="9"/>
            <color indexed="81"/>
            <rFont val="ＭＳ Ｐゴシック"/>
            <family val="3"/>
            <charset val="128"/>
          </rPr>
          <t>29年4月1日時点の児童数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篠田 健治郎</author>
  </authors>
  <commentList>
    <comment ref="D16" authorId="0" shapeId="0" xr:uid="{00000000-0006-0000-C800-000001000000}">
      <text>
        <r>
          <rPr>
            <sz val="9"/>
            <color indexed="81"/>
            <rFont val="ＭＳ Ｐゴシック"/>
            <family val="3"/>
            <charset val="128"/>
          </rPr>
          <t>R3資料より
23⇒20</t>
        </r>
      </text>
    </comment>
    <comment ref="E16" authorId="0" shapeId="0" xr:uid="{00000000-0006-0000-C800-000002000000}">
      <text>
        <r>
          <rPr>
            <sz val="9"/>
            <color indexed="81"/>
            <rFont val="ＭＳ Ｐゴシック"/>
            <family val="3"/>
            <charset val="128"/>
          </rPr>
          <t>R3資料より
20⇒17【20-3】</t>
        </r>
      </text>
    </comment>
    <comment ref="D18" authorId="0" shapeId="0" xr:uid="{00000000-0006-0000-C800-000003000000}">
      <text>
        <r>
          <rPr>
            <sz val="9"/>
            <color indexed="81"/>
            <rFont val="ＭＳ Ｐゴシック"/>
            <family val="3"/>
            <charset val="128"/>
          </rPr>
          <t>R3資料より
20⇒18</t>
        </r>
      </text>
    </comment>
    <comment ref="E18" authorId="0" shapeId="0" xr:uid="{00000000-0006-0000-C800-000004000000}">
      <text>
        <r>
          <rPr>
            <sz val="9"/>
            <color indexed="81"/>
            <rFont val="ＭＳ Ｐゴシック"/>
            <family val="3"/>
            <charset val="128"/>
          </rPr>
          <t>R3資料より
16⇒13【18-5】</t>
        </r>
      </text>
    </comment>
    <comment ref="F18" authorId="0" shapeId="0" xr:uid="{00000000-0006-0000-C800-000005000000}">
      <text>
        <r>
          <rPr>
            <sz val="9"/>
            <color indexed="81"/>
            <rFont val="ＭＳ Ｐゴシック"/>
            <family val="3"/>
            <charset val="128"/>
          </rPr>
          <t>R3資料より
4⇒5</t>
        </r>
      </text>
    </comment>
    <comment ref="E27" authorId="0" shapeId="0" xr:uid="{00000000-0006-0000-C800-000006000000}">
      <text>
        <r>
          <rPr>
            <sz val="9"/>
            <color indexed="81"/>
            <rFont val="ＭＳ Ｐゴシック"/>
            <family val="3"/>
            <charset val="128"/>
          </rPr>
          <t>R3資料より
18⇒17【21-4】</t>
        </r>
      </text>
    </comment>
    <comment ref="F27" authorId="0" shapeId="0" xr:uid="{00000000-0006-0000-C800-000007000000}">
      <text>
        <r>
          <rPr>
            <sz val="9"/>
            <color indexed="81"/>
            <rFont val="ＭＳ Ｐゴシック"/>
            <family val="3"/>
            <charset val="128"/>
          </rPr>
          <t>R3資料より
3⇒4</t>
        </r>
      </text>
    </comment>
    <comment ref="D29" authorId="0" shapeId="0" xr:uid="{00000000-0006-0000-C800-000008000000}">
      <text>
        <r>
          <rPr>
            <sz val="9"/>
            <color indexed="81"/>
            <rFont val="ＭＳ Ｐゴシック"/>
            <family val="3"/>
            <charset val="128"/>
          </rPr>
          <t>R3資料より
12⇒10</t>
        </r>
      </text>
    </comment>
    <comment ref="E29" authorId="0" shapeId="0" xr:uid="{00000000-0006-0000-C800-000009000000}">
      <text>
        <r>
          <rPr>
            <sz val="9"/>
            <color indexed="81"/>
            <rFont val="ＭＳ Ｐゴシック"/>
            <family val="3"/>
            <charset val="128"/>
          </rPr>
          <t>R3資料より
10⇒8【10-2】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I5" authorId="0" shapeId="0" xr:uid="{00000000-0006-0000-DA00-000001000000}">
      <text>
        <r>
          <rPr>
            <sz val="9"/>
            <color indexed="81"/>
            <rFont val="MS P ゴシック"/>
            <family val="3"/>
            <charset val="128"/>
          </rPr>
          <t>端数調整＋0.1
（決算カードに合わせる）</t>
        </r>
      </text>
    </comment>
    <comment ref="I20" authorId="0" shapeId="0" xr:uid="{00000000-0006-0000-DA00-000002000000}">
      <text>
        <r>
          <rPr>
            <sz val="9"/>
            <color indexed="81"/>
            <rFont val="MS P ゴシック"/>
            <family val="3"/>
            <charset val="128"/>
          </rPr>
          <t>端数調整＋0.1
（決算カードに合わせる）</t>
        </r>
      </text>
    </comment>
    <comment ref="I21" authorId="0" shapeId="0" xr:uid="{00000000-0006-0000-DA00-000003000000}">
      <text>
        <r>
          <rPr>
            <sz val="9"/>
            <color indexed="81"/>
            <rFont val="MS P ゴシック"/>
            <family val="3"/>
            <charset val="128"/>
          </rPr>
          <t>端数調整＋0.1
（決算カードに合わせる）</t>
        </r>
      </text>
    </comment>
    <comment ref="I40" authorId="0" shapeId="0" xr:uid="{00000000-0006-0000-DA00-000004000000}">
      <text>
        <r>
          <rPr>
            <sz val="9"/>
            <color indexed="81"/>
            <rFont val="MS P ゴシック"/>
            <family val="3"/>
            <charset val="128"/>
          </rPr>
          <t>端数調整＋0.1
（決算カードに合わせる）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I8" authorId="0" shapeId="0" xr:uid="{00000000-0006-0000-DC00-000001000000}">
      <text>
        <r>
          <rPr>
            <sz val="9"/>
            <color indexed="81"/>
            <rFont val="MS P ゴシック"/>
            <family val="3"/>
            <charset val="128"/>
          </rPr>
          <t>端数調整＋0.1
（決算カードに合わせる）</t>
        </r>
      </text>
    </comment>
  </commentList>
</comments>
</file>

<file path=xl/sharedStrings.xml><?xml version="1.0" encoding="utf-8"?>
<sst xmlns="http://schemas.openxmlformats.org/spreadsheetml/2006/main" count="13700" uniqueCount="8232">
  <si>
    <t>会計課</t>
  </si>
  <si>
    <t>議会事務局</t>
  </si>
  <si>
    <t>No.241</t>
    <phoneticPr fontId="2"/>
  </si>
  <si>
    <t>No.243</t>
    <phoneticPr fontId="2"/>
  </si>
  <si>
    <t>No.231</t>
    <phoneticPr fontId="2"/>
  </si>
  <si>
    <t>No.232</t>
    <phoneticPr fontId="2"/>
  </si>
  <si>
    <t>No.233</t>
    <phoneticPr fontId="2"/>
  </si>
  <si>
    <t>No.234</t>
    <phoneticPr fontId="2"/>
  </si>
  <si>
    <t>No.236</t>
    <phoneticPr fontId="2"/>
  </si>
  <si>
    <t>No.117</t>
    <phoneticPr fontId="2"/>
  </si>
  <si>
    <t>No.237</t>
    <phoneticPr fontId="2"/>
  </si>
  <si>
    <t>No.238</t>
    <phoneticPr fontId="2"/>
  </si>
  <si>
    <t>No.217</t>
    <phoneticPr fontId="2"/>
  </si>
  <si>
    <t>No.100</t>
    <phoneticPr fontId="2"/>
  </si>
  <si>
    <t>No.175-1</t>
    <phoneticPr fontId="2"/>
  </si>
  <si>
    <t>No.175-2</t>
    <phoneticPr fontId="2"/>
  </si>
  <si>
    <t>No.180</t>
    <phoneticPr fontId="2"/>
  </si>
  <si>
    <t>No.179</t>
    <phoneticPr fontId="2"/>
  </si>
  <si>
    <t>No.174-1</t>
    <phoneticPr fontId="2"/>
  </si>
  <si>
    <t>No.249</t>
    <phoneticPr fontId="2"/>
  </si>
  <si>
    <t>No.162</t>
    <phoneticPr fontId="2"/>
  </si>
  <si>
    <t>No.165</t>
    <phoneticPr fontId="2"/>
  </si>
  <si>
    <t>No.148</t>
    <phoneticPr fontId="2"/>
  </si>
  <si>
    <t>No.153</t>
    <phoneticPr fontId="2"/>
  </si>
  <si>
    <t>No.159-1</t>
    <phoneticPr fontId="2"/>
  </si>
  <si>
    <t>No.159-2</t>
    <phoneticPr fontId="2"/>
  </si>
  <si>
    <t>No.163</t>
    <phoneticPr fontId="2"/>
  </si>
  <si>
    <t>No.164</t>
    <phoneticPr fontId="2"/>
  </si>
  <si>
    <t>No.151</t>
    <phoneticPr fontId="2"/>
  </si>
  <si>
    <t>No.152</t>
    <phoneticPr fontId="2"/>
  </si>
  <si>
    <t>No.154</t>
    <phoneticPr fontId="2"/>
  </si>
  <si>
    <t>No.155</t>
    <phoneticPr fontId="2"/>
  </si>
  <si>
    <t>No.156</t>
    <phoneticPr fontId="2"/>
  </si>
  <si>
    <t>No.157</t>
    <phoneticPr fontId="2"/>
  </si>
  <si>
    <t>No.158</t>
    <phoneticPr fontId="2"/>
  </si>
  <si>
    <t>No.160</t>
    <phoneticPr fontId="2"/>
  </si>
  <si>
    <t>No.114</t>
    <phoneticPr fontId="2"/>
  </si>
  <si>
    <t>No.216</t>
    <phoneticPr fontId="2"/>
  </si>
  <si>
    <t>No.192</t>
    <phoneticPr fontId="2"/>
  </si>
  <si>
    <t>No.193</t>
    <phoneticPr fontId="2"/>
  </si>
  <si>
    <t>No.194</t>
    <phoneticPr fontId="2"/>
  </si>
  <si>
    <t>No.199</t>
    <phoneticPr fontId="2"/>
  </si>
  <si>
    <t>No.200</t>
    <phoneticPr fontId="2"/>
  </si>
  <si>
    <t>No.201</t>
    <phoneticPr fontId="2"/>
  </si>
  <si>
    <t>No.197</t>
    <phoneticPr fontId="2"/>
  </si>
  <si>
    <t>No.198</t>
    <phoneticPr fontId="2"/>
  </si>
  <si>
    <t>No.203</t>
    <phoneticPr fontId="2"/>
  </si>
  <si>
    <t>No.204</t>
    <phoneticPr fontId="2"/>
  </si>
  <si>
    <t>No.205</t>
    <phoneticPr fontId="2"/>
  </si>
  <si>
    <t>No.129</t>
    <phoneticPr fontId="2"/>
  </si>
  <si>
    <t>No.130</t>
    <phoneticPr fontId="2"/>
  </si>
  <si>
    <t>No.131</t>
    <phoneticPr fontId="2"/>
  </si>
  <si>
    <t>No.132</t>
    <phoneticPr fontId="2"/>
  </si>
  <si>
    <t>No.133</t>
    <phoneticPr fontId="2"/>
  </si>
  <si>
    <t>No.134</t>
    <phoneticPr fontId="2"/>
  </si>
  <si>
    <t>No.135</t>
    <phoneticPr fontId="2"/>
  </si>
  <si>
    <t>No.136</t>
    <phoneticPr fontId="2"/>
  </si>
  <si>
    <t>No.139</t>
    <phoneticPr fontId="2"/>
  </si>
  <si>
    <t>No.137</t>
    <phoneticPr fontId="2"/>
  </si>
  <si>
    <t>No.138</t>
    <phoneticPr fontId="2"/>
  </si>
  <si>
    <t>No.140</t>
    <phoneticPr fontId="2"/>
  </si>
  <si>
    <t>No.141</t>
    <phoneticPr fontId="2"/>
  </si>
  <si>
    <t>No.142</t>
    <phoneticPr fontId="2"/>
  </si>
  <si>
    <t>No.104</t>
    <phoneticPr fontId="2"/>
  </si>
  <si>
    <t>No.183</t>
    <phoneticPr fontId="2"/>
  </si>
  <si>
    <t>No.187</t>
    <phoneticPr fontId="2"/>
  </si>
  <si>
    <t>No.191</t>
    <phoneticPr fontId="2"/>
  </si>
  <si>
    <t>No.115-1</t>
    <phoneticPr fontId="2"/>
  </si>
  <si>
    <t>No.115-2</t>
    <phoneticPr fontId="2"/>
  </si>
  <si>
    <t>No.115-3</t>
    <phoneticPr fontId="2"/>
  </si>
  <si>
    <t>No.115-4</t>
    <phoneticPr fontId="2"/>
  </si>
  <si>
    <t>No.228</t>
    <phoneticPr fontId="2"/>
  </si>
  <si>
    <t>No.229</t>
    <phoneticPr fontId="2"/>
  </si>
  <si>
    <t>No.230</t>
    <phoneticPr fontId="2"/>
  </si>
  <si>
    <t>No.246</t>
    <phoneticPr fontId="2"/>
  </si>
  <si>
    <t>No.218</t>
    <phoneticPr fontId="2"/>
  </si>
  <si>
    <t>No.219</t>
    <phoneticPr fontId="2"/>
  </si>
  <si>
    <t>・ 地方自治法又は公益的法人等派遣法による派遣職員、労働組合専従職員を除く。</t>
    <rPh sb="2" eb="4">
      <t>チホウ</t>
    </rPh>
    <rPh sb="7" eb="8">
      <t>マタ</t>
    </rPh>
    <rPh sb="11" eb="12">
      <t>テキ</t>
    </rPh>
    <rPh sb="23" eb="25">
      <t>ショクイン</t>
    </rPh>
    <phoneticPr fontId="9"/>
  </si>
  <si>
    <t>・ 部長は、各部等の総数に掲載</t>
    <rPh sb="2" eb="4">
      <t>ブチョウ</t>
    </rPh>
    <rPh sb="6" eb="7">
      <t>カク</t>
    </rPh>
    <rPh sb="7" eb="9">
      <t>ブトウ</t>
    </rPh>
    <rPh sb="10" eb="12">
      <t>ソウスウ</t>
    </rPh>
    <rPh sb="13" eb="15">
      <t>ケイサイ</t>
    </rPh>
    <phoneticPr fontId="9"/>
  </si>
  <si>
    <t>農業委員会事務局</t>
    <rPh sb="0" eb="2">
      <t>ノウギョウ</t>
    </rPh>
    <rPh sb="2" eb="5">
      <t>イインカイ</t>
    </rPh>
    <phoneticPr fontId="9"/>
  </si>
  <si>
    <t>選挙管理委員会事務局</t>
    <rPh sb="0" eb="2">
      <t>センキョ</t>
    </rPh>
    <rPh sb="2" eb="4">
      <t>カンリ</t>
    </rPh>
    <rPh sb="4" eb="7">
      <t>イインカイ</t>
    </rPh>
    <phoneticPr fontId="9"/>
  </si>
  <si>
    <t>監査委員事務局</t>
    <rPh sb="2" eb="4">
      <t>イイン</t>
    </rPh>
    <phoneticPr fontId="9"/>
  </si>
  <si>
    <t>歴史研究所</t>
    <rPh sb="0" eb="2">
      <t>レキシ</t>
    </rPh>
    <rPh sb="2" eb="5">
      <t>ケンキュウジョ</t>
    </rPh>
    <phoneticPr fontId="9"/>
  </si>
  <si>
    <t>美術博物館</t>
    <rPh sb="0" eb="2">
      <t>ビジュツ</t>
    </rPh>
    <rPh sb="2" eb="5">
      <t>ハクブツカン</t>
    </rPh>
    <phoneticPr fontId="9"/>
  </si>
  <si>
    <t>中央図書館</t>
    <rPh sb="0" eb="2">
      <t>チュウオウ</t>
    </rPh>
    <rPh sb="2" eb="5">
      <t>トショカン</t>
    </rPh>
    <phoneticPr fontId="9"/>
  </si>
  <si>
    <t>文化会館</t>
    <rPh sb="0" eb="2">
      <t>ブンカ</t>
    </rPh>
    <rPh sb="2" eb="4">
      <t>カイカン</t>
    </rPh>
    <phoneticPr fontId="9"/>
  </si>
  <si>
    <t>公民館</t>
    <rPh sb="0" eb="3">
      <t>コウミンカン</t>
    </rPh>
    <phoneticPr fontId="9"/>
  </si>
  <si>
    <t>－</t>
    <phoneticPr fontId="9"/>
  </si>
  <si>
    <t>文化財保護活用課</t>
    <rPh sb="0" eb="3">
      <t>ブンカザイ</t>
    </rPh>
    <rPh sb="3" eb="5">
      <t>ホゴ</t>
    </rPh>
    <rPh sb="5" eb="7">
      <t>カツヨウ</t>
    </rPh>
    <rPh sb="7" eb="8">
      <t>カ</t>
    </rPh>
    <phoneticPr fontId="9"/>
  </si>
  <si>
    <t>生涯学習・スポーツ課</t>
    <rPh sb="0" eb="2">
      <t>ショウガイ</t>
    </rPh>
    <rPh sb="2" eb="4">
      <t>ガクシュウ</t>
    </rPh>
    <rPh sb="9" eb="10">
      <t>カ</t>
    </rPh>
    <phoneticPr fontId="9"/>
  </si>
  <si>
    <t>学校教育課</t>
    <rPh sb="0" eb="2">
      <t>ガッコウ</t>
    </rPh>
    <rPh sb="2" eb="5">
      <t>キョウイクカ</t>
    </rPh>
    <phoneticPr fontId="9"/>
  </si>
  <si>
    <t>教育委員会</t>
  </si>
  <si>
    <t>危機管理部</t>
    <rPh sb="0" eb="2">
      <t>キキ</t>
    </rPh>
    <rPh sb="2" eb="4">
      <t>カンリ</t>
    </rPh>
    <rPh sb="4" eb="5">
      <t>ブ</t>
    </rPh>
    <phoneticPr fontId="9"/>
  </si>
  <si>
    <t>－</t>
  </si>
  <si>
    <t>秘書広報課</t>
    <rPh sb="0" eb="2">
      <t>ヒショ</t>
    </rPh>
    <rPh sb="2" eb="4">
      <t>コウホウ</t>
    </rPh>
    <rPh sb="4" eb="5">
      <t>カ</t>
    </rPh>
    <phoneticPr fontId="9"/>
  </si>
  <si>
    <t>市長公室</t>
    <rPh sb="0" eb="2">
      <t>シチョウ</t>
    </rPh>
    <rPh sb="2" eb="4">
      <t>コウシツ</t>
    </rPh>
    <phoneticPr fontId="9"/>
  </si>
  <si>
    <t>高松診療所・介護老人保健施設</t>
    <rPh sb="0" eb="2">
      <t>タカマツ</t>
    </rPh>
    <rPh sb="2" eb="5">
      <t>シンリョウジョ</t>
    </rPh>
    <rPh sb="6" eb="8">
      <t>カイゴ</t>
    </rPh>
    <rPh sb="8" eb="10">
      <t>ロウジン</t>
    </rPh>
    <rPh sb="10" eb="12">
      <t>ホケン</t>
    </rPh>
    <rPh sb="12" eb="14">
      <t>シセツ</t>
    </rPh>
    <phoneticPr fontId="9"/>
  </si>
  <si>
    <t>市立病院</t>
    <rPh sb="0" eb="2">
      <t>シリツ</t>
    </rPh>
    <rPh sb="2" eb="4">
      <t>ビョウイン</t>
    </rPh>
    <phoneticPr fontId="9"/>
  </si>
  <si>
    <t>市立病院</t>
  </si>
  <si>
    <t>上下水道局付</t>
    <rPh sb="0" eb="2">
      <t>ジョウゲ</t>
    </rPh>
    <rPh sb="2" eb="5">
      <t>スイドウキョク</t>
    </rPh>
    <rPh sb="5" eb="6">
      <t>ヅケ</t>
    </rPh>
    <phoneticPr fontId="9"/>
  </si>
  <si>
    <t>下水浄化センター</t>
    <rPh sb="0" eb="2">
      <t>ゲスイ</t>
    </rPh>
    <rPh sb="2" eb="4">
      <t>ジョウカ</t>
    </rPh>
    <phoneticPr fontId="9"/>
  </si>
  <si>
    <t>下水道課</t>
    <rPh sb="0" eb="4">
      <t>ゲスイドウカ</t>
    </rPh>
    <phoneticPr fontId="9"/>
  </si>
  <si>
    <t>水道課</t>
    <rPh sb="0" eb="3">
      <t>スイドウカ</t>
    </rPh>
    <phoneticPr fontId="9"/>
  </si>
  <si>
    <t>経営管理課</t>
    <rPh sb="0" eb="2">
      <t>ケイエイ</t>
    </rPh>
    <rPh sb="2" eb="4">
      <t>カンリ</t>
    </rPh>
    <rPh sb="4" eb="5">
      <t>カ</t>
    </rPh>
    <phoneticPr fontId="9"/>
  </si>
  <si>
    <t>（水道局）</t>
    <phoneticPr fontId="9"/>
  </si>
  <si>
    <t>上下水道局</t>
    <rPh sb="0" eb="2">
      <t>ジョウゲ</t>
    </rPh>
    <rPh sb="2" eb="5">
      <t>スイドウキョク</t>
    </rPh>
    <phoneticPr fontId="9"/>
  </si>
  <si>
    <t>建設部付</t>
    <rPh sb="0" eb="3">
      <t>ケンセツブ</t>
    </rPh>
    <rPh sb="3" eb="4">
      <t>ヅキ</t>
    </rPh>
    <phoneticPr fontId="9"/>
  </si>
  <si>
    <t>国県関連事業課</t>
    <rPh sb="0" eb="2">
      <t>クニケン</t>
    </rPh>
    <rPh sb="2" eb="4">
      <t>カンレン</t>
    </rPh>
    <rPh sb="4" eb="6">
      <t>ジギョウ</t>
    </rPh>
    <rPh sb="6" eb="7">
      <t>カ</t>
    </rPh>
    <phoneticPr fontId="9"/>
  </si>
  <si>
    <t>維持管理課</t>
    <rPh sb="0" eb="2">
      <t>イジ</t>
    </rPh>
    <rPh sb="2" eb="4">
      <t>カンリ</t>
    </rPh>
    <rPh sb="4" eb="5">
      <t>カ</t>
    </rPh>
    <phoneticPr fontId="9"/>
  </si>
  <si>
    <t>土木課</t>
    <rPh sb="0" eb="3">
      <t>ドボクカ</t>
    </rPh>
    <phoneticPr fontId="9"/>
  </si>
  <si>
    <t>地域計画課</t>
    <rPh sb="0" eb="2">
      <t>チイキ</t>
    </rPh>
    <rPh sb="2" eb="5">
      <t>ケイカクカ</t>
    </rPh>
    <phoneticPr fontId="9"/>
  </si>
  <si>
    <t>建設総務課</t>
    <rPh sb="0" eb="2">
      <t>ケンセツ</t>
    </rPh>
    <rPh sb="2" eb="5">
      <t>ソウムカ</t>
    </rPh>
    <phoneticPr fontId="9"/>
  </si>
  <si>
    <t>建設部</t>
  </si>
  <si>
    <t>金融政策課</t>
    <rPh sb="0" eb="2">
      <t>キンユウ</t>
    </rPh>
    <rPh sb="2" eb="5">
      <t>セイサクカ</t>
    </rPh>
    <phoneticPr fontId="9"/>
  </si>
  <si>
    <t>工業課</t>
    <rPh sb="0" eb="3">
      <t>コウギョウカ</t>
    </rPh>
    <phoneticPr fontId="9"/>
  </si>
  <si>
    <t>遠山郷観光振興室</t>
    <rPh sb="0" eb="2">
      <t>トオヤマ</t>
    </rPh>
    <rPh sb="2" eb="3">
      <t>ゴウ</t>
    </rPh>
    <rPh sb="3" eb="5">
      <t>カンコウ</t>
    </rPh>
    <rPh sb="5" eb="7">
      <t>シンコウ</t>
    </rPh>
    <rPh sb="7" eb="8">
      <t>シツ</t>
    </rPh>
    <phoneticPr fontId="9"/>
  </si>
  <si>
    <t>商業観光課</t>
    <phoneticPr fontId="9"/>
  </si>
  <si>
    <t>観光課</t>
    <rPh sb="0" eb="3">
      <t>カンコウカ</t>
    </rPh>
    <phoneticPr fontId="9"/>
  </si>
  <si>
    <t>商業・市街地活性課</t>
    <rPh sb="0" eb="2">
      <t>ショウギョウ</t>
    </rPh>
    <rPh sb="3" eb="6">
      <t>シガイチ</t>
    </rPh>
    <rPh sb="6" eb="8">
      <t>カッセイ</t>
    </rPh>
    <rPh sb="8" eb="9">
      <t>カ</t>
    </rPh>
    <phoneticPr fontId="9"/>
  </si>
  <si>
    <t>林務課</t>
    <rPh sb="0" eb="3">
      <t>リンムカ</t>
    </rPh>
    <phoneticPr fontId="9"/>
  </si>
  <si>
    <t>農業課</t>
    <rPh sb="0" eb="3">
      <t>ノウギョウカ</t>
    </rPh>
    <phoneticPr fontId="9"/>
  </si>
  <si>
    <t>産業振興課</t>
    <rPh sb="0" eb="2">
      <t>サンギョウ</t>
    </rPh>
    <rPh sb="2" eb="4">
      <t>シンコウ</t>
    </rPh>
    <rPh sb="4" eb="5">
      <t>カ</t>
    </rPh>
    <phoneticPr fontId="9"/>
  </si>
  <si>
    <t>産業経済部</t>
    <phoneticPr fontId="9"/>
  </si>
  <si>
    <t>保健課</t>
    <rPh sb="0" eb="3">
      <t>ホケンカ</t>
    </rPh>
    <phoneticPr fontId="9"/>
  </si>
  <si>
    <t>長寿支援課</t>
    <rPh sb="0" eb="2">
      <t>チョウジュ</t>
    </rPh>
    <rPh sb="2" eb="4">
      <t>シエン</t>
    </rPh>
    <rPh sb="4" eb="5">
      <t>カ</t>
    </rPh>
    <phoneticPr fontId="9"/>
  </si>
  <si>
    <t>子育て支援課</t>
    <rPh sb="0" eb="2">
      <t>コソダ</t>
    </rPh>
    <rPh sb="3" eb="6">
      <t>シエンカ</t>
    </rPh>
    <phoneticPr fontId="9"/>
  </si>
  <si>
    <t>福祉課</t>
    <rPh sb="0" eb="3">
      <t>フクシカ</t>
    </rPh>
    <phoneticPr fontId="9"/>
  </si>
  <si>
    <t>（福祉事務所）</t>
    <phoneticPr fontId="9"/>
  </si>
  <si>
    <t>健康福祉部</t>
    <rPh sb="0" eb="2">
      <t>ケンコウ</t>
    </rPh>
    <rPh sb="2" eb="4">
      <t>フクシ</t>
    </rPh>
    <rPh sb="4" eb="5">
      <t>ブ</t>
    </rPh>
    <phoneticPr fontId="9"/>
  </si>
  <si>
    <t>ゼロカーボンシティ推進課</t>
    <rPh sb="9" eb="12">
      <t>スイシンカ</t>
    </rPh>
    <phoneticPr fontId="9"/>
  </si>
  <si>
    <t>環境課</t>
    <rPh sb="0" eb="2">
      <t>カンキョウ</t>
    </rPh>
    <rPh sb="2" eb="3">
      <t>カ</t>
    </rPh>
    <phoneticPr fontId="9"/>
  </si>
  <si>
    <t>市民課</t>
    <rPh sb="0" eb="3">
      <t>シミンカ</t>
    </rPh>
    <phoneticPr fontId="9"/>
  </si>
  <si>
    <t>共生・協働推進課</t>
    <rPh sb="0" eb="2">
      <t>キョウセイ</t>
    </rPh>
    <rPh sb="3" eb="5">
      <t>キョウドウ</t>
    </rPh>
    <rPh sb="5" eb="8">
      <t>スイシンカ</t>
    </rPh>
    <phoneticPr fontId="9"/>
  </si>
  <si>
    <t>結いターン移住定住推進課</t>
    <rPh sb="0" eb="1">
      <t>ユ</t>
    </rPh>
    <rPh sb="5" eb="7">
      <t>イジュウ</t>
    </rPh>
    <rPh sb="7" eb="9">
      <t>テイジュウ</t>
    </rPh>
    <rPh sb="9" eb="11">
      <t>スイシン</t>
    </rPh>
    <rPh sb="11" eb="12">
      <t>カ</t>
    </rPh>
    <phoneticPr fontId="9"/>
  </si>
  <si>
    <t>地域自治振興課</t>
    <rPh sb="0" eb="2">
      <t>チイキ</t>
    </rPh>
    <rPh sb="2" eb="4">
      <t>ジチ</t>
    </rPh>
    <rPh sb="4" eb="6">
      <t>シンコウ</t>
    </rPh>
    <rPh sb="6" eb="7">
      <t>カ</t>
    </rPh>
    <phoneticPr fontId="9"/>
  </si>
  <si>
    <t>　市民協働環境部</t>
    <rPh sb="1" eb="3">
      <t>シミン</t>
    </rPh>
    <rPh sb="3" eb="5">
      <t>キョウドウ</t>
    </rPh>
    <rPh sb="5" eb="8">
      <t>カンキョウブ</t>
    </rPh>
    <phoneticPr fontId="9"/>
  </si>
  <si>
    <t>リニア用地課</t>
    <rPh sb="3" eb="6">
      <t>ヨウチカ</t>
    </rPh>
    <phoneticPr fontId="9"/>
  </si>
  <si>
    <t>リニア整備課</t>
    <rPh sb="3" eb="6">
      <t>セイビカ</t>
    </rPh>
    <phoneticPr fontId="9"/>
  </si>
  <si>
    <t>リニア推進課</t>
    <rPh sb="3" eb="6">
      <t>スイシンカ</t>
    </rPh>
    <phoneticPr fontId="9"/>
  </si>
  <si>
    <t>　リニア推進部</t>
    <rPh sb="4" eb="6">
      <t>スイシン</t>
    </rPh>
    <rPh sb="6" eb="7">
      <t>ブ</t>
    </rPh>
    <phoneticPr fontId="9"/>
  </si>
  <si>
    <t>秘書課</t>
    <rPh sb="0" eb="3">
      <t>ヒショカ</t>
    </rPh>
    <phoneticPr fontId="9"/>
  </si>
  <si>
    <t>広報ブランド推進課</t>
    <rPh sb="0" eb="2">
      <t>コウホウ</t>
    </rPh>
    <rPh sb="6" eb="8">
      <t>スイシン</t>
    </rPh>
    <rPh sb="8" eb="9">
      <t>カ</t>
    </rPh>
    <phoneticPr fontId="9"/>
  </si>
  <si>
    <t>デジタル推進課</t>
    <rPh sb="4" eb="7">
      <t>スイシンカ</t>
    </rPh>
    <phoneticPr fontId="9"/>
  </si>
  <si>
    <t>SENA駐在</t>
    <rPh sb="4" eb="6">
      <t>チュウザイ</t>
    </rPh>
    <phoneticPr fontId="9"/>
  </si>
  <si>
    <t>大学誘致連携推進室</t>
    <rPh sb="0" eb="1">
      <t>ダイ</t>
    </rPh>
    <rPh sb="1" eb="2">
      <t>ガク</t>
    </rPh>
    <rPh sb="2" eb="4">
      <t>ユウチ</t>
    </rPh>
    <rPh sb="4" eb="6">
      <t>レンケイ</t>
    </rPh>
    <rPh sb="6" eb="8">
      <t>スイシン</t>
    </rPh>
    <rPh sb="8" eb="9">
      <t>シツ</t>
    </rPh>
    <phoneticPr fontId="9"/>
  </si>
  <si>
    <t>企画課</t>
    <rPh sb="0" eb="2">
      <t>キカク</t>
    </rPh>
    <rPh sb="2" eb="3">
      <t>カ</t>
    </rPh>
    <phoneticPr fontId="9"/>
  </si>
  <si>
    <t>企画部</t>
    <rPh sb="0" eb="2">
      <t>キカク</t>
    </rPh>
    <rPh sb="2" eb="3">
      <t>ブ</t>
    </rPh>
    <phoneticPr fontId="9"/>
  </si>
  <si>
    <t>総務部付</t>
    <rPh sb="0" eb="3">
      <t>ソウムブ</t>
    </rPh>
    <rPh sb="3" eb="4">
      <t>ヅキ</t>
    </rPh>
    <phoneticPr fontId="9"/>
  </si>
  <si>
    <t>納税課</t>
    <rPh sb="0" eb="3">
      <t>ノウゼイカ</t>
    </rPh>
    <phoneticPr fontId="9"/>
  </si>
  <si>
    <t>税務課</t>
    <rPh sb="0" eb="3">
      <t>ゼイムカ</t>
    </rPh>
    <phoneticPr fontId="9"/>
  </si>
  <si>
    <t>財政課</t>
    <rPh sb="0" eb="3">
      <t>ザイセイカ</t>
    </rPh>
    <phoneticPr fontId="9"/>
  </si>
  <si>
    <t>人事課</t>
    <rPh sb="0" eb="3">
      <t>ジンジカ</t>
    </rPh>
    <phoneticPr fontId="9"/>
  </si>
  <si>
    <t>総務文書課</t>
    <rPh sb="0" eb="2">
      <t>ソウム</t>
    </rPh>
    <rPh sb="2" eb="4">
      <t>ブンショ</t>
    </rPh>
    <rPh sb="4" eb="5">
      <t>カ</t>
    </rPh>
    <phoneticPr fontId="9"/>
  </si>
  <si>
    <t>総務部</t>
  </si>
  <si>
    <t>総計</t>
  </si>
  <si>
    <t>　　　区分</t>
    <phoneticPr fontId="9"/>
  </si>
  <si>
    <t>年</t>
    <rPh sb="0" eb="1">
      <t>ネン</t>
    </rPh>
    <phoneticPr fontId="9"/>
  </si>
  <si>
    <t>４月１日現在</t>
    <phoneticPr fontId="9"/>
  </si>
  <si>
    <t>241 市の職員数</t>
    <phoneticPr fontId="9"/>
  </si>
  <si>
    <t>資料：人事課</t>
    <rPh sb="0" eb="2">
      <t>シリョウ</t>
    </rPh>
    <rPh sb="3" eb="6">
      <t>ジンジカ</t>
    </rPh>
    <phoneticPr fontId="16"/>
  </si>
  <si>
    <t>佐藤　健</t>
    <rPh sb="0" eb="2">
      <t>サトウ</t>
    </rPh>
    <rPh sb="3" eb="4">
      <t>タケシ</t>
    </rPh>
    <phoneticPr fontId="12"/>
  </si>
  <si>
    <t>10代</t>
    <phoneticPr fontId="12"/>
  </si>
  <si>
    <t>牧野 光朗</t>
    <rPh sb="0" eb="2">
      <t>マキノ</t>
    </rPh>
    <rPh sb="3" eb="5">
      <t>ミツオ</t>
    </rPh>
    <phoneticPr fontId="12"/>
  </si>
  <si>
    <t>９代</t>
    <phoneticPr fontId="2"/>
  </si>
  <si>
    <t>田中 秀典</t>
  </si>
  <si>
    <t>８代</t>
    <phoneticPr fontId="2"/>
  </si>
  <si>
    <t>松澤 太郎</t>
  </si>
  <si>
    <t>７代</t>
    <phoneticPr fontId="12"/>
  </si>
  <si>
    <t>清水 重美</t>
  </si>
  <si>
    <t>６代</t>
    <phoneticPr fontId="12"/>
  </si>
  <si>
    <t>松井 卓治</t>
  </si>
  <si>
    <t>５代</t>
    <phoneticPr fontId="12"/>
  </si>
  <si>
    <t>高田 茂</t>
  </si>
  <si>
    <t>４代</t>
    <phoneticPr fontId="12"/>
  </si>
  <si>
    <t>遠山 方景</t>
  </si>
  <si>
    <t>３代</t>
    <phoneticPr fontId="12"/>
  </si>
  <si>
    <t>市瀬 泰一</t>
  </si>
  <si>
    <t>２代</t>
    <phoneticPr fontId="16"/>
  </si>
  <si>
    <t>野原 文四郎</t>
  </si>
  <si>
    <t>初代</t>
  </si>
  <si>
    <t>小西 吉太郎</t>
  </si>
  <si>
    <t>臨時市長代理</t>
  </si>
  <si>
    <t>退任年月日</t>
  </si>
  <si>
    <t>就任年月日</t>
  </si>
  <si>
    <t>氏　　名</t>
  </si>
  <si>
    <t>代　　別</t>
  </si>
  <si>
    <t>243 歴代市長</t>
    <phoneticPr fontId="16"/>
  </si>
  <si>
    <t>髙田　修</t>
    <rPh sb="0" eb="2">
      <t>タカダ</t>
    </rPh>
    <rPh sb="3" eb="4">
      <t>オサム</t>
    </rPh>
    <phoneticPr fontId="12"/>
  </si>
  <si>
    <t>6代</t>
    <phoneticPr fontId="12"/>
  </si>
  <si>
    <t>木下　悦夫</t>
    <rPh sb="0" eb="2">
      <t>キノシタ</t>
    </rPh>
    <rPh sb="3" eb="5">
      <t>エツオ</t>
    </rPh>
    <phoneticPr fontId="12"/>
  </si>
  <si>
    <t>5代</t>
  </si>
  <si>
    <t>佐藤 健</t>
    <rPh sb="0" eb="2">
      <t>サトウ</t>
    </rPh>
    <rPh sb="3" eb="4">
      <t>ケン</t>
    </rPh>
    <phoneticPr fontId="12"/>
  </si>
  <si>
    <t>４代</t>
  </si>
  <si>
    <t>丸山 達也</t>
    <rPh sb="0" eb="2">
      <t>マルヤマ</t>
    </rPh>
    <rPh sb="3" eb="5">
      <t>タツヤ</t>
    </rPh>
    <phoneticPr fontId="12"/>
  </si>
  <si>
    <t>渡邉　嘉藏</t>
    <rPh sb="0" eb="2">
      <t>ワタナベ</t>
    </rPh>
    <rPh sb="3" eb="5">
      <t>ヨシゾウ</t>
    </rPh>
    <phoneticPr fontId="12"/>
  </si>
  <si>
    <t>平成19年4月1日　※</t>
    <rPh sb="0" eb="2">
      <t>ヘイセイ</t>
    </rPh>
    <rPh sb="4" eb="5">
      <t>ネン</t>
    </rPh>
    <rPh sb="6" eb="7">
      <t>ツキ</t>
    </rPh>
    <rPh sb="8" eb="9">
      <t>ニチ</t>
    </rPh>
    <phoneticPr fontId="12"/>
  </si>
  <si>
    <t>小木曽　博人</t>
    <rPh sb="0" eb="3">
      <t>オギソ</t>
    </rPh>
    <rPh sb="4" eb="6">
      <t>ヒロト</t>
    </rPh>
    <phoneticPr fontId="12"/>
  </si>
  <si>
    <t>初　　　　　代</t>
    <rPh sb="0" eb="1">
      <t>ショ</t>
    </rPh>
    <rPh sb="6" eb="7">
      <t>ダイ</t>
    </rPh>
    <phoneticPr fontId="12"/>
  </si>
  <si>
    <t>244-2　歴代副市長</t>
    <rPh sb="8" eb="9">
      <t>フク</t>
    </rPh>
    <rPh sb="9" eb="11">
      <t>シチョウ</t>
    </rPh>
    <phoneticPr fontId="16"/>
  </si>
  <si>
    <t>小木曽 博人</t>
    <rPh sb="0" eb="3">
      <t>オギソ</t>
    </rPh>
    <rPh sb="4" eb="5">
      <t>ヒロシ</t>
    </rPh>
    <rPh sb="5" eb="6">
      <t>ジン</t>
    </rPh>
    <phoneticPr fontId="12"/>
  </si>
  <si>
    <t>14代</t>
    <phoneticPr fontId="12"/>
  </si>
  <si>
    <t>古井 武志</t>
  </si>
  <si>
    <t>13代</t>
  </si>
  <si>
    <t>村松 芳孝</t>
  </si>
  <si>
    <t>12代</t>
    <phoneticPr fontId="12"/>
  </si>
  <si>
    <t>山岸 恒夫</t>
  </si>
  <si>
    <t>11代</t>
    <phoneticPr fontId="12"/>
  </si>
  <si>
    <t>宮内 省治</t>
  </si>
  <si>
    <t>10代</t>
    <phoneticPr fontId="16"/>
  </si>
  <si>
    <t>今村 玄吾</t>
  </si>
  <si>
    <t>９代</t>
    <phoneticPr fontId="12"/>
  </si>
  <si>
    <t>伊澤  睦</t>
    <phoneticPr fontId="12"/>
  </si>
  <si>
    <t>８代</t>
    <phoneticPr fontId="12"/>
  </si>
  <si>
    <t>本堂 順一</t>
  </si>
  <si>
    <t>座光寺 久男</t>
  </si>
  <si>
    <t>舞澤 喜光</t>
    <rPh sb="1" eb="2">
      <t>サワ</t>
    </rPh>
    <phoneticPr fontId="16"/>
  </si>
  <si>
    <t>初代</t>
    <rPh sb="0" eb="1">
      <t>ショ</t>
    </rPh>
    <phoneticPr fontId="16"/>
  </si>
  <si>
    <t>臨時助役代理</t>
  </si>
  <si>
    <t>244-1　歴代助役</t>
    <phoneticPr fontId="16"/>
  </si>
  <si>
    <t>-</t>
  </si>
  <si>
    <t>諸支出金</t>
  </si>
  <si>
    <t>公債費</t>
  </si>
  <si>
    <t>災害復旧費</t>
  </si>
  <si>
    <t>教育費</t>
  </si>
  <si>
    <t>消防費</t>
  </si>
  <si>
    <t>土木費</t>
  </si>
  <si>
    <t>商工費</t>
  </si>
  <si>
    <t>農林水産業費</t>
  </si>
  <si>
    <t>労働費</t>
  </si>
  <si>
    <t>衛生費</t>
  </si>
  <si>
    <t>民生費</t>
  </si>
  <si>
    <t>総務費</t>
  </si>
  <si>
    <t>議会費</t>
  </si>
  <si>
    <t>歳出総額</t>
  </si>
  <si>
    <t>市債</t>
  </si>
  <si>
    <t>諸収入</t>
    <phoneticPr fontId="9"/>
  </si>
  <si>
    <t>繰越金</t>
    <phoneticPr fontId="9"/>
  </si>
  <si>
    <t>繰入金</t>
    <phoneticPr fontId="9"/>
  </si>
  <si>
    <t>寄附金</t>
    <phoneticPr fontId="9"/>
  </si>
  <si>
    <t>財産収入</t>
    <phoneticPr fontId="9"/>
  </si>
  <si>
    <t>県支出金</t>
  </si>
  <si>
    <t>国庫支出金</t>
  </si>
  <si>
    <t>使用料及び手数料</t>
    <rPh sb="3" eb="4">
      <t>オヨ</t>
    </rPh>
    <phoneticPr fontId="9"/>
  </si>
  <si>
    <t>分担金及び負担金</t>
    <rPh sb="3" eb="4">
      <t>オヨ</t>
    </rPh>
    <phoneticPr fontId="9"/>
  </si>
  <si>
    <t>交通安全対策交付金</t>
    <rPh sb="4" eb="6">
      <t>タイサク</t>
    </rPh>
    <phoneticPr fontId="9"/>
  </si>
  <si>
    <t>地方交付税</t>
  </si>
  <si>
    <t>地方特例交付金</t>
    <rPh sb="2" eb="4">
      <t>トクレイ</t>
    </rPh>
    <rPh sb="4" eb="7">
      <t>コウフキン</t>
    </rPh>
    <phoneticPr fontId="9"/>
  </si>
  <si>
    <t>法人事業税交付金</t>
    <rPh sb="0" eb="2">
      <t>ホウジン</t>
    </rPh>
    <rPh sb="2" eb="5">
      <t>ジギョウゼイ</t>
    </rPh>
    <rPh sb="5" eb="8">
      <t>コウフキン</t>
    </rPh>
    <phoneticPr fontId="9"/>
  </si>
  <si>
    <t>自動車税環境性能割交付金</t>
    <phoneticPr fontId="9"/>
  </si>
  <si>
    <t>自動車取得税交付金</t>
    <rPh sb="3" eb="5">
      <t>シュトク</t>
    </rPh>
    <rPh sb="5" eb="6">
      <t>ゼイ</t>
    </rPh>
    <phoneticPr fontId="9"/>
  </si>
  <si>
    <t>特別地方消費税交付金</t>
    <rPh sb="0" eb="2">
      <t>トクベツ</t>
    </rPh>
    <phoneticPr fontId="9"/>
  </si>
  <si>
    <t>地方消費税交付金</t>
    <rPh sb="0" eb="2">
      <t>チホウ</t>
    </rPh>
    <rPh sb="2" eb="5">
      <t>ショウヒゼイ</t>
    </rPh>
    <rPh sb="5" eb="8">
      <t>コウフキン</t>
    </rPh>
    <phoneticPr fontId="9"/>
  </si>
  <si>
    <t>株式等譲渡所得割交付金</t>
    <rPh sb="0" eb="2">
      <t>カブシキ</t>
    </rPh>
    <rPh sb="2" eb="3">
      <t>トウ</t>
    </rPh>
    <rPh sb="3" eb="5">
      <t>ジョウト</t>
    </rPh>
    <rPh sb="5" eb="8">
      <t>ショトクワリ</t>
    </rPh>
    <rPh sb="8" eb="11">
      <t>コウフキン</t>
    </rPh>
    <phoneticPr fontId="9"/>
  </si>
  <si>
    <t>配当割交付金</t>
    <rPh sb="0" eb="2">
      <t>ハイトウ</t>
    </rPh>
    <phoneticPr fontId="9"/>
  </si>
  <si>
    <t>利子割交付金</t>
  </si>
  <si>
    <t>地方譲与税</t>
  </si>
  <si>
    <t>市税</t>
  </si>
  <si>
    <t>歳入総額</t>
  </si>
  <si>
    <t>構成比(%)</t>
  </si>
  <si>
    <t>決算額</t>
  </si>
  <si>
    <t>令和４年度</t>
    <rPh sb="0" eb="2">
      <t>レイワ</t>
    </rPh>
    <rPh sb="3" eb="5">
      <t>ネンド</t>
    </rPh>
    <phoneticPr fontId="9"/>
  </si>
  <si>
    <t>令和３年度</t>
    <rPh sb="0" eb="2">
      <t>レイワ</t>
    </rPh>
    <rPh sb="3" eb="5">
      <t>ネンド</t>
    </rPh>
    <phoneticPr fontId="9"/>
  </si>
  <si>
    <t>令和２年度</t>
    <rPh sb="0" eb="2">
      <t>レイワ</t>
    </rPh>
    <rPh sb="3" eb="5">
      <t>ネンド</t>
    </rPh>
    <phoneticPr fontId="9"/>
  </si>
  <si>
    <t>科目（款）</t>
  </si>
  <si>
    <t>（単位 千円）</t>
    <phoneticPr fontId="9"/>
  </si>
  <si>
    <t>231 普通会計歳入歳出状況</t>
    <phoneticPr fontId="9"/>
  </si>
  <si>
    <t>※</t>
    <phoneticPr fontId="9"/>
  </si>
  <si>
    <t>自主財源率(%)</t>
    <rPh sb="0" eb="2">
      <t>ジシュ</t>
    </rPh>
    <rPh sb="2" eb="4">
      <t>ザイゲン</t>
    </rPh>
    <rPh sb="4" eb="5">
      <t>リツ</t>
    </rPh>
    <phoneticPr fontId="9"/>
  </si>
  <si>
    <t>依存財源</t>
    <rPh sb="0" eb="2">
      <t>イゾン</t>
    </rPh>
    <rPh sb="2" eb="4">
      <t>ザイゲン</t>
    </rPh>
    <phoneticPr fontId="9"/>
  </si>
  <si>
    <t>自主財源</t>
    <rPh sb="0" eb="2">
      <t>ジシュ</t>
    </rPh>
    <rPh sb="2" eb="4">
      <t>ザイゲン</t>
    </rPh>
    <phoneticPr fontId="9"/>
  </si>
  <si>
    <t>総額</t>
    <phoneticPr fontId="9"/>
  </si>
  <si>
    <t>財源別</t>
    <rPh sb="0" eb="3">
      <t>ザイゲンベツ</t>
    </rPh>
    <phoneticPr fontId="9"/>
  </si>
  <si>
    <t>232 普通会計財源別歳入状況</t>
    <rPh sb="8" eb="11">
      <t>ザイゲンベツ</t>
    </rPh>
    <phoneticPr fontId="9"/>
  </si>
  <si>
    <t>繰出金</t>
    <rPh sb="0" eb="2">
      <t>クリダ</t>
    </rPh>
    <rPh sb="2" eb="3">
      <t>キン</t>
    </rPh>
    <phoneticPr fontId="9"/>
  </si>
  <si>
    <t>投資及び出資金、貸付金</t>
    <rPh sb="0" eb="2">
      <t>トウシ</t>
    </rPh>
    <rPh sb="2" eb="3">
      <t>オヨ</t>
    </rPh>
    <rPh sb="4" eb="7">
      <t>シュッシキン</t>
    </rPh>
    <rPh sb="8" eb="11">
      <t>カシツケキン</t>
    </rPh>
    <phoneticPr fontId="9"/>
  </si>
  <si>
    <t>積立金</t>
    <rPh sb="0" eb="3">
      <t>ツミタテキン</t>
    </rPh>
    <phoneticPr fontId="9"/>
  </si>
  <si>
    <t>公債費</t>
    <rPh sb="0" eb="3">
      <t>コウサイヒ</t>
    </rPh>
    <phoneticPr fontId="9"/>
  </si>
  <si>
    <t>失業対策事業費</t>
    <rPh sb="0" eb="2">
      <t>シツギョウ</t>
    </rPh>
    <rPh sb="2" eb="4">
      <t>タイサク</t>
    </rPh>
    <rPh sb="4" eb="7">
      <t>ジギョウヒ</t>
    </rPh>
    <phoneticPr fontId="9"/>
  </si>
  <si>
    <t>災害復旧事業費</t>
    <rPh sb="0" eb="2">
      <t>サイガイ</t>
    </rPh>
    <rPh sb="2" eb="4">
      <t>フッキュウ</t>
    </rPh>
    <rPh sb="4" eb="7">
      <t>ジギョウヒ</t>
    </rPh>
    <phoneticPr fontId="9"/>
  </si>
  <si>
    <t>普通建設事業費</t>
    <rPh sb="0" eb="2">
      <t>フツウ</t>
    </rPh>
    <rPh sb="2" eb="4">
      <t>ケンセツ</t>
    </rPh>
    <rPh sb="4" eb="7">
      <t>ジギョウヒ</t>
    </rPh>
    <phoneticPr fontId="9"/>
  </si>
  <si>
    <t>補助費等</t>
    <rPh sb="0" eb="3">
      <t>ホジョヒ</t>
    </rPh>
    <rPh sb="3" eb="4">
      <t>ナド</t>
    </rPh>
    <phoneticPr fontId="9"/>
  </si>
  <si>
    <t>扶助費</t>
    <rPh sb="0" eb="2">
      <t>フジョ</t>
    </rPh>
    <rPh sb="2" eb="3">
      <t>ヒ</t>
    </rPh>
    <phoneticPr fontId="9"/>
  </si>
  <si>
    <t>維持補修費</t>
    <rPh sb="0" eb="2">
      <t>イジ</t>
    </rPh>
    <rPh sb="2" eb="5">
      <t>ホシュウヒ</t>
    </rPh>
    <phoneticPr fontId="9"/>
  </si>
  <si>
    <t>物件費</t>
    <rPh sb="0" eb="2">
      <t>ブッケン</t>
    </rPh>
    <rPh sb="2" eb="3">
      <t>ヒ</t>
    </rPh>
    <phoneticPr fontId="9"/>
  </si>
  <si>
    <t>人件費</t>
    <rPh sb="0" eb="3">
      <t>ジンケンヒ</t>
    </rPh>
    <phoneticPr fontId="9"/>
  </si>
  <si>
    <t>総額</t>
    <rPh sb="0" eb="2">
      <t>ソウガク</t>
    </rPh>
    <phoneticPr fontId="9"/>
  </si>
  <si>
    <t>項目</t>
    <rPh sb="0" eb="2">
      <t>コウモク</t>
    </rPh>
    <phoneticPr fontId="9"/>
  </si>
  <si>
    <t>233 普通会計性質別歳出決算</t>
    <rPh sb="8" eb="10">
      <t>セイシツ</t>
    </rPh>
    <rPh sb="10" eb="11">
      <t>ベツ</t>
    </rPh>
    <rPh sb="13" eb="15">
      <t>ケッサン</t>
    </rPh>
    <phoneticPr fontId="9"/>
  </si>
  <si>
    <t>資料：会計課、財政課財政係、財政課行革・施設マネジメント係</t>
    <rPh sb="10" eb="12">
      <t>ザイセイ</t>
    </rPh>
    <rPh sb="12" eb="13">
      <t>カカ</t>
    </rPh>
    <rPh sb="14" eb="16">
      <t>ザイセイ</t>
    </rPh>
    <rPh sb="16" eb="17">
      <t>カ</t>
    </rPh>
    <rPh sb="17" eb="19">
      <t>ギョウカク</t>
    </rPh>
    <rPh sb="20" eb="22">
      <t>シセツ</t>
    </rPh>
    <rPh sb="28" eb="29">
      <t>カカ</t>
    </rPh>
    <phoneticPr fontId="9"/>
  </si>
  <si>
    <t>31（１）</t>
    <phoneticPr fontId="9"/>
  </si>
  <si>
    <t>（㎡）</t>
  </si>
  <si>
    <t>（千円）</t>
    <rPh sb="1" eb="3">
      <t>センエン</t>
    </rPh>
    <phoneticPr fontId="9"/>
  </si>
  <si>
    <t>普通財産</t>
  </si>
  <si>
    <t>行政財産</t>
  </si>
  <si>
    <t>立木推定
蓄積量</t>
  </si>
  <si>
    <t>基金</t>
  </si>
  <si>
    <t>出資による
権利</t>
  </si>
  <si>
    <t>有価証券</t>
  </si>
  <si>
    <t>建物（㎡）</t>
  </si>
  <si>
    <t>土地（㎡）</t>
  </si>
  <si>
    <t>年度</t>
  </si>
  <si>
    <t>234 市有財産の状況</t>
    <phoneticPr fontId="9"/>
  </si>
  <si>
    <t>住民基本台帳登録人口により計算した。</t>
    <phoneticPr fontId="9"/>
  </si>
  <si>
    <t>資料：財政課</t>
  </si>
  <si>
    <t>市民１人当たり負債額は各年度10月１日現在の</t>
    <phoneticPr fontId="9"/>
  </si>
  <si>
    <t>31(1)</t>
    <phoneticPr fontId="9"/>
  </si>
  <si>
    <t>（円）</t>
    <rPh sb="1" eb="2">
      <t>センエン</t>
    </rPh>
    <phoneticPr fontId="9"/>
  </si>
  <si>
    <t>市民１人当たり負債額</t>
    <phoneticPr fontId="9"/>
  </si>
  <si>
    <t>本年度末現債高</t>
  </si>
  <si>
    <t>償還額</t>
  </si>
  <si>
    <t>借入額</t>
  </si>
  <si>
    <t>前年度末現債高</t>
  </si>
  <si>
    <t>236 市債の状況（普通会計）</t>
    <phoneticPr fontId="9"/>
  </si>
  <si>
    <t>資料：税務課</t>
    <phoneticPr fontId="25"/>
  </si>
  <si>
    <t>※ 保安林はその他に含む</t>
    <phoneticPr fontId="25"/>
  </si>
  <si>
    <t>その他</t>
  </si>
  <si>
    <t>雑種地</t>
  </si>
  <si>
    <t>原野</t>
  </si>
  <si>
    <t>山林</t>
  </si>
  <si>
    <t>池沼</t>
  </si>
  <si>
    <t>宅地</t>
  </si>
  <si>
    <t>畑</t>
  </si>
  <si>
    <t>田</t>
  </si>
  <si>
    <t>総面積</t>
  </si>
  <si>
    <t>年</t>
    <rPh sb="0" eb="1">
      <t>ネン</t>
    </rPh>
    <phoneticPr fontId="25"/>
  </si>
  <si>
    <t>各年1月1日現在（単位 k㎡）</t>
    <rPh sb="0" eb="1">
      <t>カク</t>
    </rPh>
    <rPh sb="1" eb="2">
      <t>トシ</t>
    </rPh>
    <rPh sb="3" eb="4">
      <t>ツキ</t>
    </rPh>
    <rPh sb="5" eb="6">
      <t>ヒ</t>
    </rPh>
    <rPh sb="6" eb="8">
      <t>ゲンザイ</t>
    </rPh>
    <phoneticPr fontId="25"/>
  </si>
  <si>
    <t>※平成31年度末より二輪車の「軽」の集計無し</t>
    <rPh sb="1" eb="3">
      <t>ヘイセイ</t>
    </rPh>
    <rPh sb="5" eb="6">
      <t>ネン</t>
    </rPh>
    <rPh sb="6" eb="7">
      <t>ド</t>
    </rPh>
    <rPh sb="7" eb="8">
      <t>マツ</t>
    </rPh>
    <rPh sb="18" eb="20">
      <t>シュウケイ</t>
    </rPh>
    <rPh sb="20" eb="21">
      <t>ナシ</t>
    </rPh>
    <phoneticPr fontId="9"/>
  </si>
  <si>
    <t>資料：北陸信越運輸局長野運輸支局</t>
    <rPh sb="0" eb="2">
      <t>シリョウ</t>
    </rPh>
    <rPh sb="3" eb="5">
      <t>ホクリク</t>
    </rPh>
    <rPh sb="5" eb="7">
      <t>シンエツ</t>
    </rPh>
    <rPh sb="7" eb="9">
      <t>ウンユ</t>
    </rPh>
    <rPh sb="9" eb="10">
      <t>キョク</t>
    </rPh>
    <rPh sb="10" eb="12">
      <t>ナガノ</t>
    </rPh>
    <rPh sb="12" eb="14">
      <t>ウンユ</t>
    </rPh>
    <rPh sb="14" eb="16">
      <t>シキョク</t>
    </rPh>
    <phoneticPr fontId="9"/>
  </si>
  <si>
    <t>計</t>
    <rPh sb="0" eb="1">
      <t>ケイ</t>
    </rPh>
    <phoneticPr fontId="9"/>
  </si>
  <si>
    <t>軽</t>
    <rPh sb="0" eb="1">
      <t>ケイ</t>
    </rPh>
    <phoneticPr fontId="9"/>
  </si>
  <si>
    <t>小型</t>
    <rPh sb="0" eb="2">
      <t>コガタ</t>
    </rPh>
    <phoneticPr fontId="9"/>
  </si>
  <si>
    <t>乗用</t>
    <rPh sb="0" eb="2">
      <t>ジョウヨウ</t>
    </rPh>
    <phoneticPr fontId="9"/>
  </si>
  <si>
    <t>貨物</t>
    <rPh sb="0" eb="2">
      <t>カモツ</t>
    </rPh>
    <phoneticPr fontId="9"/>
  </si>
  <si>
    <t>普通</t>
    <rPh sb="0" eb="2">
      <t>フツウ</t>
    </rPh>
    <phoneticPr fontId="9"/>
  </si>
  <si>
    <t>被牽引</t>
    <rPh sb="0" eb="1">
      <t>ヒ</t>
    </rPh>
    <rPh sb="1" eb="3">
      <t>ケンイン</t>
    </rPh>
    <phoneticPr fontId="9"/>
  </si>
  <si>
    <t>合計</t>
    <rPh sb="0" eb="2">
      <t>ゴウケイ</t>
    </rPh>
    <phoneticPr fontId="9"/>
  </si>
  <si>
    <t>二輪車</t>
    <rPh sb="0" eb="3">
      <t>ニリンシャ</t>
    </rPh>
    <phoneticPr fontId="9"/>
  </si>
  <si>
    <t>軽三輪・軽四輪</t>
    <rPh sb="0" eb="1">
      <t>ケイ</t>
    </rPh>
    <rPh sb="1" eb="3">
      <t>サンリン</t>
    </rPh>
    <rPh sb="4" eb="5">
      <t>ケイ</t>
    </rPh>
    <rPh sb="5" eb="7">
      <t>ヨンリン</t>
    </rPh>
    <phoneticPr fontId="9"/>
  </si>
  <si>
    <t>登録車計</t>
    <rPh sb="0" eb="2">
      <t>トウロク</t>
    </rPh>
    <rPh sb="2" eb="3">
      <t>シャ</t>
    </rPh>
    <rPh sb="3" eb="4">
      <t>ケイ</t>
    </rPh>
    <phoneticPr fontId="9"/>
  </si>
  <si>
    <t>特種（殊）</t>
    <rPh sb="0" eb="2">
      <t>トクシュ</t>
    </rPh>
    <rPh sb="3" eb="4">
      <t>シュ</t>
    </rPh>
    <phoneticPr fontId="9"/>
  </si>
  <si>
    <t>乗合</t>
    <rPh sb="0" eb="2">
      <t>ノリアイ</t>
    </rPh>
    <phoneticPr fontId="9"/>
  </si>
  <si>
    <t>年度</t>
    <rPh sb="0" eb="1">
      <t>ネン</t>
    </rPh>
    <rPh sb="1" eb="2">
      <t>ド</t>
    </rPh>
    <phoneticPr fontId="9"/>
  </si>
  <si>
    <t>参考：自動車保有台数</t>
    <rPh sb="0" eb="2">
      <t>サンコウ</t>
    </rPh>
    <rPh sb="3" eb="6">
      <t>ジドウシャ</t>
    </rPh>
    <rPh sb="6" eb="8">
      <t>ホユウ</t>
    </rPh>
    <rPh sb="8" eb="10">
      <t>ダイスウ</t>
    </rPh>
    <phoneticPr fontId="9"/>
  </si>
  <si>
    <t>※平成29年度末より県税に係る市町村別データの集計無し</t>
    <rPh sb="1" eb="3">
      <t>ヘイセイ</t>
    </rPh>
    <rPh sb="5" eb="7">
      <t>ネンド</t>
    </rPh>
    <rPh sb="7" eb="8">
      <t>マツ</t>
    </rPh>
    <rPh sb="10" eb="11">
      <t>ケン</t>
    </rPh>
    <rPh sb="11" eb="12">
      <t>ゼイ</t>
    </rPh>
    <rPh sb="13" eb="14">
      <t>カカ</t>
    </rPh>
    <rPh sb="15" eb="18">
      <t>シチョウソン</t>
    </rPh>
    <rPh sb="18" eb="19">
      <t>ベツ</t>
    </rPh>
    <rPh sb="23" eb="25">
      <t>シュウケイ</t>
    </rPh>
    <rPh sb="25" eb="26">
      <t>ナ</t>
    </rPh>
    <phoneticPr fontId="9"/>
  </si>
  <si>
    <t>資料：南信県税事務所飯田事務所・飯田市税務課諸税係</t>
    <rPh sb="3" eb="5">
      <t>ナンシン</t>
    </rPh>
    <rPh sb="5" eb="6">
      <t>ケン</t>
    </rPh>
    <rPh sb="6" eb="7">
      <t>ゼイ</t>
    </rPh>
    <rPh sb="7" eb="9">
      <t>ジム</t>
    </rPh>
    <rPh sb="9" eb="10">
      <t>ショ</t>
    </rPh>
    <rPh sb="10" eb="12">
      <t>イイダ</t>
    </rPh>
    <rPh sb="12" eb="14">
      <t>ジム</t>
    </rPh>
    <rPh sb="14" eb="15">
      <t>ショ</t>
    </rPh>
    <rPh sb="22" eb="23">
      <t>ショ</t>
    </rPh>
    <rPh sb="23" eb="24">
      <t>ゼイセイ</t>
    </rPh>
    <rPh sb="24" eb="25">
      <t>カカ</t>
    </rPh>
    <phoneticPr fontId="9"/>
  </si>
  <si>
    <t>四輪</t>
    <rPh sb="0" eb="2">
      <t>ヨンリン</t>
    </rPh>
    <phoneticPr fontId="9"/>
  </si>
  <si>
    <t>三輪</t>
    <rPh sb="0" eb="2">
      <t>サンリン</t>
    </rPh>
    <phoneticPr fontId="9"/>
  </si>
  <si>
    <t>二輪</t>
    <rPh sb="0" eb="2">
      <t>ニリン</t>
    </rPh>
    <phoneticPr fontId="9"/>
  </si>
  <si>
    <t>小型車</t>
    <rPh sb="0" eb="3">
      <t>コガタシャ</t>
    </rPh>
    <phoneticPr fontId="9"/>
  </si>
  <si>
    <t>普通車</t>
    <rPh sb="0" eb="3">
      <t>フツウシャ</t>
    </rPh>
    <phoneticPr fontId="9"/>
  </si>
  <si>
    <t>二　輪小型車</t>
    <phoneticPr fontId="9"/>
  </si>
  <si>
    <t>特　殊作業用</t>
    <phoneticPr fontId="9"/>
  </si>
  <si>
    <t>農耕用</t>
  </si>
  <si>
    <t>原動機付自転車</t>
    <phoneticPr fontId="9"/>
  </si>
  <si>
    <t>軽自動車</t>
    <rPh sb="0" eb="4">
      <t>ケイジドウシャ</t>
    </rPh>
    <phoneticPr fontId="9"/>
  </si>
  <si>
    <t>乗用車</t>
    <rPh sb="0" eb="3">
      <t>ジョウヨウシャ</t>
    </rPh>
    <phoneticPr fontId="9"/>
  </si>
  <si>
    <t>バス</t>
    <phoneticPr fontId="9"/>
  </si>
  <si>
    <t>三輪及特殊車</t>
    <rPh sb="0" eb="2">
      <t>サンリン</t>
    </rPh>
    <rPh sb="2" eb="3">
      <t>オヨ</t>
    </rPh>
    <rPh sb="3" eb="6">
      <t>トクシュシャ</t>
    </rPh>
    <phoneticPr fontId="9"/>
  </si>
  <si>
    <t>各年度3月末日現在</t>
    <rPh sb="0" eb="2">
      <t>カクネン</t>
    </rPh>
    <rPh sb="2" eb="3">
      <t>ド</t>
    </rPh>
    <rPh sb="4" eb="5">
      <t>ガツ</t>
    </rPh>
    <rPh sb="5" eb="7">
      <t>マツジツ</t>
    </rPh>
    <rPh sb="7" eb="9">
      <t>ゲンザイ</t>
    </rPh>
    <phoneticPr fontId="9"/>
  </si>
  <si>
    <t>117 自動車課税台数</t>
    <rPh sb="4" eb="7">
      <t>ジドウシャ</t>
    </rPh>
    <rPh sb="7" eb="9">
      <t>カゼイ</t>
    </rPh>
    <rPh sb="9" eb="11">
      <t>ダイスウ</t>
    </rPh>
    <phoneticPr fontId="9"/>
  </si>
  <si>
    <t>資料：税務課（収入調から）</t>
    <rPh sb="3" eb="5">
      <t>ゼイム</t>
    </rPh>
    <phoneticPr fontId="9"/>
  </si>
  <si>
    <t>入湯税</t>
  </si>
  <si>
    <t>都市計画税</t>
  </si>
  <si>
    <t>特別土地保有税</t>
  </si>
  <si>
    <t>市町村たばこ税</t>
  </si>
  <si>
    <t>軽自動車税</t>
  </si>
  <si>
    <t>固定資産税</t>
  </si>
  <si>
    <t>市民税</t>
  </si>
  <si>
    <t>総額</t>
  </si>
  <si>
    <t>税目</t>
  </si>
  <si>
    <t>237 市税の推移</t>
    <phoneticPr fontId="9"/>
  </si>
  <si>
    <t>　　のみの世帯数を除く）による。</t>
    <rPh sb="5" eb="8">
      <t>セタイスウ</t>
    </rPh>
    <rPh sb="9" eb="10">
      <t>ノゾ</t>
    </rPh>
    <phoneticPr fontId="9"/>
  </si>
  <si>
    <t>※ 世帯数及び人口は、各年度末現在の住民基本台帳登録人口（人口：日本人のみ、世帯数：外国人</t>
    <rPh sb="29" eb="31">
      <t>ジンコウ</t>
    </rPh>
    <rPh sb="32" eb="35">
      <t>ニホンジン</t>
    </rPh>
    <rPh sb="38" eb="41">
      <t>セタイスウ</t>
    </rPh>
    <rPh sb="42" eb="44">
      <t>ガイコク</t>
    </rPh>
    <rPh sb="44" eb="45">
      <t>ジン</t>
    </rPh>
    <phoneticPr fontId="9"/>
  </si>
  <si>
    <t>資料：税務課諸税係</t>
    <rPh sb="6" eb="7">
      <t>ショ</t>
    </rPh>
    <rPh sb="7" eb="8">
      <t>ゼイセイ</t>
    </rPh>
    <rPh sb="8" eb="9">
      <t>カカ</t>
    </rPh>
    <phoneticPr fontId="9"/>
  </si>
  <si>
    <t>（円）</t>
  </si>
  <si>
    <t>（千円）</t>
  </si>
  <si>
    <t>人口</t>
  </si>
  <si>
    <t>世帯数</t>
  </si>
  <si>
    <t>１人当たり</t>
    <phoneticPr fontId="9"/>
  </si>
  <si>
    <t>１世帯当たり</t>
    <phoneticPr fontId="9"/>
  </si>
  <si>
    <t>調定額</t>
  </si>
  <si>
    <t>住基登録</t>
    <rPh sb="1" eb="2">
      <t>キホン</t>
    </rPh>
    <phoneticPr fontId="9"/>
  </si>
  <si>
    <t>市民税（個人分）</t>
  </si>
  <si>
    <t>年度末</t>
  </si>
  <si>
    <t>現年課税分</t>
    <rPh sb="0" eb="1">
      <t>ゲン</t>
    </rPh>
    <rPh sb="1" eb="2">
      <t>ネン</t>
    </rPh>
    <rPh sb="2" eb="4">
      <t>カゼイ</t>
    </rPh>
    <rPh sb="4" eb="5">
      <t>ブン</t>
    </rPh>
    <phoneticPr fontId="9"/>
  </si>
  <si>
    <t>238 市税負担額の推移</t>
    <phoneticPr fontId="9"/>
  </si>
  <si>
    <t>資料：信南交通（株）高速乗合課</t>
    <rPh sb="0" eb="2">
      <t>シリョウ</t>
    </rPh>
    <rPh sb="3" eb="4">
      <t>シン</t>
    </rPh>
    <rPh sb="4" eb="5">
      <t>ミナミ</t>
    </rPh>
    <rPh sb="5" eb="7">
      <t>コウツウ</t>
    </rPh>
    <rPh sb="8" eb="9">
      <t>カブ</t>
    </rPh>
    <rPh sb="10" eb="12">
      <t>コウソク</t>
    </rPh>
    <rPh sb="12" eb="14">
      <t>ノリアイ</t>
    </rPh>
    <rPh sb="14" eb="15">
      <t>カ</t>
    </rPh>
    <phoneticPr fontId="16"/>
  </si>
  <si>
    <t>合計</t>
  </si>
  <si>
    <t>立川線</t>
    <rPh sb="0" eb="2">
      <t>タチカワ</t>
    </rPh>
    <rPh sb="2" eb="3">
      <t>セン</t>
    </rPh>
    <phoneticPr fontId="16"/>
  </si>
  <si>
    <t>横浜線</t>
    <rPh sb="0" eb="2">
      <t>ヨコハマ</t>
    </rPh>
    <rPh sb="2" eb="3">
      <t>セン</t>
    </rPh>
    <phoneticPr fontId="16"/>
  </si>
  <si>
    <t>大阪線</t>
    <rPh sb="0" eb="2">
      <t>オオサカ</t>
    </rPh>
    <rPh sb="2" eb="3">
      <t>セン</t>
    </rPh>
    <phoneticPr fontId="16"/>
  </si>
  <si>
    <t>長野線</t>
    <rPh sb="0" eb="2">
      <t>ナガノ</t>
    </rPh>
    <rPh sb="2" eb="3">
      <t>セン</t>
    </rPh>
    <phoneticPr fontId="16"/>
  </si>
  <si>
    <t>名飯線</t>
    <rPh sb="0" eb="1">
      <t>メイ</t>
    </rPh>
    <rPh sb="1" eb="2">
      <t>ハン</t>
    </rPh>
    <rPh sb="2" eb="3">
      <t>セン</t>
    </rPh>
    <phoneticPr fontId="16"/>
  </si>
  <si>
    <t>新宿線</t>
    <rPh sb="0" eb="2">
      <t>シンジュク</t>
    </rPh>
    <rPh sb="2" eb="3">
      <t>セン</t>
    </rPh>
    <phoneticPr fontId="16"/>
  </si>
  <si>
    <t>4
乗車密度</t>
    <rPh sb="2" eb="4">
      <t>ジョウシャ</t>
    </rPh>
    <rPh sb="4" eb="6">
      <t>ミツド</t>
    </rPh>
    <phoneticPr fontId="16"/>
  </si>
  <si>
    <t>　　　　　　　　　　　　　　年度
　　　路線</t>
    <rPh sb="14" eb="16">
      <t>ネンド</t>
    </rPh>
    <phoneticPr fontId="16"/>
  </si>
  <si>
    <t>（単位　人）</t>
    <rPh sb="1" eb="3">
      <t>タンイ</t>
    </rPh>
    <rPh sb="4" eb="5">
      <t>ニン</t>
    </rPh>
    <phoneticPr fontId="16"/>
  </si>
  <si>
    <t>（4）高速バス</t>
    <rPh sb="3" eb="5">
      <t>コウソク</t>
    </rPh>
    <phoneticPr fontId="16"/>
  </si>
  <si>
    <t>資料：リニア推進課</t>
    <rPh sb="0" eb="2">
      <t>シリョウ</t>
    </rPh>
    <rPh sb="6" eb="9">
      <t>スイシンカ</t>
    </rPh>
    <phoneticPr fontId="16"/>
  </si>
  <si>
    <t>山本西部山麓線</t>
    <rPh sb="0" eb="7">
      <t>ヤマモトセイブサンロクセン</t>
    </rPh>
    <phoneticPr fontId="16"/>
  </si>
  <si>
    <t>遠山郷高校通学支援線</t>
    <rPh sb="0" eb="2">
      <t>トオヤマ</t>
    </rPh>
    <rPh sb="2" eb="3">
      <t>ゴウ</t>
    </rPh>
    <rPh sb="3" eb="5">
      <t>コウコウ</t>
    </rPh>
    <rPh sb="5" eb="7">
      <t>ツウガク</t>
    </rPh>
    <rPh sb="7" eb="9">
      <t>シエン</t>
    </rPh>
    <rPh sb="9" eb="10">
      <t>セン</t>
    </rPh>
    <phoneticPr fontId="16"/>
  </si>
  <si>
    <t>八重河内線</t>
    <rPh sb="0" eb="2">
      <t>ヤエ</t>
    </rPh>
    <rPh sb="2" eb="4">
      <t>カワチ</t>
    </rPh>
    <rPh sb="4" eb="5">
      <t>セン</t>
    </rPh>
    <phoneticPr fontId="16"/>
  </si>
  <si>
    <t>平岡線</t>
    <rPh sb="0" eb="2">
      <t>ヒラオカ</t>
    </rPh>
    <rPh sb="2" eb="3">
      <t>セン</t>
    </rPh>
    <phoneticPr fontId="16"/>
  </si>
  <si>
    <t>上村線</t>
    <rPh sb="0" eb="2">
      <t>カミムラ</t>
    </rPh>
    <rPh sb="2" eb="3">
      <t>セン</t>
    </rPh>
    <phoneticPr fontId="16"/>
  </si>
  <si>
    <t>下栗線</t>
    <rPh sb="0" eb="1">
      <t>シモ</t>
    </rPh>
    <rPh sb="1" eb="2">
      <t>グリ</t>
    </rPh>
    <rPh sb="2" eb="3">
      <t>セン</t>
    </rPh>
    <phoneticPr fontId="16"/>
  </si>
  <si>
    <t>上島線</t>
    <rPh sb="0" eb="2">
      <t>カミジマ</t>
    </rPh>
    <rPh sb="2" eb="3">
      <t>セン</t>
    </rPh>
    <phoneticPr fontId="16"/>
  </si>
  <si>
    <t>須沢線</t>
    <rPh sb="0" eb="2">
      <t>スザワ</t>
    </rPh>
    <rPh sb="2" eb="3">
      <t>セン</t>
    </rPh>
    <phoneticPr fontId="16"/>
  </si>
  <si>
    <t>遠山郷線</t>
    <rPh sb="0" eb="2">
      <t>トオヤマ</t>
    </rPh>
    <rPh sb="2" eb="3">
      <t>ゴウ</t>
    </rPh>
    <rPh sb="3" eb="4">
      <t>セン</t>
    </rPh>
    <phoneticPr fontId="16"/>
  </si>
  <si>
    <t>上市田線</t>
    <rPh sb="0" eb="1">
      <t>カミ</t>
    </rPh>
    <rPh sb="1" eb="3">
      <t>イチダ</t>
    </rPh>
    <rPh sb="3" eb="4">
      <t>セン</t>
    </rPh>
    <phoneticPr fontId="16"/>
  </si>
  <si>
    <t>かざこし線</t>
    <rPh sb="4" eb="5">
      <t>セン</t>
    </rPh>
    <phoneticPr fontId="16"/>
  </si>
  <si>
    <t>川路線</t>
    <rPh sb="0" eb="2">
      <t>カワジ</t>
    </rPh>
    <rPh sb="2" eb="3">
      <t>セン</t>
    </rPh>
    <phoneticPr fontId="16"/>
  </si>
  <si>
    <t>三穂線</t>
    <rPh sb="0" eb="2">
      <t>ミホ</t>
    </rPh>
    <rPh sb="2" eb="3">
      <t>セン</t>
    </rPh>
    <phoneticPr fontId="16"/>
  </si>
  <si>
    <t>竜東線</t>
    <rPh sb="0" eb="2">
      <t>リュウトウ</t>
    </rPh>
    <rPh sb="2" eb="3">
      <t>セン</t>
    </rPh>
    <phoneticPr fontId="16"/>
  </si>
  <si>
    <t>31(1)</t>
    <phoneticPr fontId="16"/>
  </si>
  <si>
    <t>(3)乗合タクシー</t>
    <rPh sb="3" eb="5">
      <t>ノリアイ</t>
    </rPh>
    <phoneticPr fontId="16"/>
  </si>
  <si>
    <t>合計</t>
    <rPh sb="0" eb="2">
      <t>ゴウケイ</t>
    </rPh>
    <phoneticPr fontId="16"/>
  </si>
  <si>
    <t>和田～上村</t>
    <rPh sb="0" eb="2">
      <t>ワダ</t>
    </rPh>
    <rPh sb="3" eb="5">
      <t>カミムラ</t>
    </rPh>
    <phoneticPr fontId="16"/>
  </si>
  <si>
    <t>１１</t>
  </si>
  <si>
    <t>和田～平岡</t>
    <rPh sb="0" eb="2">
      <t>ワダ</t>
    </rPh>
    <rPh sb="3" eb="5">
      <t>ヒラオカ</t>
    </rPh>
    <phoneticPr fontId="16"/>
  </si>
  <si>
    <t>１０</t>
  </si>
  <si>
    <t>９</t>
  </si>
  <si>
    <t>阿島循環線</t>
    <rPh sb="0" eb="2">
      <t>アジマ</t>
    </rPh>
    <rPh sb="2" eb="4">
      <t>ジュンカン</t>
    </rPh>
    <rPh sb="4" eb="5">
      <t>セン</t>
    </rPh>
    <phoneticPr fontId="16"/>
  </si>
  <si>
    <t>８</t>
  </si>
  <si>
    <t>飯田高校～昼神温泉</t>
    <rPh sb="0" eb="2">
      <t>イイダ</t>
    </rPh>
    <rPh sb="2" eb="4">
      <t>コウコウ</t>
    </rPh>
    <rPh sb="5" eb="6">
      <t>ヒル</t>
    </rPh>
    <rPh sb="6" eb="7">
      <t>カミ</t>
    </rPh>
    <rPh sb="7" eb="9">
      <t>オンセン</t>
    </rPh>
    <phoneticPr fontId="16"/>
  </si>
  <si>
    <t>７</t>
  </si>
  <si>
    <t>飯田駅～阿智高校～昼神</t>
    <rPh sb="0" eb="2">
      <t>イイダ</t>
    </rPh>
    <rPh sb="2" eb="3">
      <t>エキ</t>
    </rPh>
    <rPh sb="4" eb="6">
      <t>アチ</t>
    </rPh>
    <rPh sb="6" eb="8">
      <t>コウコウ</t>
    </rPh>
    <rPh sb="9" eb="10">
      <t>ヒル</t>
    </rPh>
    <rPh sb="10" eb="11">
      <t>カミ</t>
    </rPh>
    <phoneticPr fontId="16"/>
  </si>
  <si>
    <t>６</t>
  </si>
  <si>
    <t>飯田駅～昼神温泉</t>
    <rPh sb="0" eb="2">
      <t>イイダ</t>
    </rPh>
    <rPh sb="2" eb="3">
      <t>エキ</t>
    </rPh>
    <rPh sb="4" eb="5">
      <t>ヒル</t>
    </rPh>
    <rPh sb="5" eb="6">
      <t>カミ</t>
    </rPh>
    <rPh sb="6" eb="8">
      <t>オンセン</t>
    </rPh>
    <phoneticPr fontId="16"/>
  </si>
  <si>
    <t>５</t>
  </si>
  <si>
    <t>飯田高校～駒場</t>
    <rPh sb="0" eb="2">
      <t>イイダ</t>
    </rPh>
    <rPh sb="2" eb="4">
      <t>コウコウ</t>
    </rPh>
    <rPh sb="5" eb="7">
      <t>コマバ</t>
    </rPh>
    <phoneticPr fontId="16"/>
  </si>
  <si>
    <t>４</t>
  </si>
  <si>
    <t>飯田駅～阿智高校～駒場</t>
    <rPh sb="0" eb="2">
      <t>イイダ</t>
    </rPh>
    <rPh sb="2" eb="3">
      <t>エキ</t>
    </rPh>
    <rPh sb="4" eb="6">
      <t>アチ</t>
    </rPh>
    <rPh sb="6" eb="8">
      <t>コウコウ</t>
    </rPh>
    <rPh sb="9" eb="11">
      <t>コマバ</t>
    </rPh>
    <phoneticPr fontId="16"/>
  </si>
  <si>
    <t>３</t>
  </si>
  <si>
    <t>飯田駅～市立病院～駒場</t>
    <rPh sb="0" eb="2">
      <t>イイダ</t>
    </rPh>
    <rPh sb="2" eb="3">
      <t>エキ</t>
    </rPh>
    <rPh sb="4" eb="5">
      <t>シ</t>
    </rPh>
    <rPh sb="5" eb="6">
      <t>リツ</t>
    </rPh>
    <rPh sb="6" eb="8">
      <t>ビョウイン</t>
    </rPh>
    <rPh sb="9" eb="11">
      <t>コマバ</t>
    </rPh>
    <phoneticPr fontId="16"/>
  </si>
  <si>
    <t>２</t>
  </si>
  <si>
    <t>飯田駅～駒場</t>
    <rPh sb="0" eb="2">
      <t>イイダ</t>
    </rPh>
    <rPh sb="2" eb="3">
      <t>エキ</t>
    </rPh>
    <rPh sb="4" eb="6">
      <t>コマバ</t>
    </rPh>
    <phoneticPr fontId="16"/>
  </si>
  <si>
    <t>１</t>
    <phoneticPr fontId="16"/>
  </si>
  <si>
    <t xml:space="preserve">        　　　　　　　　　　年度
　　路線</t>
    <rPh sb="18" eb="20">
      <t>ネンド</t>
    </rPh>
    <phoneticPr fontId="16"/>
  </si>
  <si>
    <t>(2)路線バス</t>
    <rPh sb="3" eb="5">
      <t>ロセン</t>
    </rPh>
    <phoneticPr fontId="16"/>
  </si>
  <si>
    <t>久堅線</t>
  </si>
  <si>
    <t>千代線</t>
  </si>
  <si>
    <t>三穂線</t>
  </si>
  <si>
    <t>大休線</t>
  </si>
  <si>
    <t>循環線</t>
  </si>
  <si>
    <t>（1）市民バス</t>
    <rPh sb="3" eb="5">
      <t>シミン</t>
    </rPh>
    <phoneticPr fontId="16"/>
  </si>
  <si>
    <t>119バスの運行状況</t>
    <rPh sb="6" eb="8">
      <t>ウンコウ</t>
    </rPh>
    <rPh sb="8" eb="10">
      <t>ジョウキョウ</t>
    </rPh>
    <phoneticPr fontId="16"/>
  </si>
  <si>
    <t>※3　委員は令和５年４月１日より２年任期。</t>
    <rPh sb="6" eb="8">
      <t>レイワ</t>
    </rPh>
    <rPh sb="9" eb="10">
      <t>ネン</t>
    </rPh>
    <phoneticPr fontId="2"/>
  </si>
  <si>
    <t>※2　「公募者」とは、公募に応じた者をいう。</t>
  </si>
  <si>
    <t>※1　「推薦者」とは、まちづくり委員会から推薦された者をいう。</t>
  </si>
  <si>
    <t>南信濃地域協議会</t>
  </si>
  <si>
    <t>南信濃地域自治区</t>
  </si>
  <si>
    <t>南信濃</t>
  </si>
  <si>
    <t>上村地域協議会</t>
  </si>
  <si>
    <t>上村地域自治区</t>
  </si>
  <si>
    <t>上村</t>
  </si>
  <si>
    <t>上郷地域協議会</t>
  </si>
  <si>
    <t>上郷地域自治区</t>
  </si>
  <si>
    <t>上郷</t>
  </si>
  <si>
    <t>鼎地域協議会</t>
  </si>
  <si>
    <t>鼎地域自治区</t>
  </si>
  <si>
    <t>鼎</t>
  </si>
  <si>
    <t>伊賀良地域協議会</t>
  </si>
  <si>
    <t>伊賀良地域自治区</t>
  </si>
  <si>
    <t>伊賀良</t>
  </si>
  <si>
    <t>山本地域協議会</t>
  </si>
  <si>
    <t>山本地域自治区</t>
  </si>
  <si>
    <t>山本</t>
  </si>
  <si>
    <t>三穂地域協議会</t>
  </si>
  <si>
    <t>三穂地域自治区</t>
  </si>
  <si>
    <t>三穂</t>
  </si>
  <si>
    <t>川路地域協議会</t>
  </si>
  <si>
    <t>川路地域自治区</t>
  </si>
  <si>
    <t>川路</t>
  </si>
  <si>
    <t>竜丘地域協議会</t>
  </si>
  <si>
    <t>竜丘地域自治区</t>
  </si>
  <si>
    <t>竜丘</t>
  </si>
  <si>
    <t>龍江地域協議会</t>
  </si>
  <si>
    <t>龍江地域自治区</t>
  </si>
  <si>
    <t>龍江</t>
  </si>
  <si>
    <t>千代地域協議会</t>
  </si>
  <si>
    <t>千代地域自治区</t>
  </si>
  <si>
    <t>千代</t>
  </si>
  <si>
    <t>上久堅地域協議会</t>
  </si>
  <si>
    <t>上久堅地域自治区</t>
  </si>
  <si>
    <t>上久堅</t>
  </si>
  <si>
    <t>下久堅地域協議会</t>
  </si>
  <si>
    <t>下久堅地域自治区</t>
  </si>
  <si>
    <t>下久堅</t>
  </si>
  <si>
    <t>松尾地域協議会</t>
  </si>
  <si>
    <t>松尾地域自治区</t>
  </si>
  <si>
    <t>松尾</t>
  </si>
  <si>
    <t>座光寺地域協議会</t>
  </si>
  <si>
    <t>座光寺地域自治区</t>
  </si>
  <si>
    <t>座光寺</t>
  </si>
  <si>
    <t>東野地域協議会</t>
  </si>
  <si>
    <t>東野地域自治区</t>
  </si>
  <si>
    <t>東野</t>
  </si>
  <si>
    <t>丸山地域協議会</t>
  </si>
  <si>
    <t>丸山地域自治区</t>
  </si>
  <si>
    <t>丸山</t>
  </si>
  <si>
    <t>羽場地域協議会</t>
  </si>
  <si>
    <t>羽場地域自治区</t>
  </si>
  <si>
    <t>羽場</t>
  </si>
  <si>
    <t>橋南地域協議会</t>
  </si>
  <si>
    <t>橋南地域自治区</t>
  </si>
  <si>
    <t>橋南</t>
  </si>
  <si>
    <t>橋北地域協議会</t>
  </si>
  <si>
    <t>橋北地域自治区</t>
  </si>
  <si>
    <t>橋北</t>
  </si>
  <si>
    <t>公募者※2</t>
  </si>
  <si>
    <t>推薦者※1</t>
  </si>
  <si>
    <t>委員定数に占める数</t>
  </si>
  <si>
    <t>地域協議会の委員定数</t>
  </si>
  <si>
    <t>地域協議会名</t>
  </si>
  <si>
    <t>地域自治区名</t>
  </si>
  <si>
    <t>地区名</t>
  </si>
  <si>
    <t>　行政と住民の協働よる住民自治の拡充と地域コミュニティの活性化を推進します。</t>
    <phoneticPr fontId="16"/>
  </si>
  <si>
    <t>　各地域自治区には、まちづくり委員会の推薦と公募により市長が選任した市民の委員で構成する「地域協議会」を置いています。地域協議会は、その地区に関わる市の事業などに対して市へ意見を述べる権限を持っています。</t>
    <phoneticPr fontId="16"/>
  </si>
  <si>
    <t>　地域自治組織は、地方自治法に基づき条例によって地区毎に設置する「地域自治区」と、住民が自らつくる「まちづくり委員会」の総称です。地域にかかわる市の事業などに対して住民の意向を反映させる仕組みを制度化し、併せて各種団体の細分化による弊害、担い手不足への対応など組織の問題点の改善に取り組み、自治のパワーアップを目指して地域の組織を改革したものです。</t>
    <phoneticPr fontId="16"/>
  </si>
  <si>
    <t>　飯田市では、平成19年４月から「地域自治組織」を発足させました。</t>
    <phoneticPr fontId="16"/>
  </si>
  <si>
    <t>217　地域自治組織の概要</t>
  </si>
  <si>
    <t>資料：市民課住民記録係</t>
    <rPh sb="6" eb="8">
      <t>ジュウミン</t>
    </rPh>
    <rPh sb="8" eb="10">
      <t>キロク</t>
    </rPh>
    <rPh sb="10" eb="11">
      <t>ガカリ</t>
    </rPh>
    <phoneticPr fontId="16"/>
  </si>
  <si>
    <t>（組）</t>
  </si>
  <si>
    <t>（人）</t>
  </si>
  <si>
    <t>増減</t>
    <rPh sb="0" eb="2">
      <t>ゾウゲン</t>
    </rPh>
    <phoneticPr fontId="16"/>
  </si>
  <si>
    <t>転出</t>
  </si>
  <si>
    <t>転入</t>
  </si>
  <si>
    <t>死亡</t>
  </si>
  <si>
    <t>出生</t>
  </si>
  <si>
    <t>離婚</t>
  </si>
  <si>
    <t>結婚</t>
  </si>
  <si>
    <t>人口増減</t>
  </si>
  <si>
    <t>社会動態（人）</t>
  </si>
  <si>
    <t>自然動態（人）</t>
  </si>
  <si>
    <t>各年度3月末日</t>
    <rPh sb="0" eb="3">
      <t>カクネンド</t>
    </rPh>
    <rPh sb="4" eb="5">
      <t>ガツ</t>
    </rPh>
    <rPh sb="5" eb="7">
      <t>マツジツ</t>
    </rPh>
    <phoneticPr fontId="16"/>
  </si>
  <si>
    <t>14 人口動態</t>
    <phoneticPr fontId="16"/>
  </si>
  <si>
    <t>アルゼンチン　　　　　　　　　　　　　　</t>
  </si>
  <si>
    <t>その他：</t>
    <rPh sb="2" eb="3">
      <t>タ</t>
    </rPh>
    <phoneticPr fontId="2"/>
  </si>
  <si>
    <t>資料：市民課住民記録係</t>
    <rPh sb="0" eb="2">
      <t>シリョウ</t>
    </rPh>
    <rPh sb="3" eb="5">
      <t>シミン</t>
    </rPh>
    <rPh sb="5" eb="6">
      <t>カ</t>
    </rPh>
    <rPh sb="6" eb="8">
      <t>ジュウミン</t>
    </rPh>
    <rPh sb="8" eb="10">
      <t>キロク</t>
    </rPh>
    <rPh sb="10" eb="11">
      <t>カカリ</t>
    </rPh>
    <phoneticPr fontId="2"/>
  </si>
  <si>
    <t>そ　の　他</t>
    <rPh sb="4" eb="5">
      <t>ホカ</t>
    </rPh>
    <phoneticPr fontId="2"/>
  </si>
  <si>
    <t>ペ　ル　ー</t>
    <phoneticPr fontId="2"/>
  </si>
  <si>
    <t>米　国</t>
    <rPh sb="0" eb="1">
      <t>ベイ</t>
    </rPh>
    <rPh sb="2" eb="3">
      <t>クニ</t>
    </rPh>
    <phoneticPr fontId="2"/>
  </si>
  <si>
    <t>タ　イ</t>
    <phoneticPr fontId="2"/>
  </si>
  <si>
    <t>ベトナム</t>
    <phoneticPr fontId="2"/>
  </si>
  <si>
    <t>韓国及び朝鮮</t>
    <rPh sb="0" eb="2">
      <t>カンコク</t>
    </rPh>
    <rPh sb="2" eb="3">
      <t>オヨ</t>
    </rPh>
    <rPh sb="4" eb="6">
      <t>チョウセン</t>
    </rPh>
    <phoneticPr fontId="2"/>
  </si>
  <si>
    <t>ブラジル</t>
    <phoneticPr fontId="2"/>
  </si>
  <si>
    <t>フィリピン</t>
    <phoneticPr fontId="2"/>
  </si>
  <si>
    <t>中　国</t>
    <rPh sb="0" eb="1">
      <t>ナカ</t>
    </rPh>
    <rPh sb="2" eb="3">
      <t>クニ</t>
    </rPh>
    <phoneticPr fontId="2"/>
  </si>
  <si>
    <t>総　数</t>
    <rPh sb="0" eb="1">
      <t>ソウ</t>
    </rPh>
    <rPh sb="2" eb="3">
      <t>スウ</t>
    </rPh>
    <phoneticPr fontId="2"/>
  </si>
  <si>
    <t>年　度</t>
    <rPh sb="0" eb="1">
      <t>ネン</t>
    </rPh>
    <rPh sb="2" eb="3">
      <t>ド</t>
    </rPh>
    <phoneticPr fontId="2"/>
  </si>
  <si>
    <t>各年度３月末日</t>
    <rPh sb="0" eb="3">
      <t>カクネンド</t>
    </rPh>
    <rPh sb="4" eb="5">
      <t>ガツ</t>
    </rPh>
    <rPh sb="5" eb="7">
      <t>マツジツ</t>
    </rPh>
    <phoneticPr fontId="2"/>
  </si>
  <si>
    <t>15 国籍別外国人登録人口</t>
    <rPh sb="3" eb="5">
      <t>コクセキ</t>
    </rPh>
    <rPh sb="5" eb="6">
      <t>ベツ</t>
    </rPh>
    <rPh sb="6" eb="8">
      <t>ガイコク</t>
    </rPh>
    <rPh sb="8" eb="9">
      <t>ジン</t>
    </rPh>
    <rPh sb="9" eb="11">
      <t>トウロク</t>
    </rPh>
    <rPh sb="11" eb="13">
      <t>ジンコウ</t>
    </rPh>
    <phoneticPr fontId="2"/>
  </si>
  <si>
    <t>資料：市民課市民窓口係</t>
  </si>
  <si>
    <t>納付額
（千円）</t>
  </si>
  <si>
    <t>免除者数</t>
  </si>
  <si>
    <t>被保険者数</t>
  </si>
  <si>
    <t>3号
被保険者</t>
  </si>
  <si>
    <t>総数</t>
  </si>
  <si>
    <t>保険料</t>
  </si>
  <si>
    <t>付加保険料</t>
  </si>
  <si>
    <t>不在</t>
  </si>
  <si>
    <t>加入者数</t>
  </si>
  <si>
    <t>100 国民年金加入の状況</t>
  </si>
  <si>
    <t>遺族年金
（人）</t>
  </si>
  <si>
    <t>障害年金
（人）</t>
  </si>
  <si>
    <t>老齢年金
（人）</t>
  </si>
  <si>
    <t>受給金額
（千円）</t>
  </si>
  <si>
    <t>受給者
（人）</t>
  </si>
  <si>
    <t>受給者別内訳</t>
  </si>
  <si>
    <t>101 国民年金受給の状況</t>
  </si>
  <si>
    <t>資料：環境課</t>
    <rPh sb="0" eb="2">
      <t>シリョウ</t>
    </rPh>
    <rPh sb="3" eb="6">
      <t>カンキョウカ</t>
    </rPh>
    <phoneticPr fontId="9"/>
  </si>
  <si>
    <t>AA</t>
  </si>
  <si>
    <t>遠山川</t>
    <rPh sb="0" eb="2">
      <t>トオヤマ</t>
    </rPh>
    <rPh sb="2" eb="3">
      <t>ガワ</t>
    </rPh>
    <phoneticPr fontId="9"/>
  </si>
  <si>
    <t>上村川</t>
    <rPh sb="0" eb="2">
      <t>カミムラ</t>
    </rPh>
    <rPh sb="2" eb="3">
      <t>カワ</t>
    </rPh>
    <phoneticPr fontId="9"/>
  </si>
  <si>
    <t>A+</t>
    <phoneticPr fontId="16"/>
  </si>
  <si>
    <t>中流</t>
    <rPh sb="0" eb="2">
      <t>チュウリュウ</t>
    </rPh>
    <phoneticPr fontId="9"/>
  </si>
  <si>
    <t>御庵沢川</t>
    <rPh sb="0" eb="1">
      <t>オン</t>
    </rPh>
    <rPh sb="1" eb="2">
      <t>アン</t>
    </rPh>
    <rPh sb="2" eb="3">
      <t>サワ</t>
    </rPh>
    <rPh sb="3" eb="4">
      <t>カワ</t>
    </rPh>
    <phoneticPr fontId="9"/>
  </si>
  <si>
    <t>下流</t>
    <rPh sb="0" eb="1">
      <t>シタ</t>
    </rPh>
    <rPh sb="1" eb="2">
      <t>ジョウリュウ</t>
    </rPh>
    <phoneticPr fontId="9"/>
  </si>
  <si>
    <t>阿知川</t>
    <rPh sb="0" eb="2">
      <t>アチ</t>
    </rPh>
    <rPh sb="2" eb="3">
      <t>カワ</t>
    </rPh>
    <phoneticPr fontId="9"/>
  </si>
  <si>
    <t>A+</t>
  </si>
  <si>
    <t>下流</t>
    <rPh sb="0" eb="2">
      <t>カリュウ</t>
    </rPh>
    <phoneticPr fontId="9"/>
  </si>
  <si>
    <t>車川</t>
    <rPh sb="0" eb="1">
      <t>クルマ</t>
    </rPh>
    <rPh sb="1" eb="2">
      <t>カワ</t>
    </rPh>
    <phoneticPr fontId="9"/>
  </si>
  <si>
    <t>A</t>
    <phoneticPr fontId="16"/>
  </si>
  <si>
    <t>上流</t>
    <rPh sb="0" eb="2">
      <t>ジョウリュウ</t>
    </rPh>
    <phoneticPr fontId="9"/>
  </si>
  <si>
    <t>茂都計川</t>
    <rPh sb="0" eb="1">
      <t>モ</t>
    </rPh>
    <rPh sb="1" eb="2">
      <t>ト</t>
    </rPh>
    <rPh sb="2" eb="3">
      <t>ケイ</t>
    </rPh>
    <rPh sb="3" eb="4">
      <t>カワ</t>
    </rPh>
    <phoneticPr fontId="9"/>
  </si>
  <si>
    <t>弟川</t>
    <rPh sb="0" eb="1">
      <t>オトウト</t>
    </rPh>
    <rPh sb="1" eb="2">
      <t>カワ</t>
    </rPh>
    <phoneticPr fontId="9"/>
  </si>
  <si>
    <t>南沢川</t>
    <rPh sb="0" eb="1">
      <t>ミナミ</t>
    </rPh>
    <rPh sb="1" eb="2">
      <t>サワ</t>
    </rPh>
    <rPh sb="2" eb="3">
      <t>カワ</t>
    </rPh>
    <phoneticPr fontId="9"/>
  </si>
  <si>
    <t>久米川</t>
    <rPh sb="0" eb="2">
      <t>クメ</t>
    </rPh>
    <rPh sb="2" eb="3">
      <t>カワ</t>
    </rPh>
    <phoneticPr fontId="9"/>
  </si>
  <si>
    <t>新川</t>
    <rPh sb="0" eb="1">
      <t>シン</t>
    </rPh>
    <rPh sb="1" eb="2">
      <t>カワ</t>
    </rPh>
    <phoneticPr fontId="9"/>
  </si>
  <si>
    <t>清水沢川</t>
    <rPh sb="0" eb="2">
      <t>シミズ</t>
    </rPh>
    <rPh sb="2" eb="3">
      <t>サワ</t>
    </rPh>
    <rPh sb="3" eb="4">
      <t>カワ</t>
    </rPh>
    <phoneticPr fontId="9"/>
  </si>
  <si>
    <t>イタチ川</t>
    <rPh sb="3" eb="4">
      <t>カワ</t>
    </rPh>
    <phoneticPr fontId="9"/>
  </si>
  <si>
    <t>紅葉川</t>
    <rPh sb="0" eb="2">
      <t>モミジ</t>
    </rPh>
    <rPh sb="2" eb="3">
      <t>カワ</t>
    </rPh>
    <phoneticPr fontId="9"/>
  </si>
  <si>
    <t>米川</t>
    <rPh sb="0" eb="1">
      <t>ヨネ</t>
    </rPh>
    <rPh sb="1" eb="2">
      <t>ガワ</t>
    </rPh>
    <phoneticPr fontId="9"/>
  </si>
  <si>
    <t>玉川</t>
    <rPh sb="0" eb="2">
      <t>タマガワ</t>
    </rPh>
    <phoneticPr fontId="9"/>
  </si>
  <si>
    <t>知久沢川</t>
    <rPh sb="0" eb="2">
      <t>チク</t>
    </rPh>
    <rPh sb="2" eb="3">
      <t>サワ</t>
    </rPh>
    <rPh sb="3" eb="4">
      <t>カワ</t>
    </rPh>
    <phoneticPr fontId="9"/>
  </si>
  <si>
    <t>冨田沢川</t>
    <rPh sb="0" eb="2">
      <t>トミタ</t>
    </rPh>
    <rPh sb="2" eb="3">
      <t>サワ</t>
    </rPh>
    <rPh sb="3" eb="4">
      <t>カワ</t>
    </rPh>
    <phoneticPr fontId="9"/>
  </si>
  <si>
    <t>毛賀沢川</t>
    <rPh sb="0" eb="2">
      <t>ケガ</t>
    </rPh>
    <rPh sb="2" eb="3">
      <t>サワ</t>
    </rPh>
    <rPh sb="3" eb="4">
      <t>カワ</t>
    </rPh>
    <phoneticPr fontId="9"/>
  </si>
  <si>
    <t>祝井沢川</t>
    <rPh sb="0" eb="1">
      <t>イワ</t>
    </rPh>
    <rPh sb="1" eb="2">
      <t>イ</t>
    </rPh>
    <rPh sb="2" eb="3">
      <t>サワ</t>
    </rPh>
    <rPh sb="3" eb="4">
      <t>カワ</t>
    </rPh>
    <phoneticPr fontId="9"/>
  </si>
  <si>
    <t>A</t>
  </si>
  <si>
    <t>土曽川</t>
    <rPh sb="0" eb="1">
      <t>ド</t>
    </rPh>
    <rPh sb="1" eb="2">
      <t>ソ</t>
    </rPh>
    <rPh sb="2" eb="3">
      <t>カワ</t>
    </rPh>
    <phoneticPr fontId="9"/>
  </si>
  <si>
    <t>野底川</t>
    <rPh sb="0" eb="1">
      <t>ノ</t>
    </rPh>
    <rPh sb="1" eb="2">
      <t>ソコ</t>
    </rPh>
    <rPh sb="2" eb="3">
      <t>カワ</t>
    </rPh>
    <phoneticPr fontId="9"/>
  </si>
  <si>
    <t>谷川</t>
    <rPh sb="0" eb="2">
      <t>タニカワ</t>
    </rPh>
    <phoneticPr fontId="9"/>
  </si>
  <si>
    <t>源長川</t>
    <rPh sb="0" eb="1">
      <t>ゲン</t>
    </rPh>
    <rPh sb="1" eb="2">
      <t>チョウ</t>
    </rPh>
    <rPh sb="2" eb="3">
      <t>カワ</t>
    </rPh>
    <phoneticPr fontId="9"/>
  </si>
  <si>
    <t>最下流</t>
    <rPh sb="0" eb="3">
      <t>サイカリュウ</t>
    </rPh>
    <phoneticPr fontId="9"/>
  </si>
  <si>
    <t>緑地公園</t>
    <rPh sb="0" eb="2">
      <t>リョクチ</t>
    </rPh>
    <rPh sb="2" eb="4">
      <t>コウエン</t>
    </rPh>
    <phoneticPr fontId="9"/>
  </si>
  <si>
    <t>妙琴橋上</t>
    <rPh sb="0" eb="1">
      <t>ミョウ</t>
    </rPh>
    <rPh sb="1" eb="2">
      <t>キン</t>
    </rPh>
    <rPh sb="2" eb="3">
      <t>ハシ</t>
    </rPh>
    <rPh sb="3" eb="4">
      <t>ウエ</t>
    </rPh>
    <phoneticPr fontId="9"/>
  </si>
  <si>
    <t>AA</t>
    <phoneticPr fontId="16"/>
  </si>
  <si>
    <t>源流</t>
    <rPh sb="0" eb="2">
      <t>ゲンリュウ</t>
    </rPh>
    <phoneticPr fontId="9"/>
  </si>
  <si>
    <t>松川</t>
    <rPh sb="0" eb="2">
      <t>マツカワ</t>
    </rPh>
    <phoneticPr fontId="9"/>
  </si>
  <si>
    <t>調査地点</t>
    <rPh sb="0" eb="2">
      <t>チョウサ</t>
    </rPh>
    <rPh sb="2" eb="4">
      <t>チテン</t>
    </rPh>
    <phoneticPr fontId="9"/>
  </si>
  <si>
    <t>年度</t>
    <rPh sb="0" eb="2">
      <t>ネンド</t>
    </rPh>
    <phoneticPr fontId="9"/>
  </si>
  <si>
    <t>（１）河川水質調査状況</t>
    <rPh sb="3" eb="5">
      <t>カセン</t>
    </rPh>
    <rPh sb="5" eb="7">
      <t>スイシツ</t>
    </rPh>
    <rPh sb="7" eb="9">
      <t>チョウサ</t>
    </rPh>
    <rPh sb="9" eb="11">
      <t>ジョウキョウ</t>
    </rPh>
    <phoneticPr fontId="9"/>
  </si>
  <si>
    <t>１７４－２　環境の状況</t>
    <rPh sb="6" eb="8">
      <t>カンキョウ</t>
    </rPh>
    <rPh sb="9" eb="11">
      <t>ジョウキョウ</t>
    </rPh>
    <phoneticPr fontId="9"/>
  </si>
  <si>
    <t>※権限移譲により、平成24年度から道路に面する地域の測定は面的評価を実施。</t>
    <rPh sb="17" eb="19">
      <t>ドウロ</t>
    </rPh>
    <rPh sb="20" eb="21">
      <t>メン</t>
    </rPh>
    <rPh sb="23" eb="25">
      <t>チイキ</t>
    </rPh>
    <phoneticPr fontId="16"/>
  </si>
  <si>
    <t>（夜）</t>
    <rPh sb="1" eb="2">
      <t>ヨル</t>
    </rPh>
    <phoneticPr fontId="9"/>
  </si>
  <si>
    <t>（昼）</t>
    <rPh sb="1" eb="2">
      <t>ヒル</t>
    </rPh>
    <phoneticPr fontId="9"/>
  </si>
  <si>
    <t>工業地域</t>
    <rPh sb="0" eb="2">
      <t>コウギョウ</t>
    </rPh>
    <rPh sb="2" eb="4">
      <t>チイキ</t>
    </rPh>
    <phoneticPr fontId="36"/>
  </si>
  <si>
    <t>松尾明ミヤコー付近</t>
    <rPh sb="0" eb="1">
      <t>マツ</t>
    </rPh>
    <rPh sb="1" eb="2">
      <t>オ</t>
    </rPh>
    <rPh sb="2" eb="3">
      <t>ミョウ</t>
    </rPh>
    <rPh sb="7" eb="9">
      <t>フキン</t>
    </rPh>
    <phoneticPr fontId="36"/>
  </si>
  <si>
    <t>第一種中高
層住居専用</t>
    <rPh sb="0" eb="1">
      <t>ダイ</t>
    </rPh>
    <rPh sb="1" eb="3">
      <t>イッシュ</t>
    </rPh>
    <rPh sb="3" eb="5">
      <t>チュウコウ</t>
    </rPh>
    <rPh sb="6" eb="7">
      <t>ソウ</t>
    </rPh>
    <rPh sb="7" eb="9">
      <t>ジュウキョ</t>
    </rPh>
    <rPh sb="9" eb="11">
      <t>センヨウ</t>
    </rPh>
    <phoneticPr fontId="36"/>
  </si>
  <si>
    <t>羽場公民館</t>
    <rPh sb="0" eb="2">
      <t>ハバ</t>
    </rPh>
    <rPh sb="2" eb="5">
      <t>コウミンカン</t>
    </rPh>
    <phoneticPr fontId="38"/>
  </si>
  <si>
    <t>第一種住居</t>
    <rPh sb="0" eb="1">
      <t>ダイ</t>
    </rPh>
    <rPh sb="1" eb="3">
      <t>イッシュ</t>
    </rPh>
    <rPh sb="3" eb="5">
      <t>ジュウキョ</t>
    </rPh>
    <phoneticPr fontId="36"/>
  </si>
  <si>
    <t>北方土地区画整理記念館</t>
    <rPh sb="0" eb="2">
      <t>キタガタ</t>
    </rPh>
    <rPh sb="2" eb="4">
      <t>トチ</t>
    </rPh>
    <rPh sb="4" eb="6">
      <t>クカク</t>
    </rPh>
    <rPh sb="6" eb="8">
      <t>セイリ</t>
    </rPh>
    <rPh sb="8" eb="10">
      <t>キネン</t>
    </rPh>
    <rPh sb="10" eb="11">
      <t>カン</t>
    </rPh>
    <phoneticPr fontId="36"/>
  </si>
  <si>
    <t>下山駅西付近</t>
  </si>
  <si>
    <t>準工業地域</t>
    <rPh sb="0" eb="1">
      <t>ジュン</t>
    </rPh>
    <rPh sb="1" eb="3">
      <t>コウギョウ</t>
    </rPh>
    <rPh sb="3" eb="5">
      <t>チイキ</t>
    </rPh>
    <phoneticPr fontId="36"/>
  </si>
  <si>
    <t>城東３号公園</t>
  </si>
  <si>
    <t>商業</t>
    <rPh sb="0" eb="2">
      <t>ショウギョウ</t>
    </rPh>
    <phoneticPr fontId="9"/>
  </si>
  <si>
    <t>りんご庁舎付近</t>
    <rPh sb="3" eb="5">
      <t>チョウシャ</t>
    </rPh>
    <rPh sb="5" eb="7">
      <t>フキン</t>
    </rPh>
    <phoneticPr fontId="9"/>
  </si>
  <si>
    <t>測定地点（用途地域）</t>
    <phoneticPr fontId="16"/>
  </si>
  <si>
    <t>環境
目標値</t>
  </si>
  <si>
    <t>（単位：ｄｂ）</t>
    <rPh sb="1" eb="3">
      <t>タンイ</t>
    </rPh>
    <phoneticPr fontId="9"/>
  </si>
  <si>
    <t>　イ　 騒音測定結果</t>
    <rPh sb="4" eb="6">
      <t>ソウオン</t>
    </rPh>
    <rPh sb="6" eb="8">
      <t>ソクテイ</t>
    </rPh>
    <rPh sb="8" eb="10">
      <t>ケッカ</t>
    </rPh>
    <phoneticPr fontId="36"/>
  </si>
  <si>
    <t>※環境基準達成率（％）の合計は、全体の環境基準達成戸数（昼夜とも）を全評価対象で割った割合</t>
    <rPh sb="1" eb="3">
      <t>カンキョウ</t>
    </rPh>
    <rPh sb="3" eb="5">
      <t>キジュン</t>
    </rPh>
    <rPh sb="5" eb="8">
      <t>タッセイリツ</t>
    </rPh>
    <rPh sb="12" eb="14">
      <t>ゴウケイ</t>
    </rPh>
    <rPh sb="16" eb="18">
      <t>ゼンタイ</t>
    </rPh>
    <rPh sb="19" eb="21">
      <t>カンキョウ</t>
    </rPh>
    <rPh sb="21" eb="23">
      <t>キジュン</t>
    </rPh>
    <rPh sb="23" eb="25">
      <t>タッセイ</t>
    </rPh>
    <rPh sb="25" eb="27">
      <t>コスウ</t>
    </rPh>
    <rPh sb="28" eb="30">
      <t>チュウヤ</t>
    </rPh>
    <rPh sb="34" eb="35">
      <t>ゼン</t>
    </rPh>
    <rPh sb="35" eb="37">
      <t>ヒョウカ</t>
    </rPh>
    <rPh sb="37" eb="39">
      <t>タイショウ</t>
    </rPh>
    <rPh sb="40" eb="41">
      <t>ワ</t>
    </rPh>
    <rPh sb="43" eb="45">
      <t>ワリアイ</t>
    </rPh>
    <phoneticPr fontId="16"/>
  </si>
  <si>
    <t>国道153号線</t>
    <phoneticPr fontId="16"/>
  </si>
  <si>
    <t xml:space="preserve"> 2010-11970-1</t>
  </si>
  <si>
    <t>飯田市北方3853</t>
  </si>
  <si>
    <t>測定年度</t>
    <phoneticPr fontId="16"/>
  </si>
  <si>
    <t>環境基準達成率（％）</t>
    <rPh sb="0" eb="2">
      <t>カンキョウ</t>
    </rPh>
    <rPh sb="2" eb="4">
      <t>キジュン</t>
    </rPh>
    <rPh sb="4" eb="7">
      <t>タッセイリツ</t>
    </rPh>
    <phoneticPr fontId="16"/>
  </si>
  <si>
    <t>環境基準超過戸数（昼夜とも）</t>
    <rPh sb="0" eb="2">
      <t>カンキョウ</t>
    </rPh>
    <rPh sb="2" eb="4">
      <t>キジュン</t>
    </rPh>
    <rPh sb="4" eb="6">
      <t>チョウカ</t>
    </rPh>
    <rPh sb="6" eb="8">
      <t>コスウ</t>
    </rPh>
    <rPh sb="9" eb="11">
      <t>チュウヤ</t>
    </rPh>
    <phoneticPr fontId="16"/>
  </si>
  <si>
    <t>環境基準達成戸数（夜間のみ）</t>
    <rPh sb="0" eb="2">
      <t>カンキョウ</t>
    </rPh>
    <rPh sb="2" eb="4">
      <t>キジュン</t>
    </rPh>
    <rPh sb="4" eb="6">
      <t>タッセイ</t>
    </rPh>
    <rPh sb="6" eb="8">
      <t>コスウ</t>
    </rPh>
    <rPh sb="9" eb="11">
      <t>ヤカン</t>
    </rPh>
    <phoneticPr fontId="16"/>
  </si>
  <si>
    <t>環境基準達成戸数（昼間のみ）</t>
    <rPh sb="0" eb="2">
      <t>カンキョウ</t>
    </rPh>
    <rPh sb="2" eb="4">
      <t>キジュン</t>
    </rPh>
    <rPh sb="4" eb="6">
      <t>タッセイ</t>
    </rPh>
    <rPh sb="6" eb="8">
      <t>コスウ</t>
    </rPh>
    <rPh sb="9" eb="11">
      <t>ヒルマ</t>
    </rPh>
    <phoneticPr fontId="16"/>
  </si>
  <si>
    <t>環境基準達成戸数（昼夜とも）</t>
    <rPh sb="0" eb="2">
      <t>カンキョウ</t>
    </rPh>
    <rPh sb="2" eb="4">
      <t>キジュン</t>
    </rPh>
    <rPh sb="4" eb="6">
      <t>タッセイ</t>
    </rPh>
    <rPh sb="6" eb="8">
      <t>コスウ</t>
    </rPh>
    <rPh sb="9" eb="11">
      <t>チュウヤ</t>
    </rPh>
    <phoneticPr fontId="16"/>
  </si>
  <si>
    <t>評価対象住居等戸数</t>
    <phoneticPr fontId="16"/>
  </si>
  <si>
    <t>等価騒音ﾚﾍﾞﾙ夜間
　(ｄＢ)</t>
    <rPh sb="8" eb="10">
      <t>ヤカン</t>
    </rPh>
    <phoneticPr fontId="16"/>
  </si>
  <si>
    <t>等価騒音ﾚﾍﾞﾙ昼間
　(ｄＢ)</t>
    <rPh sb="8" eb="10">
      <t>ヒルマ</t>
    </rPh>
    <phoneticPr fontId="16"/>
  </si>
  <si>
    <t>路線名</t>
    <phoneticPr fontId="16"/>
  </si>
  <si>
    <t>測定地点</t>
    <phoneticPr fontId="16"/>
  </si>
  <si>
    <t>評価区間番号</t>
    <phoneticPr fontId="16"/>
  </si>
  <si>
    <t>地点番号</t>
    <phoneticPr fontId="16"/>
  </si>
  <si>
    <t>(2)ア　自動車騒音測定及び道路に面する地域における環境基準の達成状況</t>
    <rPh sb="5" eb="8">
      <t>ジドウシャ</t>
    </rPh>
    <rPh sb="8" eb="10">
      <t>ソウオン</t>
    </rPh>
    <rPh sb="10" eb="12">
      <t>ソクテイ</t>
    </rPh>
    <rPh sb="12" eb="13">
      <t>オヨ</t>
    </rPh>
    <rPh sb="14" eb="16">
      <t>ドウロ</t>
    </rPh>
    <rPh sb="17" eb="18">
      <t>メン</t>
    </rPh>
    <rPh sb="20" eb="22">
      <t>チイキ</t>
    </rPh>
    <rPh sb="26" eb="28">
      <t>カンキョウ</t>
    </rPh>
    <rPh sb="28" eb="30">
      <t>キジュン</t>
    </rPh>
    <rPh sb="31" eb="33">
      <t>タッセイ</t>
    </rPh>
    <rPh sb="33" eb="35">
      <t>ジョウキョウ</t>
    </rPh>
    <phoneticPr fontId="16"/>
  </si>
  <si>
    <t>参考（平成24年度分）↓</t>
    <rPh sb="0" eb="2">
      <t>サンコウ</t>
    </rPh>
    <rPh sb="3" eb="5">
      <t>ヘイセイ</t>
    </rPh>
    <rPh sb="7" eb="9">
      <t>ネンド</t>
    </rPh>
    <rPh sb="9" eb="10">
      <t>ブン</t>
    </rPh>
    <phoneticPr fontId="9"/>
  </si>
  <si>
    <t>&lt;10</t>
  </si>
  <si>
    <t>第1種住居</t>
    <rPh sb="0" eb="1">
      <t>ダイ</t>
    </rPh>
    <rPh sb="2" eb="3">
      <t>シュ</t>
    </rPh>
    <rPh sb="3" eb="5">
      <t>ジュウキョ</t>
    </rPh>
    <phoneticPr fontId="9"/>
  </si>
  <si>
    <t>羽場坂町</t>
    <rPh sb="0" eb="2">
      <t>ハバ</t>
    </rPh>
    <rPh sb="2" eb="3">
      <t>サカ</t>
    </rPh>
    <rPh sb="3" eb="4">
      <t>マチ</t>
    </rPh>
    <phoneticPr fontId="9"/>
  </si>
  <si>
    <t>第1種低層住居専用</t>
    <rPh sb="0" eb="1">
      <t>ダイ</t>
    </rPh>
    <rPh sb="2" eb="3">
      <t>シュ</t>
    </rPh>
    <rPh sb="3" eb="4">
      <t>テイ</t>
    </rPh>
    <rPh sb="4" eb="5">
      <t>ソウ</t>
    </rPh>
    <rPh sb="5" eb="7">
      <t>ジュウキョ</t>
    </rPh>
    <rPh sb="7" eb="9">
      <t>センヨウ</t>
    </rPh>
    <phoneticPr fontId="9"/>
  </si>
  <si>
    <t>正永町</t>
    <rPh sb="0" eb="1">
      <t>ショウエイ</t>
    </rPh>
    <rPh sb="1" eb="2">
      <t>エイ</t>
    </rPh>
    <rPh sb="2" eb="3">
      <t>マチ</t>
    </rPh>
    <phoneticPr fontId="9"/>
  </si>
  <si>
    <t>近隣商業</t>
    <rPh sb="0" eb="2">
      <t>キンリン</t>
    </rPh>
    <rPh sb="2" eb="4">
      <t>ショウギョウ</t>
    </rPh>
    <phoneticPr fontId="9"/>
  </si>
  <si>
    <t>東中央通り</t>
    <rPh sb="0" eb="1">
      <t>ヒガシ</t>
    </rPh>
    <rPh sb="1" eb="3">
      <t>チュウオウ</t>
    </rPh>
    <rPh sb="3" eb="4">
      <t>トオ</t>
    </rPh>
    <phoneticPr fontId="9"/>
  </si>
  <si>
    <t>箕瀬町</t>
    <rPh sb="0" eb="3">
      <t>ミノゼチョウ</t>
    </rPh>
    <phoneticPr fontId="9"/>
  </si>
  <si>
    <t>工業地域</t>
    <rPh sb="0" eb="2">
      <t>コウギョウ</t>
    </rPh>
    <rPh sb="2" eb="4">
      <t>チイキ</t>
    </rPh>
    <phoneticPr fontId="9"/>
  </si>
  <si>
    <t>松尾代田</t>
    <rPh sb="0" eb="2">
      <t>マツオ</t>
    </rPh>
    <rPh sb="2" eb="3">
      <t>シロ</t>
    </rPh>
    <rPh sb="3" eb="4">
      <t>タ</t>
    </rPh>
    <phoneticPr fontId="9"/>
  </si>
  <si>
    <t>松尾明</t>
    <rPh sb="0" eb="2">
      <t>マツオ</t>
    </rPh>
    <rPh sb="2" eb="3">
      <t>メイ</t>
    </rPh>
    <phoneticPr fontId="9"/>
  </si>
  <si>
    <t>測定地区</t>
    <rPh sb="0" eb="2">
      <t>ソクテイ</t>
    </rPh>
    <rPh sb="2" eb="4">
      <t>チク</t>
    </rPh>
    <phoneticPr fontId="9"/>
  </si>
  <si>
    <t>（３）臭気指数による測定結果</t>
    <rPh sb="3" eb="5">
      <t>シュウキ</t>
    </rPh>
    <rPh sb="5" eb="7">
      <t>シスウ</t>
    </rPh>
    <rPh sb="10" eb="12">
      <t>ソクテイ</t>
    </rPh>
    <rPh sb="12" eb="14">
      <t>ケッカ</t>
    </rPh>
    <phoneticPr fontId="9"/>
  </si>
  <si>
    <t>１人当たり年間ごみ処理経費 (円)</t>
    <rPh sb="1" eb="2">
      <t>ニン</t>
    </rPh>
    <rPh sb="2" eb="3">
      <t>ア</t>
    </rPh>
    <rPh sb="5" eb="7">
      <t>ネンカン</t>
    </rPh>
    <rPh sb="9" eb="11">
      <t>ショリ</t>
    </rPh>
    <rPh sb="11" eb="13">
      <t>ケイヒ</t>
    </rPh>
    <rPh sb="15" eb="16">
      <t>エン</t>
    </rPh>
    <phoneticPr fontId="9"/>
  </si>
  <si>
    <t>１人当たりごみ収集量　(㎏)</t>
    <rPh sb="1" eb="2">
      <t>ニン</t>
    </rPh>
    <rPh sb="2" eb="3">
      <t>ア</t>
    </rPh>
    <phoneticPr fontId="9"/>
  </si>
  <si>
    <t>１世帯当たりごみ収集量 (㎏)</t>
    <rPh sb="1" eb="3">
      <t>セタイ</t>
    </rPh>
    <rPh sb="3" eb="4">
      <t>ア</t>
    </rPh>
    <phoneticPr fontId="9"/>
  </si>
  <si>
    <t>(人)</t>
    <rPh sb="1" eb="2">
      <t>ニン</t>
    </rPh>
    <phoneticPr fontId="9"/>
  </si>
  <si>
    <t>対象人口</t>
    <rPh sb="0" eb="2">
      <t>タイショウ</t>
    </rPh>
    <rPh sb="2" eb="4">
      <t>ジンコウ</t>
    </rPh>
    <phoneticPr fontId="9"/>
  </si>
  <si>
    <t>(世帯)</t>
    <rPh sb="1" eb="3">
      <t>セタイ</t>
    </rPh>
    <phoneticPr fontId="9"/>
  </si>
  <si>
    <t>対象世帯数</t>
    <rPh sb="0" eb="2">
      <t>タイショウ</t>
    </rPh>
    <rPh sb="2" eb="5">
      <t>セタイスウ</t>
    </rPh>
    <phoneticPr fontId="9"/>
  </si>
  <si>
    <t>(千円)</t>
    <phoneticPr fontId="9"/>
  </si>
  <si>
    <t>年間ごみ処理経費</t>
    <rPh sb="0" eb="2">
      <t>ネンカン</t>
    </rPh>
    <rPh sb="4" eb="6">
      <t>ショリ</t>
    </rPh>
    <rPh sb="6" eb="8">
      <t>ケイヒ</t>
    </rPh>
    <phoneticPr fontId="9"/>
  </si>
  <si>
    <t>(t)</t>
    <phoneticPr fontId="9"/>
  </si>
  <si>
    <t>計　（ごみ収集量）</t>
    <rPh sb="0" eb="1">
      <t>ケイ</t>
    </rPh>
    <rPh sb="5" eb="7">
      <t>シュウシュウ</t>
    </rPh>
    <rPh sb="7" eb="8">
      <t>リョウ</t>
    </rPh>
    <phoneticPr fontId="9"/>
  </si>
  <si>
    <t>資源ごみ</t>
    <rPh sb="0" eb="2">
      <t>シゲン</t>
    </rPh>
    <phoneticPr fontId="9"/>
  </si>
  <si>
    <t>埋立ごみ</t>
    <rPh sb="0" eb="1">
      <t>マイ</t>
    </rPh>
    <rPh sb="1" eb="2">
      <t>リツ</t>
    </rPh>
    <phoneticPr fontId="9"/>
  </si>
  <si>
    <t>燃やすごみ</t>
    <rPh sb="0" eb="1">
      <t>モ</t>
    </rPh>
    <phoneticPr fontId="9"/>
  </si>
  <si>
    <t>区分</t>
    <rPh sb="0" eb="2">
      <t>クブン</t>
    </rPh>
    <phoneticPr fontId="9"/>
  </si>
  <si>
    <t>資料：環境課</t>
    <phoneticPr fontId="9"/>
  </si>
  <si>
    <t xml:space="preserve">  資料：環境課</t>
    <phoneticPr fontId="16"/>
  </si>
  <si>
    <t>大腸菌群数　　　　　　       　　　 　　3,000個／㎖以下</t>
    <rPh sb="25" eb="30">
      <t>０００コ</t>
    </rPh>
    <phoneticPr fontId="16"/>
  </si>
  <si>
    <t xml:space="preserve">　　　　　　　　　　      </t>
    <phoneticPr fontId="16"/>
  </si>
  <si>
    <t>重金属類等　　　　　　　　　　      　　省令排水基準値以下</t>
    <phoneticPr fontId="16"/>
  </si>
  <si>
    <t xml:space="preserve">　　　　　　　　　　     </t>
    <phoneticPr fontId="16"/>
  </si>
  <si>
    <t>ダイオキシン類（ＤＸＮｓ)              　10ｐｇ―ＴＥＱ／L以下</t>
    <phoneticPr fontId="16"/>
  </si>
  <si>
    <t>全窒素（Ｔ―Ｎ）                          120ｍｇ／L以下</t>
    <phoneticPr fontId="16"/>
  </si>
  <si>
    <t>浮遊物質量（ＳＳ）                        60ｍｇ／L以下</t>
    <phoneticPr fontId="16"/>
  </si>
  <si>
    <t>化学的酸素要求量（ＣＯＤ）           90ｍｇ／L以下</t>
    <phoneticPr fontId="16"/>
  </si>
  <si>
    <t>生物化学的酸素要求量（ＢＯＤ）　　60ｍｇ／L以下</t>
    <phoneticPr fontId="16"/>
  </si>
  <si>
    <t>水素イオン濃度（ＰＨ）                      ５．８～８．６</t>
    <phoneticPr fontId="16"/>
  </si>
  <si>
    <t>　　　　　　　　　　     　　　　　　　　　　</t>
    <phoneticPr fontId="16"/>
  </si>
  <si>
    <t>　　 　⑥　設計計算上達成可能水質数値</t>
    <phoneticPr fontId="16"/>
  </si>
  <si>
    <t>処理能力　６０㎥／日</t>
    <phoneticPr fontId="16"/>
  </si>
  <si>
    <r>
      <t>　　 　⑤　処理能力　　　</t>
    </r>
    <r>
      <rPr>
        <sz val="10.5"/>
        <color indexed="8"/>
        <rFont val="ＭＳ Ｐ明朝"/>
        <family val="1"/>
        <charset val="128"/>
      </rPr>
      <t/>
    </r>
    <phoneticPr fontId="16"/>
  </si>
  <si>
    <t>高度処理（活性炭・キレート吸着）設備＋滅菌設備</t>
    <phoneticPr fontId="16"/>
  </si>
  <si>
    <t>カルシウム除去設備＋担体生物処理設備＋凝集沈殿・砂ろ過設備＋</t>
    <phoneticPr fontId="16"/>
  </si>
  <si>
    <t xml:space="preserve">　　 　④　処理方式　　 </t>
    <phoneticPr fontId="16"/>
  </si>
  <si>
    <t xml:space="preserve"> 調整槽合計容量3,600㎥、監視室、高度浸出水処理設備、脱水設備</t>
    <phoneticPr fontId="16"/>
  </si>
  <si>
    <t xml:space="preserve">　　 　③　設備　　　　  </t>
    <phoneticPr fontId="16"/>
  </si>
  <si>
    <t>1,155.54㎡</t>
    <phoneticPr fontId="16"/>
  </si>
  <si>
    <t xml:space="preserve">　　 　②　建物面積    </t>
    <phoneticPr fontId="16"/>
  </si>
  <si>
    <t>鉄筋コンクリート造一部鉄骨造２階建カラー鉄板葺き</t>
    <phoneticPr fontId="16"/>
  </si>
  <si>
    <t xml:space="preserve">　　 　①　構造　　　　  </t>
    <phoneticPr fontId="16"/>
  </si>
  <si>
    <t>　　(2)　浸出水処理施設</t>
    <phoneticPr fontId="16"/>
  </si>
  <si>
    <t>事務室、研修室、太陽光発電設備15ｋｗ</t>
    <phoneticPr fontId="16"/>
  </si>
  <si>
    <t xml:space="preserve">　　 　③　設備        </t>
    <phoneticPr fontId="16"/>
  </si>
  <si>
    <t>290.73㎡</t>
    <phoneticPr fontId="16"/>
  </si>
  <si>
    <t xml:space="preserve">　　 　②　建物面積   </t>
    <phoneticPr fontId="16"/>
  </si>
  <si>
    <t>鉄骨造り平屋建鉄板葺き</t>
    <phoneticPr fontId="16"/>
  </si>
  <si>
    <t>　　 　①　構造</t>
    <phoneticPr fontId="16"/>
  </si>
  <si>
    <t>　　(1)　受付棟</t>
    <phoneticPr fontId="16"/>
  </si>
  <si>
    <t>２　設備の概要　</t>
  </si>
  <si>
    <t>※参考：令和５年度まで（15年間）+12年間の延長</t>
    <rPh sb="1" eb="3">
      <t>サンコウ</t>
    </rPh>
    <rPh sb="4" eb="6">
      <t>レイワ</t>
    </rPh>
    <rPh sb="7" eb="9">
      <t>ネンド</t>
    </rPh>
    <rPh sb="14" eb="16">
      <t>ネンカン</t>
    </rPh>
    <rPh sb="20" eb="21">
      <t>ネン</t>
    </rPh>
    <rPh sb="21" eb="22">
      <t>カン</t>
    </rPh>
    <rPh sb="23" eb="25">
      <t>エンチョウ</t>
    </rPh>
    <phoneticPr fontId="16"/>
  </si>
  <si>
    <t>平成21年度４月１日供用開始から　令和17年度（27年間）まで</t>
    <rPh sb="17" eb="19">
      <t>レイワ</t>
    </rPh>
    <phoneticPr fontId="16"/>
  </si>
  <si>
    <t>　　(8)　埋立期間　　　　</t>
    <phoneticPr fontId="16"/>
  </si>
  <si>
    <t>即日覆土、中間覆土、最終覆土</t>
    <phoneticPr fontId="16"/>
  </si>
  <si>
    <t>　　(7)　覆土方法　　　　</t>
    <phoneticPr fontId="16"/>
  </si>
  <si>
    <t>セル・アンド・サンドイッチ方式</t>
    <phoneticPr fontId="16"/>
  </si>
  <si>
    <t>　　(6)　埋立工法　　　　</t>
    <phoneticPr fontId="16"/>
  </si>
  <si>
    <t>焼却灰（主灰）</t>
    <rPh sb="0" eb="3">
      <t>ショウキャクバイ</t>
    </rPh>
    <rPh sb="4" eb="5">
      <t>シュ</t>
    </rPh>
    <rPh sb="5" eb="6">
      <t>ハイ</t>
    </rPh>
    <phoneticPr fontId="16"/>
  </si>
  <si>
    <t>　</t>
    <phoneticPr fontId="16"/>
  </si>
  <si>
    <t>不燃性埋立ごみ</t>
    <phoneticPr fontId="16"/>
  </si>
  <si>
    <t>　　(5)　埋立対象物</t>
    <phoneticPr fontId="16"/>
  </si>
  <si>
    <t>平成18年度～平成20年度　</t>
    <phoneticPr fontId="16"/>
  </si>
  <si>
    <t>　　(4)　工事期間　　　　</t>
    <phoneticPr fontId="16"/>
  </si>
  <si>
    <t>埋立容量　１０１，０００㎥　</t>
    <phoneticPr fontId="16"/>
  </si>
  <si>
    <t>　　　　　　　　　　 　　</t>
    <phoneticPr fontId="16"/>
  </si>
  <si>
    <t>埋立面積　　１３，８００㎡</t>
    <phoneticPr fontId="16"/>
  </si>
  <si>
    <t>敷地面積　　５１，２５６㎡</t>
    <phoneticPr fontId="16"/>
  </si>
  <si>
    <t>　　(3)　施設の規模　　</t>
    <phoneticPr fontId="16"/>
  </si>
  <si>
    <t>飯田市千栄1,677番地4</t>
    <phoneticPr fontId="16"/>
  </si>
  <si>
    <t>　　(2)　所在地　　　　　　</t>
    <phoneticPr fontId="16"/>
  </si>
  <si>
    <t>飯田市最終処分場　（愛称　グリーンバレー千代）</t>
    <phoneticPr fontId="16"/>
  </si>
  <si>
    <t>　　(1)　名称</t>
    <phoneticPr fontId="16"/>
  </si>
  <si>
    <t>１　処分場の概要</t>
    <phoneticPr fontId="16"/>
  </si>
  <si>
    <t>175－2　飯田市一般廃棄物最終処分場概要</t>
    <phoneticPr fontId="16"/>
  </si>
  <si>
    <t>資料：環境課</t>
    <rPh sb="0" eb="2">
      <t>シリョウ</t>
    </rPh>
    <rPh sb="3" eb="5">
      <t>カンキョウ</t>
    </rPh>
    <rPh sb="5" eb="6">
      <t>カ</t>
    </rPh>
    <phoneticPr fontId="9"/>
  </si>
  <si>
    <t>登録頭数</t>
    <rPh sb="0" eb="2">
      <t>トウロク</t>
    </rPh>
    <rPh sb="2" eb="4">
      <t>トウスウ</t>
    </rPh>
    <phoneticPr fontId="9"/>
  </si>
  <si>
    <t>178 犬の登録状況</t>
    <rPh sb="4" eb="5">
      <t>イヌ</t>
    </rPh>
    <rPh sb="6" eb="8">
      <t>トウロク</t>
    </rPh>
    <rPh sb="8" eb="10">
      <t>ジョウキョウ</t>
    </rPh>
    <phoneticPr fontId="9"/>
  </si>
  <si>
    <t>その他</t>
    <rPh sb="0" eb="3">
      <t>ソノタ</t>
    </rPh>
    <phoneticPr fontId="9"/>
  </si>
  <si>
    <t>悪臭</t>
    <rPh sb="0" eb="2">
      <t>アクシュウ</t>
    </rPh>
    <phoneticPr fontId="9"/>
  </si>
  <si>
    <t>地盤沈下</t>
    <rPh sb="0" eb="2">
      <t>ジバン</t>
    </rPh>
    <rPh sb="2" eb="4">
      <t>チンカ</t>
    </rPh>
    <phoneticPr fontId="9"/>
  </si>
  <si>
    <t>振動</t>
    <rPh sb="0" eb="2">
      <t>シンドウ</t>
    </rPh>
    <phoneticPr fontId="9"/>
  </si>
  <si>
    <t>騒音</t>
    <rPh sb="0" eb="2">
      <t>ソウオン</t>
    </rPh>
    <phoneticPr fontId="9"/>
  </si>
  <si>
    <t>土壌汚染</t>
    <rPh sb="0" eb="2">
      <t>ドジョウ</t>
    </rPh>
    <rPh sb="2" eb="4">
      <t>オセン</t>
    </rPh>
    <phoneticPr fontId="9"/>
  </si>
  <si>
    <t>水質汚濁</t>
    <rPh sb="0" eb="2">
      <t>スイシツ</t>
    </rPh>
    <rPh sb="2" eb="4">
      <t>オダク</t>
    </rPh>
    <phoneticPr fontId="9"/>
  </si>
  <si>
    <t>大気汚染</t>
    <rPh sb="0" eb="2">
      <t>タイキ</t>
    </rPh>
    <rPh sb="2" eb="4">
      <t>オセン</t>
    </rPh>
    <phoneticPr fontId="9"/>
  </si>
  <si>
    <t>総数</t>
    <rPh sb="0" eb="2">
      <t>ソウスウ</t>
    </rPh>
    <phoneticPr fontId="9"/>
  </si>
  <si>
    <t>177 公害苦情処理状況</t>
    <rPh sb="4" eb="6">
      <t>コウガイ</t>
    </rPh>
    <rPh sb="6" eb="8">
      <t>クジョウ</t>
    </rPh>
    <rPh sb="8" eb="10">
      <t>ショリ</t>
    </rPh>
    <rPh sb="10" eb="12">
      <t>ジョウキョウ</t>
    </rPh>
    <phoneticPr fontId="9"/>
  </si>
  <si>
    <t>処理量</t>
    <rPh sb="0" eb="3">
      <t>ショリリョウ</t>
    </rPh>
    <phoneticPr fontId="9"/>
  </si>
  <si>
    <t>（単位 kℓ）</t>
    <rPh sb="1" eb="3">
      <t>タンイ</t>
    </rPh>
    <phoneticPr fontId="9"/>
  </si>
  <si>
    <t>176 し尿の処理状況（施設処理分）</t>
    <rPh sb="5" eb="6">
      <t>ニョウ</t>
    </rPh>
    <rPh sb="7" eb="9">
      <t>ショリ</t>
    </rPh>
    <rPh sb="9" eb="11">
      <t>ジョウキョウ</t>
    </rPh>
    <rPh sb="12" eb="14">
      <t>シセツ</t>
    </rPh>
    <rPh sb="14" eb="16">
      <t>ショリ</t>
    </rPh>
    <rPh sb="16" eb="17">
      <t>ブン</t>
    </rPh>
    <phoneticPr fontId="9"/>
  </si>
  <si>
    <t>４㎡</t>
  </si>
  <si>
    <t>未許可区画数</t>
    <rPh sb="0" eb="1">
      <t>ミ</t>
    </rPh>
    <rPh sb="1" eb="3">
      <t>キョカ</t>
    </rPh>
    <rPh sb="3" eb="6">
      <t>クカクスウ</t>
    </rPh>
    <phoneticPr fontId="9"/>
  </si>
  <si>
    <t>許可区画数</t>
    <rPh sb="0" eb="2">
      <t>キョカ</t>
    </rPh>
    <rPh sb="2" eb="5">
      <t>クカクスウ</t>
    </rPh>
    <phoneticPr fontId="9"/>
  </si>
  <si>
    <t>区画数</t>
    <rPh sb="0" eb="3">
      <t>クカクスウ</t>
    </rPh>
    <phoneticPr fontId="9"/>
  </si>
  <si>
    <t>区画区分</t>
    <rPh sb="0" eb="2">
      <t>クカク</t>
    </rPh>
    <rPh sb="2" eb="4">
      <t>クブン</t>
    </rPh>
    <phoneticPr fontId="9"/>
  </si>
  <si>
    <t>（４）西部霊園</t>
    <rPh sb="3" eb="5">
      <t>セイブ</t>
    </rPh>
    <rPh sb="5" eb="7">
      <t>レイエン</t>
    </rPh>
    <phoneticPr fontId="9"/>
  </si>
  <si>
    <t>（３）柏原霊園</t>
    <rPh sb="3" eb="4">
      <t>カシワ</t>
    </rPh>
    <rPh sb="4" eb="5">
      <t>ハラ</t>
    </rPh>
    <rPh sb="5" eb="7">
      <t>レイエン</t>
    </rPh>
    <phoneticPr fontId="9"/>
  </si>
  <si>
    <t>（２）矢高霊園</t>
    <rPh sb="3" eb="4">
      <t>ヤ</t>
    </rPh>
    <rPh sb="4" eb="5">
      <t>タカ</t>
    </rPh>
    <rPh sb="5" eb="7">
      <t>レイエン</t>
    </rPh>
    <phoneticPr fontId="9"/>
  </si>
  <si>
    <t>（１）桐林墓地公園</t>
    <rPh sb="3" eb="5">
      <t>キリバヤシ</t>
    </rPh>
    <rPh sb="5" eb="7">
      <t>ボチ</t>
    </rPh>
    <rPh sb="7" eb="9">
      <t>コウエン</t>
    </rPh>
    <phoneticPr fontId="9"/>
  </si>
  <si>
    <t>179 墓地事業の状況</t>
    <rPh sb="4" eb="6">
      <t>ボチ</t>
    </rPh>
    <rPh sb="6" eb="8">
      <t>ジギョウ</t>
    </rPh>
    <rPh sb="9" eb="11">
      <t>ジョウキョウ</t>
    </rPh>
    <phoneticPr fontId="9"/>
  </si>
  <si>
    <t>※　火葬は飯田市斎苑での火葬分</t>
    <rPh sb="2" eb="4">
      <t>カソウ</t>
    </rPh>
    <rPh sb="5" eb="8">
      <t>イイダシ</t>
    </rPh>
    <rPh sb="8" eb="10">
      <t>サイエン</t>
    </rPh>
    <rPh sb="12" eb="14">
      <t>カソウ</t>
    </rPh>
    <rPh sb="14" eb="15">
      <t>ブン</t>
    </rPh>
    <phoneticPr fontId="9"/>
  </si>
  <si>
    <t>-</t>
    <phoneticPr fontId="9"/>
  </si>
  <si>
    <t>死胎数</t>
    <rPh sb="0" eb="1">
      <t>シ</t>
    </rPh>
    <rPh sb="1" eb="2">
      <t>タイジ</t>
    </rPh>
    <rPh sb="2" eb="3">
      <t>スウ</t>
    </rPh>
    <phoneticPr fontId="9"/>
  </si>
  <si>
    <t>死体数</t>
    <rPh sb="0" eb="3">
      <t>シタイスウ</t>
    </rPh>
    <phoneticPr fontId="9"/>
  </si>
  <si>
    <t>火葬</t>
    <rPh sb="0" eb="2">
      <t>カソウ</t>
    </rPh>
    <phoneticPr fontId="9"/>
  </si>
  <si>
    <t>埋葬
死体数
（年中）</t>
    <rPh sb="0" eb="2">
      <t>マイソウ</t>
    </rPh>
    <rPh sb="3" eb="5">
      <t>シタイ</t>
    </rPh>
    <rPh sb="5" eb="6">
      <t>スウ</t>
    </rPh>
    <rPh sb="8" eb="10">
      <t>ネンチュウ</t>
    </rPh>
    <phoneticPr fontId="9"/>
  </si>
  <si>
    <t>納骨堂数</t>
    <rPh sb="0" eb="3">
      <t>ノウコツドウ</t>
    </rPh>
    <rPh sb="3" eb="4">
      <t>スウ</t>
    </rPh>
    <phoneticPr fontId="9"/>
  </si>
  <si>
    <t>火葬場数</t>
    <rPh sb="0" eb="3">
      <t>カソウバ</t>
    </rPh>
    <rPh sb="3" eb="4">
      <t>スウ</t>
    </rPh>
    <phoneticPr fontId="9"/>
  </si>
  <si>
    <t>墓地数</t>
    <rPh sb="0" eb="2">
      <t>ボチ</t>
    </rPh>
    <rPh sb="2" eb="3">
      <t>スウ</t>
    </rPh>
    <phoneticPr fontId="9"/>
  </si>
  <si>
    <t>（６）墓地火葬場等</t>
    <rPh sb="3" eb="5">
      <t>ボチ</t>
    </rPh>
    <rPh sb="5" eb="8">
      <t>カソウバ</t>
    </rPh>
    <rPh sb="8" eb="9">
      <t>ナド</t>
    </rPh>
    <phoneticPr fontId="9"/>
  </si>
  <si>
    <t>その他の</t>
    <rPh sb="0" eb="3">
      <t>ソノタ</t>
    </rPh>
    <phoneticPr fontId="9"/>
  </si>
  <si>
    <t>180 環境衛生関係営業施設状況</t>
    <rPh sb="4" eb="6">
      <t>カンキョウ</t>
    </rPh>
    <rPh sb="6" eb="8">
      <t>エイセイ</t>
    </rPh>
    <rPh sb="8" eb="10">
      <t>カンケイ</t>
    </rPh>
    <rPh sb="10" eb="12">
      <t>エイギョウ</t>
    </rPh>
    <rPh sb="12" eb="14">
      <t>シセツ</t>
    </rPh>
    <rPh sb="14" eb="16">
      <t>ジョウキョウ</t>
    </rPh>
    <phoneticPr fontId="9"/>
  </si>
  <si>
    <t>※　保護率は、人口1,000人当たりの数値。</t>
    <phoneticPr fontId="16"/>
  </si>
  <si>
    <t>※　世帯数及び人口は、各年3月31日現在　「保健福祉事業の概要」の数値による。</t>
    <rPh sb="2" eb="5">
      <t>セタイスウ</t>
    </rPh>
    <rPh sb="5" eb="6">
      <t>オヨ</t>
    </rPh>
    <rPh sb="7" eb="9">
      <t>ジンコウ</t>
    </rPh>
    <rPh sb="11" eb="13">
      <t>カクネン</t>
    </rPh>
    <rPh sb="14" eb="15">
      <t>ガツ</t>
    </rPh>
    <rPh sb="17" eb="18">
      <t>ニチ</t>
    </rPh>
    <rPh sb="18" eb="20">
      <t>ゲンザイ</t>
    </rPh>
    <rPh sb="22" eb="24">
      <t>ホケン</t>
    </rPh>
    <rPh sb="24" eb="26">
      <t>フクシ</t>
    </rPh>
    <rPh sb="26" eb="28">
      <t>ジギョウ</t>
    </rPh>
    <rPh sb="29" eb="31">
      <t>ガイヨウ</t>
    </rPh>
    <rPh sb="33" eb="35">
      <t>スウチ</t>
    </rPh>
    <phoneticPr fontId="16"/>
  </si>
  <si>
    <t>資料：福祉課生活福祉係</t>
    <rPh sb="0" eb="2">
      <t>シリョウ</t>
    </rPh>
    <rPh sb="3" eb="6">
      <t>フクシカ</t>
    </rPh>
    <rPh sb="6" eb="8">
      <t>セイカツ</t>
    </rPh>
    <rPh sb="8" eb="10">
      <t>フクシ</t>
    </rPh>
    <rPh sb="10" eb="11">
      <t>カカリ</t>
    </rPh>
    <phoneticPr fontId="16"/>
  </si>
  <si>
    <t>小計</t>
  </si>
  <si>
    <t>保護率（‰）</t>
  </si>
  <si>
    <t>被保護者</t>
  </si>
  <si>
    <t>年</t>
  </si>
  <si>
    <t>86-1 生活保護状況</t>
    <phoneticPr fontId="16"/>
  </si>
  <si>
    <t>資料：福祉課生活福祉係</t>
    <rPh sb="6" eb="8">
      <t>セイカツ</t>
    </rPh>
    <phoneticPr fontId="12"/>
  </si>
  <si>
    <t>葬祭扶助</t>
  </si>
  <si>
    <t>生業扶助</t>
  </si>
  <si>
    <t>出産扶助</t>
  </si>
  <si>
    <t>医療扶助</t>
  </si>
  <si>
    <t>介護扶助</t>
    <rPh sb="0" eb="2">
      <t>カイゴ</t>
    </rPh>
    <rPh sb="2" eb="4">
      <t>フジョ</t>
    </rPh>
    <phoneticPr fontId="12"/>
  </si>
  <si>
    <t>教育扶助</t>
  </si>
  <si>
    <t>住宅扶助</t>
  </si>
  <si>
    <t>生活扶助</t>
  </si>
  <si>
    <t>実数</t>
  </si>
  <si>
    <t>被保護人員</t>
    <phoneticPr fontId="12"/>
  </si>
  <si>
    <t>被保護
世帯</t>
  </si>
  <si>
    <t>(月平均）</t>
    <rPh sb="1" eb="2">
      <t>ツキ</t>
    </rPh>
    <rPh sb="2" eb="4">
      <t>ヘイキン</t>
    </rPh>
    <phoneticPr fontId="12"/>
  </si>
  <si>
    <t>86-2　保護世帯及び人員</t>
    <rPh sb="5" eb="7">
      <t>ホゴ</t>
    </rPh>
    <rPh sb="7" eb="9">
      <t>セタイ</t>
    </rPh>
    <rPh sb="9" eb="10">
      <t>オヨ</t>
    </rPh>
    <rPh sb="11" eb="13">
      <t>ジンイン</t>
    </rPh>
    <phoneticPr fontId="12"/>
  </si>
  <si>
    <t>構成比</t>
  </si>
  <si>
    <t>施設
事務費</t>
  </si>
  <si>
    <t>進学準備・就労自立扶助</t>
    <rPh sb="0" eb="2">
      <t>シンガク</t>
    </rPh>
    <rPh sb="2" eb="4">
      <t>ジュンビ</t>
    </rPh>
    <rPh sb="5" eb="7">
      <t>シュウロウ</t>
    </rPh>
    <rPh sb="7" eb="9">
      <t>ジリツ</t>
    </rPh>
    <rPh sb="9" eb="11">
      <t>フジョ</t>
    </rPh>
    <phoneticPr fontId="2"/>
  </si>
  <si>
    <t>（単位　千円）</t>
  </si>
  <si>
    <t>86-3 保護費（生活費扶助別支出額）</t>
    <phoneticPr fontId="12"/>
  </si>
  <si>
    <t>南信濃福祉企業センター</t>
    <rPh sb="0" eb="3">
      <t>ミナミシナノ</t>
    </rPh>
    <phoneticPr fontId="12"/>
  </si>
  <si>
    <t>上村福祉企業センター</t>
    <rPh sb="0" eb="2">
      <t>カミムラ</t>
    </rPh>
    <phoneticPr fontId="12"/>
  </si>
  <si>
    <t>上郷福祉企業センター</t>
    <rPh sb="0" eb="2">
      <t>カミサト</t>
    </rPh>
    <rPh sb="2" eb="4">
      <t>フクシ</t>
    </rPh>
    <phoneticPr fontId="12"/>
  </si>
  <si>
    <t>鼎福祉企業センター</t>
  </si>
  <si>
    <t>上久堅福祉企業センター</t>
  </si>
  <si>
    <t>今宮福祉企業センター</t>
  </si>
  <si>
    <t>職員数</t>
  </si>
  <si>
    <t>実利用人数</t>
    <rPh sb="0" eb="1">
      <t>ジツ</t>
    </rPh>
    <rPh sb="1" eb="3">
      <t>リヨウ</t>
    </rPh>
    <rPh sb="3" eb="5">
      <t>ニンズウ</t>
    </rPh>
    <phoneticPr fontId="12"/>
  </si>
  <si>
    <t>定員</t>
  </si>
  <si>
    <t>授　　　産</t>
    <phoneticPr fontId="12"/>
  </si>
  <si>
    <t>工賃総額
（千円）</t>
    <rPh sb="6" eb="7">
      <t>セン</t>
    </rPh>
    <rPh sb="7" eb="8">
      <t>エン</t>
    </rPh>
    <phoneticPr fontId="12"/>
  </si>
  <si>
    <t>年度
施設名</t>
    <phoneticPr fontId="12"/>
  </si>
  <si>
    <t>各年度3月31日現在（単位：人）</t>
    <rPh sb="0" eb="1">
      <t>カク</t>
    </rPh>
    <rPh sb="1" eb="3">
      <t>ネンド</t>
    </rPh>
    <rPh sb="4" eb="5">
      <t>ガツ</t>
    </rPh>
    <rPh sb="7" eb="10">
      <t>ニチゲンザイ</t>
    </rPh>
    <rPh sb="11" eb="13">
      <t>タンイ</t>
    </rPh>
    <rPh sb="14" eb="15">
      <t>ニン</t>
    </rPh>
    <phoneticPr fontId="12"/>
  </si>
  <si>
    <t>87 授産施設の状況</t>
    <phoneticPr fontId="12"/>
  </si>
  <si>
    <t>保育所等訪問支援</t>
    <phoneticPr fontId="12"/>
  </si>
  <si>
    <t>児童発達支援・放課後等デイサービス</t>
    <rPh sb="0" eb="2">
      <t>ジドウ</t>
    </rPh>
    <rPh sb="2" eb="4">
      <t>ハッタツ</t>
    </rPh>
    <rPh sb="4" eb="6">
      <t>シエン</t>
    </rPh>
    <rPh sb="7" eb="10">
      <t>ホウカゴ</t>
    </rPh>
    <rPh sb="10" eb="11">
      <t>トウ</t>
    </rPh>
    <phoneticPr fontId="12"/>
  </si>
  <si>
    <t>訪問入浴</t>
    <rPh sb="0" eb="2">
      <t>ホウモン</t>
    </rPh>
    <rPh sb="2" eb="4">
      <t>ニュウヨク</t>
    </rPh>
    <phoneticPr fontId="12"/>
  </si>
  <si>
    <t>就労移行支援</t>
    <rPh sb="0" eb="2">
      <t>シュウロウ</t>
    </rPh>
    <rPh sb="2" eb="4">
      <t>イコウ</t>
    </rPh>
    <rPh sb="4" eb="6">
      <t>シエン</t>
    </rPh>
    <phoneticPr fontId="12"/>
  </si>
  <si>
    <t>日中一時支援</t>
    <rPh sb="0" eb="2">
      <t>ニッチュウ</t>
    </rPh>
    <rPh sb="2" eb="4">
      <t>イチジ</t>
    </rPh>
    <rPh sb="4" eb="6">
      <t>シエン</t>
    </rPh>
    <phoneticPr fontId="12"/>
  </si>
  <si>
    <t>自立訓練</t>
    <rPh sb="0" eb="2">
      <t>ジリツ</t>
    </rPh>
    <rPh sb="2" eb="4">
      <t>クンレン</t>
    </rPh>
    <phoneticPr fontId="12"/>
  </si>
  <si>
    <t>地域活動支援センター</t>
    <rPh sb="0" eb="2">
      <t>チイキ</t>
    </rPh>
    <rPh sb="2" eb="4">
      <t>カツドウ</t>
    </rPh>
    <rPh sb="4" eb="6">
      <t>シエン</t>
    </rPh>
    <phoneticPr fontId="12"/>
  </si>
  <si>
    <t>同行援護</t>
    <rPh sb="0" eb="2">
      <t>ドウコウ</t>
    </rPh>
    <rPh sb="2" eb="4">
      <t>エンゴ</t>
    </rPh>
    <phoneticPr fontId="12"/>
  </si>
  <si>
    <t>移動支援</t>
    <rPh sb="0" eb="2">
      <t>イドウ</t>
    </rPh>
    <rPh sb="2" eb="4">
      <t>シエン</t>
    </rPh>
    <phoneticPr fontId="12"/>
  </si>
  <si>
    <t>短期入所</t>
    <rPh sb="0" eb="2">
      <t>タンキ</t>
    </rPh>
    <rPh sb="2" eb="4">
      <t>ニュウショ</t>
    </rPh>
    <phoneticPr fontId="12"/>
  </si>
  <si>
    <t>共生型生活介護</t>
    <rPh sb="0" eb="2">
      <t>キョウセイ</t>
    </rPh>
    <rPh sb="2" eb="3">
      <t>ガタ</t>
    </rPh>
    <rPh sb="3" eb="5">
      <t>セイカツ</t>
    </rPh>
    <rPh sb="5" eb="7">
      <t>カイゴ</t>
    </rPh>
    <phoneticPr fontId="12"/>
  </si>
  <si>
    <t>相談支援事業</t>
    <rPh sb="0" eb="2">
      <t>ソウダン</t>
    </rPh>
    <rPh sb="2" eb="4">
      <t>シエン</t>
    </rPh>
    <rPh sb="4" eb="6">
      <t>ジギョウ</t>
    </rPh>
    <phoneticPr fontId="12"/>
  </si>
  <si>
    <t>生活介護</t>
    <rPh sb="0" eb="2">
      <t>セイカツ</t>
    </rPh>
    <rPh sb="2" eb="4">
      <t>カイゴ</t>
    </rPh>
    <phoneticPr fontId="12"/>
  </si>
  <si>
    <t>共同生活援助</t>
    <rPh sb="4" eb="6">
      <t>エンジョ</t>
    </rPh>
    <phoneticPr fontId="12"/>
  </si>
  <si>
    <t>行動援護</t>
    <rPh sb="0" eb="2">
      <t>コウドウ</t>
    </rPh>
    <rPh sb="2" eb="4">
      <t>エンゴ</t>
    </rPh>
    <phoneticPr fontId="12"/>
  </si>
  <si>
    <t>施設入所支援</t>
    <rPh sb="0" eb="2">
      <t>シセツ</t>
    </rPh>
    <rPh sb="2" eb="4">
      <t>ニュウショ</t>
    </rPh>
    <rPh sb="4" eb="6">
      <t>シエン</t>
    </rPh>
    <phoneticPr fontId="12"/>
  </si>
  <si>
    <t>重度訪問介護</t>
    <rPh sb="0" eb="2">
      <t>ジュウド</t>
    </rPh>
    <rPh sb="2" eb="4">
      <t>ホウモン</t>
    </rPh>
    <rPh sb="4" eb="6">
      <t>カイゴ</t>
    </rPh>
    <phoneticPr fontId="12"/>
  </si>
  <si>
    <t>就労定着支援</t>
    <rPh sb="0" eb="2">
      <t>シュウロウ</t>
    </rPh>
    <rPh sb="2" eb="4">
      <t>テイチャク</t>
    </rPh>
    <rPh sb="4" eb="6">
      <t>シエン</t>
    </rPh>
    <phoneticPr fontId="12"/>
  </si>
  <si>
    <t>居宅介護</t>
    <rPh sb="0" eb="2">
      <t>キョタク</t>
    </rPh>
    <rPh sb="2" eb="4">
      <t>カイゴ</t>
    </rPh>
    <phoneticPr fontId="12"/>
  </si>
  <si>
    <t>市内障害福祉サービス事業者</t>
    <rPh sb="2" eb="4">
      <t>ショウガイ</t>
    </rPh>
    <rPh sb="4" eb="6">
      <t>フクシ</t>
    </rPh>
    <rPh sb="10" eb="12">
      <t>ジギョウ</t>
    </rPh>
    <rPh sb="12" eb="13">
      <t>シャ</t>
    </rPh>
    <phoneticPr fontId="12"/>
  </si>
  <si>
    <t>認知症対応型通所介護（認知症デイサービス）</t>
    <rPh sb="0" eb="2">
      <t>ニンチ</t>
    </rPh>
    <rPh sb="2" eb="3">
      <t>ショウ</t>
    </rPh>
    <rPh sb="3" eb="6">
      <t>タイオウガタ</t>
    </rPh>
    <rPh sb="6" eb="8">
      <t>ツウショ</t>
    </rPh>
    <rPh sb="8" eb="10">
      <t>カイゴ</t>
    </rPh>
    <rPh sb="11" eb="13">
      <t>ニンチ</t>
    </rPh>
    <rPh sb="13" eb="14">
      <t>ショウ</t>
    </rPh>
    <phoneticPr fontId="12"/>
  </si>
  <si>
    <t>福祉用具販売</t>
    <rPh sb="0" eb="2">
      <t>フクシ</t>
    </rPh>
    <rPh sb="2" eb="4">
      <t>ヨウグ</t>
    </rPh>
    <rPh sb="4" eb="6">
      <t>ハンバイ</t>
    </rPh>
    <phoneticPr fontId="12"/>
  </si>
  <si>
    <t>介護老人保健施設</t>
    <rPh sb="0" eb="2">
      <t>カイゴ</t>
    </rPh>
    <rPh sb="2" eb="4">
      <t>ロウジン</t>
    </rPh>
    <rPh sb="4" eb="6">
      <t>ホケン</t>
    </rPh>
    <rPh sb="6" eb="8">
      <t>シセツ</t>
    </rPh>
    <phoneticPr fontId="12"/>
  </si>
  <si>
    <t>福祉用具貸与</t>
    <rPh sb="0" eb="2">
      <t>フクシ</t>
    </rPh>
    <rPh sb="2" eb="4">
      <t>ヨウグ</t>
    </rPh>
    <rPh sb="4" eb="6">
      <t>タイヨ</t>
    </rPh>
    <phoneticPr fontId="12"/>
  </si>
  <si>
    <t>介護医療院</t>
    <rPh sb="0" eb="2">
      <t>カイゴ</t>
    </rPh>
    <rPh sb="2" eb="4">
      <t>イリョウ</t>
    </rPh>
    <rPh sb="4" eb="5">
      <t>イン</t>
    </rPh>
    <phoneticPr fontId="12"/>
  </si>
  <si>
    <t>通所リハビリテーション（デイケア）</t>
    <rPh sb="0" eb="2">
      <t>ツウショ</t>
    </rPh>
    <phoneticPr fontId="12"/>
  </si>
  <si>
    <t>通所介護（デイサービス）</t>
    <rPh sb="0" eb="2">
      <t>ツウショ</t>
    </rPh>
    <rPh sb="2" eb="4">
      <t>カイゴ</t>
    </rPh>
    <phoneticPr fontId="12"/>
  </si>
  <si>
    <t>介護老人福祉施設</t>
    <rPh sb="0" eb="2">
      <t>カイゴ</t>
    </rPh>
    <rPh sb="2" eb="4">
      <t>ロウジン</t>
    </rPh>
    <rPh sb="4" eb="6">
      <t>フクシ</t>
    </rPh>
    <rPh sb="6" eb="8">
      <t>シセツ</t>
    </rPh>
    <phoneticPr fontId="12"/>
  </si>
  <si>
    <t>訪問リハビリテーション</t>
    <rPh sb="0" eb="2">
      <t>ホウモン</t>
    </rPh>
    <phoneticPr fontId="12"/>
  </si>
  <si>
    <t>介護予防支援事業所</t>
    <rPh sb="0" eb="2">
      <t>カイゴ</t>
    </rPh>
    <rPh sb="2" eb="4">
      <t>ヨボウ</t>
    </rPh>
    <rPh sb="4" eb="6">
      <t>シエン</t>
    </rPh>
    <rPh sb="6" eb="9">
      <t>ジギョウショ</t>
    </rPh>
    <phoneticPr fontId="12"/>
  </si>
  <si>
    <t>訪問看護ステーション</t>
    <rPh sb="0" eb="2">
      <t>ホウモン</t>
    </rPh>
    <rPh sb="2" eb="4">
      <t>カンゴ</t>
    </rPh>
    <phoneticPr fontId="12"/>
  </si>
  <si>
    <t>小規模多機能型居住介護</t>
    <rPh sb="0" eb="3">
      <t>ショウキボ</t>
    </rPh>
    <rPh sb="3" eb="7">
      <t>タキノウガタ</t>
    </rPh>
    <rPh sb="7" eb="9">
      <t>キョジュウ</t>
    </rPh>
    <rPh sb="9" eb="11">
      <t>カイゴ</t>
    </rPh>
    <phoneticPr fontId="12"/>
  </si>
  <si>
    <t>訪問入浴介護</t>
    <rPh sb="0" eb="2">
      <t>ホウモン</t>
    </rPh>
    <rPh sb="2" eb="4">
      <t>ニュウヨク</t>
    </rPh>
    <rPh sb="4" eb="6">
      <t>カイゴ</t>
    </rPh>
    <phoneticPr fontId="12"/>
  </si>
  <si>
    <t>短期入所生活介護（専用施設のみ）</t>
    <rPh sb="0" eb="2">
      <t>タンキ</t>
    </rPh>
    <rPh sb="2" eb="4">
      <t>ニュウショ</t>
    </rPh>
    <rPh sb="4" eb="6">
      <t>セイカツ</t>
    </rPh>
    <rPh sb="6" eb="8">
      <t>カイゴ</t>
    </rPh>
    <rPh sb="9" eb="11">
      <t>センヨウ</t>
    </rPh>
    <rPh sb="11" eb="13">
      <t>シセツ</t>
    </rPh>
    <phoneticPr fontId="12"/>
  </si>
  <si>
    <t>訪問介護（ホームヘルプサービス）</t>
    <rPh sb="0" eb="2">
      <t>ホウモン</t>
    </rPh>
    <rPh sb="2" eb="4">
      <t>カイゴ</t>
    </rPh>
    <phoneticPr fontId="12"/>
  </si>
  <si>
    <t>指定居宅介護支援事業所</t>
    <rPh sb="0" eb="2">
      <t>シテイ</t>
    </rPh>
    <rPh sb="2" eb="4">
      <t>キョタク</t>
    </rPh>
    <rPh sb="4" eb="6">
      <t>カイゴ</t>
    </rPh>
    <rPh sb="6" eb="8">
      <t>シエン</t>
    </rPh>
    <rPh sb="8" eb="10">
      <t>ジギョウ</t>
    </rPh>
    <rPh sb="10" eb="11">
      <t>ショ</t>
    </rPh>
    <phoneticPr fontId="12"/>
  </si>
  <si>
    <t>地域包括支援センター</t>
    <rPh sb="0" eb="2">
      <t>チイキ</t>
    </rPh>
    <rPh sb="2" eb="4">
      <t>ホウカツ</t>
    </rPh>
    <rPh sb="4" eb="6">
      <t>シエン</t>
    </rPh>
    <phoneticPr fontId="12"/>
  </si>
  <si>
    <t>市内介護保険事業者</t>
    <rPh sb="0" eb="2">
      <t>シナイ</t>
    </rPh>
    <rPh sb="2" eb="4">
      <t>カイゴ</t>
    </rPh>
    <rPh sb="4" eb="6">
      <t>ホケン</t>
    </rPh>
    <rPh sb="6" eb="8">
      <t>ジギョウ</t>
    </rPh>
    <rPh sb="8" eb="9">
      <t>シャ</t>
    </rPh>
    <phoneticPr fontId="12"/>
  </si>
  <si>
    <t>児童福祉センター・児童館・児童クラブ</t>
    <rPh sb="0" eb="2">
      <t>ジドウ</t>
    </rPh>
    <rPh sb="2" eb="4">
      <t>フクシ</t>
    </rPh>
    <rPh sb="9" eb="12">
      <t>ジドウカン</t>
    </rPh>
    <rPh sb="13" eb="15">
      <t>ジドウ</t>
    </rPh>
    <phoneticPr fontId="12"/>
  </si>
  <si>
    <t>その他の子育て支援施設等</t>
    <rPh sb="2" eb="3">
      <t>タ</t>
    </rPh>
    <rPh sb="4" eb="6">
      <t>コソダ</t>
    </rPh>
    <rPh sb="7" eb="9">
      <t>シエン</t>
    </rPh>
    <rPh sb="9" eb="11">
      <t>シセツ</t>
    </rPh>
    <rPh sb="11" eb="12">
      <t>トウ</t>
    </rPh>
    <phoneticPr fontId="12"/>
  </si>
  <si>
    <t>介護予防拠点施設</t>
    <rPh sb="0" eb="2">
      <t>カイゴ</t>
    </rPh>
    <rPh sb="2" eb="4">
      <t>ヨボウ</t>
    </rPh>
    <rPh sb="4" eb="6">
      <t>キョテン</t>
    </rPh>
    <rPh sb="6" eb="8">
      <t>シセツ</t>
    </rPh>
    <phoneticPr fontId="12"/>
  </si>
  <si>
    <t>事業所内保育所</t>
    <rPh sb="0" eb="3">
      <t>ジギョウショ</t>
    </rPh>
    <rPh sb="3" eb="4">
      <t>ナイ</t>
    </rPh>
    <rPh sb="4" eb="6">
      <t>ホイク</t>
    </rPh>
    <rPh sb="6" eb="7">
      <t>ショ</t>
    </rPh>
    <phoneticPr fontId="12"/>
  </si>
  <si>
    <t>高齢者共同住宅</t>
    <rPh sb="0" eb="3">
      <t>コウレイシャ</t>
    </rPh>
    <rPh sb="3" eb="5">
      <t>キョウドウ</t>
    </rPh>
    <rPh sb="5" eb="7">
      <t>ジュウタク</t>
    </rPh>
    <phoneticPr fontId="12"/>
  </si>
  <si>
    <t>認定こども園</t>
    <rPh sb="0" eb="2">
      <t>ニンテイ</t>
    </rPh>
    <rPh sb="5" eb="6">
      <t>エン</t>
    </rPh>
    <phoneticPr fontId="12"/>
  </si>
  <si>
    <t>老人福祉センター</t>
    <rPh sb="0" eb="2">
      <t>ロウジン</t>
    </rPh>
    <rPh sb="2" eb="4">
      <t>フクシ</t>
    </rPh>
    <phoneticPr fontId="12"/>
  </si>
  <si>
    <t>保育所</t>
    <rPh sb="0" eb="2">
      <t>ホイク</t>
    </rPh>
    <rPh sb="2" eb="3">
      <t>ショ</t>
    </rPh>
    <phoneticPr fontId="12"/>
  </si>
  <si>
    <t>軽費老人ホーム</t>
    <rPh sb="0" eb="1">
      <t>ケイ</t>
    </rPh>
    <rPh sb="1" eb="2">
      <t>ヒ</t>
    </rPh>
    <rPh sb="2" eb="4">
      <t>ロウジン</t>
    </rPh>
    <phoneticPr fontId="12"/>
  </si>
  <si>
    <t>知的障害児通園施設</t>
    <rPh sb="0" eb="2">
      <t>チテキ</t>
    </rPh>
    <rPh sb="2" eb="4">
      <t>ショウガイ</t>
    </rPh>
    <phoneticPr fontId="12"/>
  </si>
  <si>
    <t>養護老人ホーム</t>
    <rPh sb="0" eb="2">
      <t>ヨウゴ</t>
    </rPh>
    <rPh sb="2" eb="4">
      <t>ロウジン</t>
    </rPh>
    <phoneticPr fontId="12"/>
  </si>
  <si>
    <t>児童養護施設</t>
    <rPh sb="0" eb="2">
      <t>ジドウ</t>
    </rPh>
    <phoneticPr fontId="12"/>
  </si>
  <si>
    <t>老人福祉施設</t>
    <rPh sb="0" eb="2">
      <t>ロウジン</t>
    </rPh>
    <rPh sb="2" eb="4">
      <t>フクシ</t>
    </rPh>
    <rPh sb="4" eb="6">
      <t>シセツ</t>
    </rPh>
    <phoneticPr fontId="12"/>
  </si>
  <si>
    <t>授産施設</t>
    <rPh sb="0" eb="2">
      <t>ジュサン</t>
    </rPh>
    <rPh sb="2" eb="4">
      <t>シセツ</t>
    </rPh>
    <phoneticPr fontId="12"/>
  </si>
  <si>
    <t>乳児院</t>
    <rPh sb="0" eb="2">
      <t>ニュウジ</t>
    </rPh>
    <rPh sb="2" eb="3">
      <t>イン</t>
    </rPh>
    <phoneticPr fontId="12"/>
  </si>
  <si>
    <t>診療所（市立分のみ）</t>
    <rPh sb="0" eb="3">
      <t>シンリョウジョ</t>
    </rPh>
    <rPh sb="4" eb="6">
      <t>シリツ</t>
    </rPh>
    <rPh sb="6" eb="7">
      <t>ブン</t>
    </rPh>
    <phoneticPr fontId="12"/>
  </si>
  <si>
    <t>児童福祉施設</t>
    <rPh sb="0" eb="2">
      <t>ジドウ</t>
    </rPh>
    <rPh sb="2" eb="4">
      <t>フクシ</t>
    </rPh>
    <rPh sb="4" eb="6">
      <t>シセツ</t>
    </rPh>
    <phoneticPr fontId="12"/>
  </si>
  <si>
    <t>保健センター</t>
    <rPh sb="0" eb="2">
      <t>ホケン</t>
    </rPh>
    <phoneticPr fontId="12"/>
  </si>
  <si>
    <t>市内保健福祉施設</t>
    <rPh sb="0" eb="2">
      <t>シナイ</t>
    </rPh>
    <rPh sb="2" eb="4">
      <t>ホケン</t>
    </rPh>
    <rPh sb="4" eb="6">
      <t>フクシ</t>
    </rPh>
    <rPh sb="6" eb="8">
      <t>シセツ</t>
    </rPh>
    <phoneticPr fontId="12"/>
  </si>
  <si>
    <t>施設数及び業者数</t>
    <rPh sb="0" eb="2">
      <t>シセツ</t>
    </rPh>
    <rPh sb="2" eb="3">
      <t>スウ</t>
    </rPh>
    <rPh sb="3" eb="4">
      <t>オヨ</t>
    </rPh>
    <rPh sb="5" eb="7">
      <t>ギョウシャ</t>
    </rPh>
    <rPh sb="7" eb="8">
      <t>スウ</t>
    </rPh>
    <phoneticPr fontId="12"/>
  </si>
  <si>
    <t>施設及び事業者</t>
    <rPh sb="0" eb="2">
      <t>シセツ</t>
    </rPh>
    <rPh sb="2" eb="3">
      <t>オヨ</t>
    </rPh>
    <rPh sb="4" eb="7">
      <t>ジギョウシャ</t>
    </rPh>
    <phoneticPr fontId="12"/>
  </si>
  <si>
    <t>88 社会福祉施設等</t>
  </si>
  <si>
    <t>支給対象
児童数</t>
    <phoneticPr fontId="12"/>
  </si>
  <si>
    <t>受給権者</t>
    <rPh sb="2" eb="3">
      <t>ケン</t>
    </rPh>
    <phoneticPr fontId="12"/>
  </si>
  <si>
    <t>特別児童扶養手当</t>
  </si>
  <si>
    <t>年　</t>
    <phoneticPr fontId="12"/>
  </si>
  <si>
    <t>各年８月１日現在</t>
    <phoneticPr fontId="16"/>
  </si>
  <si>
    <t>94-2 特別児童扶養手当支給状況</t>
    <phoneticPr fontId="16"/>
  </si>
  <si>
    <t>構成比(%)</t>
    <phoneticPr fontId="12"/>
  </si>
  <si>
    <t>そしゃく機能障害</t>
    <rPh sb="4" eb="6">
      <t>キノウ</t>
    </rPh>
    <rPh sb="6" eb="8">
      <t>ショウガイ</t>
    </rPh>
    <phoneticPr fontId="12"/>
  </si>
  <si>
    <t>平衡機能障害</t>
  </si>
  <si>
    <t>内部機能障害</t>
    <rPh sb="2" eb="4">
      <t>キノウ</t>
    </rPh>
    <phoneticPr fontId="12"/>
  </si>
  <si>
    <t>体幹機能障害</t>
    <rPh sb="2" eb="4">
      <t>キノウ</t>
    </rPh>
    <phoneticPr fontId="12"/>
  </si>
  <si>
    <t>機能障害</t>
  </si>
  <si>
    <t>切　断</t>
    <phoneticPr fontId="12"/>
  </si>
  <si>
    <t>下肢</t>
  </si>
  <si>
    <t>肢体不自由</t>
  </si>
  <si>
    <t>音声言語機能障害</t>
    <rPh sb="4" eb="6">
      <t>キノウ</t>
    </rPh>
    <phoneticPr fontId="12"/>
  </si>
  <si>
    <t>聴覚障害</t>
  </si>
  <si>
    <t>視覚障害</t>
  </si>
  <si>
    <t>総数</t>
    <phoneticPr fontId="12"/>
  </si>
  <si>
    <t>構成比
(%)</t>
  </si>
  <si>
    <t>女</t>
  </si>
  <si>
    <t>男</t>
  </si>
  <si>
    <t>計</t>
  </si>
  <si>
    <t>　　　　　　　　　　　等級
障害別</t>
    <rPh sb="11" eb="13">
      <t>トウキュウ</t>
    </rPh>
    <rPh sb="14" eb="16">
      <t>ショウガイ</t>
    </rPh>
    <rPh sb="16" eb="17">
      <t>ベツ</t>
    </rPh>
    <phoneticPr fontId="12"/>
  </si>
  <si>
    <t>98 身体障害者等級別・障害別手帳交付状況</t>
    <phoneticPr fontId="12"/>
  </si>
  <si>
    <t>入所人数</t>
    <rPh sb="0" eb="2">
      <t>ニュウショ</t>
    </rPh>
    <phoneticPr fontId="12"/>
  </si>
  <si>
    <t>施設入所者数</t>
    <rPh sb="2" eb="5">
      <t>ニュウショシャ</t>
    </rPh>
    <phoneticPr fontId="12"/>
  </si>
  <si>
    <t>18歳以上</t>
  </si>
  <si>
    <t>18歳未満</t>
  </si>
  <si>
    <t>年</t>
    <phoneticPr fontId="12"/>
  </si>
  <si>
    <t>99 療育手帳所持者数等</t>
    <rPh sb="3" eb="5">
      <t>リョウイク</t>
    </rPh>
    <rPh sb="5" eb="7">
      <t>テチョウ</t>
    </rPh>
    <rPh sb="7" eb="10">
      <t>ショジシャ</t>
    </rPh>
    <rPh sb="10" eb="11">
      <t>スウ</t>
    </rPh>
    <rPh sb="11" eb="12">
      <t>トウ</t>
    </rPh>
    <phoneticPr fontId="12"/>
  </si>
  <si>
    <t>総務文書課</t>
  </si>
  <si>
    <t>52-6566</t>
  </si>
  <si>
    <t>東栄町3108-1</t>
  </si>
  <si>
    <t>◎（一財）飯田勤労者共済会</t>
  </si>
  <si>
    <t>23-7600</t>
  </si>
  <si>
    <t>鼎下山331</t>
  </si>
  <si>
    <t>◎南信農業共済組合下伊那支所</t>
  </si>
  <si>
    <t>26-1231</t>
  </si>
  <si>
    <t>桐林2254-298</t>
  </si>
  <si>
    <t>◎飯田市環境技術開発センター</t>
  </si>
  <si>
    <t>22-8690</t>
  </si>
  <si>
    <t xml:space="preserve">鼎上山1890-1 (鼎自治振興センター内) </t>
  </si>
  <si>
    <t>◎（公社）飯田広域シルバー人材センター</t>
  </si>
  <si>
    <t>53-3040</t>
  </si>
  <si>
    <t xml:space="preserve">東栄町3108-1 (さんとぴあ飯田内) </t>
  </si>
  <si>
    <t>◎（福）飯田市社会福祉協議会</t>
  </si>
  <si>
    <t>52-1613</t>
  </si>
  <si>
    <t>座光寺3349-1（エス・バード（旧飯田工業高校））</t>
    <rPh sb="0" eb="3">
      <t>ザコウジ</t>
    </rPh>
    <rPh sb="17" eb="18">
      <t>キュウ</t>
    </rPh>
    <rPh sb="18" eb="20">
      <t>イイダ</t>
    </rPh>
    <rPh sb="20" eb="22">
      <t>コウギョウ</t>
    </rPh>
    <rPh sb="22" eb="24">
      <t>コウコウ</t>
    </rPh>
    <phoneticPr fontId="16"/>
  </si>
  <si>
    <t>◎（公財）南信州・飯田産業センター</t>
  </si>
  <si>
    <t>27-6115</t>
  </si>
  <si>
    <t>川路7674</t>
  </si>
  <si>
    <t>◎（一財）飯田市天竜川環境整備公社</t>
  </si>
  <si>
    <t>22-0432</t>
  </si>
  <si>
    <t>追手町2丁目678 (下伊那郡町村会内)</t>
  </si>
  <si>
    <t>◎下伊那自治センター組合</t>
  </si>
  <si>
    <t>22-4511</t>
  </si>
  <si>
    <t xml:space="preserve">大久保町2534 (飯田市役所内) </t>
  </si>
  <si>
    <t>◎飯田市土地開発公社</t>
  </si>
  <si>
    <t>48-6648</t>
    <phoneticPr fontId="16"/>
  </si>
  <si>
    <t>下久堅稲葉1526-1</t>
    <rPh sb="0" eb="1">
      <t>シモ</t>
    </rPh>
    <rPh sb="1" eb="3">
      <t>ヒサカタ</t>
    </rPh>
    <rPh sb="3" eb="5">
      <t>イナバ</t>
    </rPh>
    <phoneticPr fontId="16"/>
  </si>
  <si>
    <t>　稲葉クリーンセンター</t>
    <rPh sb="1" eb="3">
      <t>イナバ</t>
    </rPh>
    <phoneticPr fontId="16"/>
  </si>
  <si>
    <t>26-1050</t>
    <phoneticPr fontId="16"/>
  </si>
  <si>
    <t>桐林2254-5</t>
    <phoneticPr fontId="16"/>
  </si>
  <si>
    <t>　桐林リサイクルセンター</t>
    <phoneticPr fontId="16"/>
  </si>
  <si>
    <t>26-7474</t>
  </si>
  <si>
    <t>桐林2254-47</t>
  </si>
  <si>
    <t>　桐林クリーンセンター</t>
  </si>
  <si>
    <t>22-4066</t>
  </si>
  <si>
    <t>松尾明7513-1</t>
  </si>
  <si>
    <t>　飯田竜水園</t>
  </si>
  <si>
    <t>○飯田環境センター</t>
  </si>
  <si>
    <t>0260-34-5588</t>
  </si>
  <si>
    <t>南信濃八重河内121</t>
  </si>
  <si>
    <t>　　　 〃　　 阿南消防署和田分署</t>
  </si>
  <si>
    <t>0265-48-2011</t>
  </si>
  <si>
    <t>平谷村433-1</t>
  </si>
  <si>
    <t>　　　 〃　　 阿南消防署平谷分署</t>
  </si>
  <si>
    <t>0260-22-3344</t>
  </si>
  <si>
    <t>阿南町西條417-15</t>
  </si>
  <si>
    <t>　　　 〃　　 阿南消防署</t>
  </si>
  <si>
    <t>53-0119</t>
  </si>
  <si>
    <t>座光寺5153-4</t>
  </si>
  <si>
    <t>　　　 〃　　 高森消防署座光寺分署</t>
  </si>
  <si>
    <t>35-0119</t>
  </si>
  <si>
    <t>高森町山吹5920-1</t>
  </si>
  <si>
    <t>　　　 〃　　 高森消防署</t>
  </si>
  <si>
    <t>27-4911</t>
  </si>
  <si>
    <t>龍江4531-5</t>
  </si>
  <si>
    <t>　　　 〃　　 伊賀良消防署龍江分署</t>
  </si>
  <si>
    <t>25-1195</t>
  </si>
  <si>
    <t>山本5340-1</t>
  </si>
  <si>
    <t>　　　 〃　　 伊賀良消防署山本分署</t>
  </si>
  <si>
    <t>25-0119</t>
  </si>
  <si>
    <t>上殿岡721-2</t>
  </si>
  <si>
    <t>　　　 〃　　 伊賀良消防署</t>
  </si>
  <si>
    <t>52-0119</t>
  </si>
  <si>
    <t>羽場町1丁目12-4</t>
  </si>
  <si>
    <t>　　　 〃　　 飯田消防署羽場分署</t>
  </si>
  <si>
    <t>22-0119</t>
  </si>
  <si>
    <t>東栄町3345</t>
  </si>
  <si>
    <t>　飯田広域消防飯田消防署</t>
  </si>
  <si>
    <t>23-0119</t>
  </si>
  <si>
    <t>○飯田広域消防本部</t>
  </si>
  <si>
    <t>53-7100</t>
  </si>
  <si>
    <t>◎南信州広域連合</t>
  </si>
  <si>
    <t>南　信　州　広　域　連　合　等</t>
  </si>
  <si>
    <t>0260-34-2355</t>
  </si>
  <si>
    <t>南信濃和田1192</t>
  </si>
  <si>
    <t>遠山郷土館「和田城」</t>
    <phoneticPr fontId="16"/>
  </si>
  <si>
    <t>0260-36-2005</t>
  </si>
  <si>
    <t>上村753</t>
    <phoneticPr fontId="16"/>
  </si>
  <si>
    <t>まつり伝承館天伯</t>
    <phoneticPr fontId="16"/>
  </si>
  <si>
    <t>上郷黒田2344-2</t>
  </si>
  <si>
    <t>黒田人形浄瑠璃伝承館</t>
  </si>
  <si>
    <t>龍江3453-2</t>
  </si>
  <si>
    <t>今田人形の館</t>
  </si>
  <si>
    <t>23-3594</t>
  </si>
  <si>
    <t>本町1丁目2</t>
  </si>
  <si>
    <t>飯田市川本喜八郎人形美術館</t>
  </si>
  <si>
    <t>23-4222</t>
  </si>
  <si>
    <t>座光寺2535</t>
  </si>
  <si>
    <t>竹田扇之助記念国際糸繰り人形館</t>
  </si>
  <si>
    <t>53-4670</t>
  </si>
  <si>
    <t>鼎下山538</t>
  </si>
  <si>
    <t>歴史研究所</t>
    <phoneticPr fontId="16"/>
  </si>
  <si>
    <t>27-4178</t>
  </si>
  <si>
    <t>伊豆木3942-1</t>
  </si>
  <si>
    <t>旧小笠原家書院・小笠原資料館</t>
  </si>
  <si>
    <t>26-9009</t>
  </si>
  <si>
    <t>上川路1004-1</t>
  </si>
  <si>
    <t>考古資料館</t>
  </si>
  <si>
    <t>53-3855</t>
  </si>
  <si>
    <t>上郷別府2428-1</t>
  </si>
  <si>
    <t>秀水美人画美術館</t>
  </si>
  <si>
    <t>53-3755</t>
  </si>
  <si>
    <t>上郷考古博物館</t>
  </si>
  <si>
    <t xml:space="preserve">    〃</t>
  </si>
  <si>
    <t>追手町2丁目655-7</t>
  </si>
  <si>
    <t>柳田國男館</t>
  </si>
  <si>
    <t>日夏耿之介記念館</t>
  </si>
  <si>
    <t>22-8118</t>
  </si>
  <si>
    <t>美術博物館</t>
  </si>
  <si>
    <t>0260-34-5101</t>
    <phoneticPr fontId="16"/>
  </si>
  <si>
    <t>南信濃和田1099-2</t>
    <rPh sb="0" eb="3">
      <t>ミナミシナノ</t>
    </rPh>
    <rPh sb="3" eb="5">
      <t>ワダ</t>
    </rPh>
    <phoneticPr fontId="16"/>
  </si>
  <si>
    <t>南信濃学習交流センター</t>
    <rPh sb="0" eb="3">
      <t>ミナミシナノ</t>
    </rPh>
    <rPh sb="3" eb="5">
      <t>ガクシュウ</t>
    </rPh>
    <rPh sb="5" eb="7">
      <t>コウリュウ</t>
    </rPh>
    <phoneticPr fontId="16"/>
  </si>
  <si>
    <t>25-1650</t>
  </si>
  <si>
    <t>大瀬木570-1</t>
  </si>
  <si>
    <t>伊賀良学習交流センター</t>
  </si>
  <si>
    <t>52-2551</t>
  </si>
  <si>
    <t>上郷黒田442-1</t>
  </si>
  <si>
    <t>飯田市立上郷図書館</t>
  </si>
  <si>
    <t>23-9901</t>
  </si>
  <si>
    <t>鼎上山1890-1（鼎自治振興センター３階）</t>
    <phoneticPr fontId="16"/>
  </si>
  <si>
    <t>飯田市立鼎図書館</t>
  </si>
  <si>
    <t>22-0706</t>
  </si>
  <si>
    <t>追手町2丁目677-3</t>
  </si>
  <si>
    <t>飯田市立中央図書館</t>
  </si>
  <si>
    <t>23-3552</t>
  </si>
  <si>
    <t>高羽町5丁目5-1</t>
  </si>
  <si>
    <t>23-5571</t>
  </si>
  <si>
    <t>松尾明7443-1</t>
  </si>
  <si>
    <t>勤労青少年ホーム</t>
  </si>
  <si>
    <t>松尾明7444-2</t>
  </si>
  <si>
    <t>勤労者体育センター</t>
  </si>
  <si>
    <t>0260-34-5111</t>
  </si>
  <si>
    <t>南信濃和田2596-3</t>
  </si>
  <si>
    <t>南信濃公民館</t>
  </si>
  <si>
    <t>0260-36-2211</t>
  </si>
  <si>
    <t>上村754-2</t>
  </si>
  <si>
    <t>上村公民館</t>
  </si>
  <si>
    <t>24-7744</t>
  </si>
  <si>
    <t>上郷飯沼3092-9</t>
  </si>
  <si>
    <t>上郷公民館</t>
  </si>
  <si>
    <t>22-1284</t>
  </si>
  <si>
    <t>鼎中平1339-5</t>
  </si>
  <si>
    <t xml:space="preserve">鼎公民館 (鼎文化センター) </t>
  </si>
  <si>
    <t>25-7311</t>
  </si>
  <si>
    <t>伊賀良公民館</t>
  </si>
  <si>
    <t>25-2001</t>
  </si>
  <si>
    <t>山本3378</t>
  </si>
  <si>
    <t>山本公民館</t>
  </si>
  <si>
    <t>27-2032</t>
  </si>
  <si>
    <t>伊豆木5451-2</t>
  </si>
  <si>
    <t>三穂公民館</t>
  </si>
  <si>
    <t>27-2001</t>
  </si>
  <si>
    <t>川路2363</t>
  </si>
  <si>
    <t>川路公民館</t>
  </si>
  <si>
    <t>26-9303</t>
  </si>
  <si>
    <t>桐林505</t>
  </si>
  <si>
    <t>竜丘公民館</t>
  </si>
  <si>
    <t>27-3004</t>
  </si>
  <si>
    <t>龍江4517</t>
  </si>
  <si>
    <t>龍江公民館</t>
  </si>
  <si>
    <t>59-2003</t>
  </si>
  <si>
    <t>千代932-5</t>
  </si>
  <si>
    <t>千代公民館</t>
  </si>
  <si>
    <t>29-7001</t>
  </si>
  <si>
    <t>上久堅3769</t>
  </si>
  <si>
    <t>上久堅公民館</t>
  </si>
  <si>
    <t>29-8001</t>
  </si>
  <si>
    <t>下久堅知久平1082-1</t>
  </si>
  <si>
    <t>下久堅公民館</t>
  </si>
  <si>
    <t>22-0091</t>
  </si>
  <si>
    <t>松尾城4012-1</t>
  </si>
  <si>
    <t>松尾公民館</t>
  </si>
  <si>
    <t>22-1401</t>
  </si>
  <si>
    <t>座光寺公民館</t>
  </si>
  <si>
    <t>24-9144</t>
  </si>
  <si>
    <t>宮の前4398-2</t>
  </si>
  <si>
    <t>東野公民館</t>
  </si>
  <si>
    <t>23-5872</t>
  </si>
  <si>
    <t>今宮町4丁目5610-2</t>
  </si>
  <si>
    <t>丸山公民館</t>
  </si>
  <si>
    <t>23-9749</t>
  </si>
  <si>
    <t>羽場町2丁目14-9</t>
  </si>
  <si>
    <t>羽場公民館</t>
  </si>
  <si>
    <t>24-0327</t>
  </si>
  <si>
    <t>扇町35</t>
  </si>
  <si>
    <t>橋南公民館</t>
  </si>
  <si>
    <t>24-0310</t>
  </si>
  <si>
    <t>江戸町2丁目292-8</t>
  </si>
  <si>
    <t>橋北公民館</t>
  </si>
  <si>
    <t>22-1132</t>
  </si>
  <si>
    <t>東和町2丁目35（丘の上結いスクエア）</t>
    <rPh sb="0" eb="3">
      <t>トウワチョウ</t>
    </rPh>
    <rPh sb="4" eb="6">
      <t>チョウメ</t>
    </rPh>
    <rPh sb="9" eb="10">
      <t>オカ</t>
    </rPh>
    <rPh sb="11" eb="12">
      <t>ウエ</t>
    </rPh>
    <rPh sb="12" eb="13">
      <t>ユイ</t>
    </rPh>
    <phoneticPr fontId="16"/>
  </si>
  <si>
    <t>飯田市公民館</t>
  </si>
  <si>
    <t>0260-24-5110</t>
    <phoneticPr fontId="16"/>
  </si>
  <si>
    <t>南信濃八重河内204-1</t>
    <phoneticPr fontId="16"/>
  </si>
  <si>
    <t>南信濃Ｂ＆Ｇ海洋センター</t>
    <phoneticPr fontId="16"/>
  </si>
  <si>
    <t>丸山町4丁目5515-5</t>
  </si>
  <si>
    <t>風越山麓研修センター</t>
  </si>
  <si>
    <t>飯田市南信濃八重河内575-2</t>
  </si>
  <si>
    <t>八重河内屋内ゲートボール場</t>
  </si>
  <si>
    <t>南信濃木沢1008-1</t>
    <rPh sb="0" eb="3">
      <t>ミナミシナノ</t>
    </rPh>
    <rPh sb="3" eb="5">
      <t>キザワ</t>
    </rPh>
    <phoneticPr fontId="16"/>
  </si>
  <si>
    <t>木沢弓道場</t>
    <rPh sb="0" eb="2">
      <t>キザワ</t>
    </rPh>
    <rPh sb="2" eb="4">
      <t>キュウドウ</t>
    </rPh>
    <rPh sb="4" eb="5">
      <t>ジョウ</t>
    </rPh>
    <phoneticPr fontId="16"/>
  </si>
  <si>
    <t>南信濃和田2596</t>
    <rPh sb="0" eb="3">
      <t>ミナミシナノ</t>
    </rPh>
    <rPh sb="3" eb="5">
      <t>ワダ</t>
    </rPh>
    <phoneticPr fontId="16"/>
  </si>
  <si>
    <t>和田弓道場</t>
    <rPh sb="0" eb="2">
      <t>ワダ</t>
    </rPh>
    <rPh sb="2" eb="4">
      <t>キュウドウ</t>
    </rPh>
    <rPh sb="4" eb="5">
      <t>ジョウ</t>
    </rPh>
    <phoneticPr fontId="16"/>
  </si>
  <si>
    <t>鼎名古熊2423-6</t>
  </si>
  <si>
    <t xml:space="preserve">鼎弓道場 (飯田市アーチェリー場) </t>
  </si>
  <si>
    <t>24-8090</t>
  </si>
  <si>
    <t>宮の前4439-2</t>
  </si>
  <si>
    <t>市営弓道場</t>
  </si>
  <si>
    <t>桐林245-1</t>
    <rPh sb="0" eb="2">
      <t>キリバヤシ</t>
    </rPh>
    <phoneticPr fontId="16"/>
  </si>
  <si>
    <t>竜丘柔道場</t>
    <rPh sb="0" eb="2">
      <t>タツオカ</t>
    </rPh>
    <rPh sb="2" eb="4">
      <t>ジュウドウ</t>
    </rPh>
    <rPh sb="4" eb="5">
      <t>ジョウ</t>
    </rPh>
    <phoneticPr fontId="16"/>
  </si>
  <si>
    <t>上郷黒田1271-3</t>
    <rPh sb="0" eb="2">
      <t>カミサト</t>
    </rPh>
    <rPh sb="2" eb="4">
      <t>クロダ</t>
    </rPh>
    <phoneticPr fontId="16"/>
  </si>
  <si>
    <t>上郷柔剣道場</t>
    <rPh sb="2" eb="5">
      <t>ジュウケンドウ</t>
    </rPh>
    <rPh sb="5" eb="6">
      <t>ジョウ</t>
    </rPh>
    <phoneticPr fontId="16"/>
  </si>
  <si>
    <t>飯田市武道館</t>
  </si>
  <si>
    <t>上郷黒田3840-312</t>
  </si>
  <si>
    <t>山田体育館</t>
  </si>
  <si>
    <t>53-4860</t>
  </si>
  <si>
    <t>上郷黒田1614-1</t>
  </si>
  <si>
    <t>上郷体育館</t>
  </si>
  <si>
    <t>鼎切石4633-1</t>
  </si>
  <si>
    <t>切石体育館</t>
  </si>
  <si>
    <t>52-0884</t>
  </si>
  <si>
    <t>鼎体育館</t>
  </si>
  <si>
    <t>25-4831</t>
  </si>
  <si>
    <t>三日市場1986</t>
  </si>
  <si>
    <t xml:space="preserve">飯田運動公園プール (アクアパークIIDA) </t>
  </si>
  <si>
    <t>丸山町4丁目7473-12</t>
    <rPh sb="4" eb="6">
      <t>チョウメ</t>
    </rPh>
    <phoneticPr fontId="15"/>
  </si>
  <si>
    <t>県民飯田運動広場テニスコート（押洞テニスコート）</t>
  </si>
  <si>
    <t>飯田市南信濃八重河内202-ｲ-1</t>
  </si>
  <si>
    <t>南信濃テニスコート</t>
  </si>
  <si>
    <t>川路5093-5</t>
  </si>
  <si>
    <t>天龍峡テニスコート</t>
  </si>
  <si>
    <t>山田テニスコート</t>
  </si>
  <si>
    <t>鼎下山1440</t>
  </si>
  <si>
    <t>矢高テニスコート</t>
  </si>
  <si>
    <t>桐林2254-109</t>
  </si>
  <si>
    <t>桐林テニスコート</t>
  </si>
  <si>
    <t>今宮町4丁目8183</t>
  </si>
  <si>
    <t>今宮野球場</t>
  </si>
  <si>
    <t>松尾寺所7305-1</t>
    <phoneticPr fontId="16"/>
  </si>
  <si>
    <t>松尾天竜グラウンド</t>
    <phoneticPr fontId="16"/>
  </si>
  <si>
    <t>丸山町4丁目5518-1</t>
    <rPh sb="4" eb="6">
      <t>チョウメ</t>
    </rPh>
    <phoneticPr fontId="15"/>
  </si>
  <si>
    <t>県民飯田運動広場運動場（押洞運動場）</t>
    <rPh sb="0" eb="2">
      <t>ケンミン</t>
    </rPh>
    <rPh sb="2" eb="4">
      <t>イイダ</t>
    </rPh>
    <rPh sb="4" eb="6">
      <t>ウンドウ</t>
    </rPh>
    <rPh sb="6" eb="8">
      <t>ヒロバ</t>
    </rPh>
    <rPh sb="8" eb="11">
      <t>ウンドウジョウ</t>
    </rPh>
    <phoneticPr fontId="15"/>
  </si>
  <si>
    <t>飯田市川路2500</t>
  </si>
  <si>
    <t>川路多目的広場</t>
  </si>
  <si>
    <t>飯田市南信濃八重河内160</t>
  </si>
  <si>
    <t>南信濃運動場</t>
  </si>
  <si>
    <t>座光寺6565-ハ-6</t>
  </si>
  <si>
    <t>座光寺河川敷運動場</t>
  </si>
  <si>
    <t>山田運動場</t>
  </si>
  <si>
    <t>上郷黒田579-1</t>
  </si>
  <si>
    <t>上郷運動場</t>
  </si>
  <si>
    <t>鼎下山1429</t>
  </si>
  <si>
    <t>矢高運動場</t>
  </si>
  <si>
    <t>竹佐377</t>
  </si>
  <si>
    <t>山本運動場</t>
  </si>
  <si>
    <t>桐林2254-25</t>
  </si>
  <si>
    <t>桐林屋根付多目的グラウンド（ドームサンヒルズ）</t>
  </si>
  <si>
    <t>桐林運動場</t>
  </si>
  <si>
    <t>千代952</t>
  </si>
  <si>
    <t>千代運動場</t>
  </si>
  <si>
    <t>上久堅4510</t>
  </si>
  <si>
    <t>上久堅運動場</t>
  </si>
  <si>
    <t>虎岩528</t>
  </si>
  <si>
    <t>下久堅運動場</t>
  </si>
  <si>
    <t>23-0002</t>
  </si>
  <si>
    <t>松尾明7445</t>
  </si>
  <si>
    <t>飯田市総合運動場</t>
  </si>
  <si>
    <t>上飯田7828</t>
  </si>
  <si>
    <t>大平宿泊訓練施設</t>
  </si>
  <si>
    <t>23-2162</t>
  </si>
  <si>
    <t>鼎中平1958-3</t>
  </si>
  <si>
    <t>鼎児童クラブ</t>
  </si>
  <si>
    <t>52-5544</t>
  </si>
  <si>
    <t>上郷飯沼3118</t>
  </si>
  <si>
    <t>上郷児童クラブ</t>
  </si>
  <si>
    <t>29-7201</t>
  </si>
  <si>
    <t>上久堅7606</t>
  </si>
  <si>
    <t>上久堅児童クラブ</t>
  </si>
  <si>
    <t>27-2166</t>
  </si>
  <si>
    <t>伊豆木3778</t>
  </si>
  <si>
    <t>三穂児童クラブ</t>
  </si>
  <si>
    <t>27-5160</t>
  </si>
  <si>
    <t>川路3457-1</t>
  </si>
  <si>
    <t>川路児童クラブ</t>
  </si>
  <si>
    <t>22-8656</t>
  </si>
  <si>
    <t>小伝馬町1丁目3503</t>
  </si>
  <si>
    <t>浜井場児童クラブ</t>
  </si>
  <si>
    <t>52-6135</t>
  </si>
  <si>
    <t>橋南児童クラブ</t>
  </si>
  <si>
    <t>29-7648</t>
  </si>
  <si>
    <t>下久堅知久平118-1</t>
  </si>
  <si>
    <t>下久堅児童クラブ</t>
  </si>
  <si>
    <t>27-4544</t>
  </si>
  <si>
    <t>龍江3539</t>
  </si>
  <si>
    <t>龍江児童クラブ</t>
  </si>
  <si>
    <t>52-1151</t>
  </si>
  <si>
    <t>松尾城3800-1</t>
  </si>
  <si>
    <t>松尾第３児童クラブ</t>
  </si>
  <si>
    <t>52-6050</t>
  </si>
  <si>
    <t>松尾城4014</t>
  </si>
  <si>
    <t>松尾第２児童クラブ</t>
  </si>
  <si>
    <t>松尾第１児童クラブ</t>
  </si>
  <si>
    <t>25-4222</t>
  </si>
  <si>
    <t>大瀬木1106-1</t>
  </si>
  <si>
    <t>伊賀良第２児童クラブ</t>
  </si>
  <si>
    <t>伊賀良第１児童クラブ</t>
  </si>
  <si>
    <t>52-0910</t>
    <phoneticPr fontId="16"/>
  </si>
  <si>
    <t>鼎中平2451-9</t>
    <phoneticPr fontId="16"/>
  </si>
  <si>
    <t>鼎児童センター</t>
    <rPh sb="0" eb="1">
      <t>カナエ</t>
    </rPh>
    <rPh sb="1" eb="3">
      <t>ジドウ</t>
    </rPh>
    <phoneticPr fontId="16"/>
  </si>
  <si>
    <t>25-8835</t>
    <phoneticPr fontId="16"/>
  </si>
  <si>
    <t>竹佐693-1</t>
    <rPh sb="0" eb="1">
      <t>タケ</t>
    </rPh>
    <rPh sb="1" eb="2">
      <t>サ</t>
    </rPh>
    <phoneticPr fontId="16"/>
  </si>
  <si>
    <t>山本児童センター</t>
    <rPh sb="0" eb="2">
      <t>ヤマモト</t>
    </rPh>
    <rPh sb="2" eb="4">
      <t>ジドウ</t>
    </rPh>
    <phoneticPr fontId="16"/>
  </si>
  <si>
    <t>53-2530</t>
  </si>
  <si>
    <t>座光寺1726-1</t>
  </si>
  <si>
    <t>座光寺児童センター</t>
  </si>
  <si>
    <t>26-8624</t>
    <phoneticPr fontId="16"/>
  </si>
  <si>
    <t>桐林245-1</t>
  </si>
  <si>
    <t>竜丘児童センター第2</t>
    <rPh sb="8" eb="9">
      <t>ダイ</t>
    </rPh>
    <phoneticPr fontId="16"/>
  </si>
  <si>
    <t>26-8614</t>
  </si>
  <si>
    <t>竜丘児童センター</t>
  </si>
  <si>
    <t>21-1023</t>
    <phoneticPr fontId="16"/>
  </si>
  <si>
    <t>今宮町2丁目113-1</t>
  </si>
  <si>
    <t>丸山児童センター第2</t>
    <rPh sb="8" eb="9">
      <t>ダイ</t>
    </rPh>
    <phoneticPr fontId="16"/>
  </si>
  <si>
    <t>52-3463</t>
  </si>
  <si>
    <t>丸山児童センター</t>
    <phoneticPr fontId="16"/>
  </si>
  <si>
    <t>24-9412</t>
  </si>
  <si>
    <t>上郷別府1195</t>
  </si>
  <si>
    <t>別府児童館</t>
  </si>
  <si>
    <t>52-3485</t>
  </si>
  <si>
    <t>上郷黒田238-1</t>
  </si>
  <si>
    <t>高松児童館</t>
  </si>
  <si>
    <t>0260-34-5219</t>
  </si>
  <si>
    <t>南信濃和田941-1</t>
  </si>
  <si>
    <t>南信濃給食センター</t>
  </si>
  <si>
    <t>27-3176</t>
  </si>
  <si>
    <t>龍江3600-1</t>
  </si>
  <si>
    <t>竜峡共同調理場</t>
  </si>
  <si>
    <t>53-4551</t>
  </si>
  <si>
    <t>鼎名古熊2443</t>
  </si>
  <si>
    <t>矢高共同調理場</t>
  </si>
  <si>
    <t>22-0948</t>
  </si>
  <si>
    <t>丸山共同調理場</t>
  </si>
  <si>
    <t>0260-34-2047</t>
  </si>
  <si>
    <t>南信濃和田950</t>
  </si>
  <si>
    <t>遠山中学校</t>
  </si>
  <si>
    <t>22-1163</t>
  </si>
  <si>
    <t>上郷黒田5485</t>
  </si>
  <si>
    <t>高陵中学校</t>
  </si>
  <si>
    <t>22-0173</t>
  </si>
  <si>
    <t>鼎上山2582</t>
  </si>
  <si>
    <t>鼎中学校</t>
  </si>
  <si>
    <t>25-2027</t>
  </si>
  <si>
    <t>大瀬木3530</t>
  </si>
  <si>
    <t>旭ヶ丘中学校</t>
    <phoneticPr fontId="16"/>
  </si>
  <si>
    <t>27-2163</t>
  </si>
  <si>
    <t>川路4370</t>
  </si>
  <si>
    <t>竜峡中学校</t>
  </si>
  <si>
    <t>27-3169</t>
  </si>
  <si>
    <t>龍江9205</t>
  </si>
  <si>
    <t>竜東中学校</t>
  </si>
  <si>
    <t>22-1469</t>
  </si>
  <si>
    <t>毛賀426</t>
  </si>
  <si>
    <t>緑ヶ丘中学校</t>
    <phoneticPr fontId="16"/>
  </si>
  <si>
    <t>22-0143</t>
  </si>
  <si>
    <t>正永町1丁目1215</t>
  </si>
  <si>
    <t>飯田西中学校</t>
  </si>
  <si>
    <t>22-0480</t>
  </si>
  <si>
    <t>高羽町3丁目16</t>
  </si>
  <si>
    <t>飯田東中学校</t>
  </si>
  <si>
    <t>0260-34-2044</t>
  </si>
  <si>
    <t>南信濃和田1165</t>
  </si>
  <si>
    <t>和田小学校</t>
  </si>
  <si>
    <t>0260-36-2141</t>
  </si>
  <si>
    <t>上村838</t>
    <rPh sb="0" eb="2">
      <t>カミムラ</t>
    </rPh>
    <phoneticPr fontId="16"/>
  </si>
  <si>
    <t>上村小学校</t>
  </si>
  <si>
    <t>22-0257</t>
  </si>
  <si>
    <t>上郷小学校</t>
  </si>
  <si>
    <t>22-0562</t>
  </si>
  <si>
    <t>鼎中平2472</t>
  </si>
  <si>
    <t>鼎小学校</t>
  </si>
  <si>
    <t>25-7208</t>
  </si>
  <si>
    <t>北方3872-1</t>
  </si>
  <si>
    <t>伊賀良小学校</t>
  </si>
  <si>
    <t>25-2004</t>
  </si>
  <si>
    <t>竹佐819-6</t>
  </si>
  <si>
    <t>山本小学校</t>
  </si>
  <si>
    <t>27-2047</t>
  </si>
  <si>
    <t>三穂小学校</t>
  </si>
  <si>
    <t>27-2011</t>
  </si>
  <si>
    <t>川路3477-1</t>
  </si>
  <si>
    <t>川路小学校</t>
  </si>
  <si>
    <t>26-9036</t>
  </si>
  <si>
    <t>桐林336</t>
  </si>
  <si>
    <t>竜丘小学校</t>
  </si>
  <si>
    <t>27-3039</t>
  </si>
  <si>
    <t>龍江3591-1</t>
  </si>
  <si>
    <t>龍江小学校</t>
  </si>
  <si>
    <t>59-2020</t>
  </si>
  <si>
    <t>千栄1530-1</t>
  </si>
  <si>
    <t>千栄小学校</t>
  </si>
  <si>
    <t>59-2102</t>
  </si>
  <si>
    <t>千代3166-2</t>
  </si>
  <si>
    <t>千代小学校</t>
  </si>
  <si>
    <t>29-7004</t>
  </si>
  <si>
    <t>上久堅1995-4</t>
  </si>
  <si>
    <t>上久堅小学校</t>
  </si>
  <si>
    <t>29-8003</t>
  </si>
  <si>
    <t>下久堅知久平940-1</t>
  </si>
  <si>
    <t>下久堅小学校</t>
  </si>
  <si>
    <t>22-0819</t>
  </si>
  <si>
    <t>松尾小学校</t>
  </si>
  <si>
    <t>22-1404</t>
  </si>
  <si>
    <t>座光寺1717-3</t>
  </si>
  <si>
    <t>座光寺小学校</t>
  </si>
  <si>
    <t>22-0580</t>
  </si>
  <si>
    <t>丸山小学校</t>
  </si>
  <si>
    <t>22-5112</t>
  </si>
  <si>
    <t>追手町2丁目673-1</t>
  </si>
  <si>
    <t>追手町小学校</t>
  </si>
  <si>
    <t>22-5123</t>
  </si>
  <si>
    <t>浜井場小学校</t>
  </si>
  <si>
    <t>《教育委員会》</t>
  </si>
  <si>
    <t>53-6048</t>
  </si>
  <si>
    <t>上郷黒田341</t>
  </si>
  <si>
    <t>介護老人保健施設「ゆうゆう」</t>
    <phoneticPr fontId="16"/>
  </si>
  <si>
    <t>22-5060</t>
  </si>
  <si>
    <t>飯田市立高松診療所</t>
  </si>
  <si>
    <t>21-1255</t>
  </si>
  <si>
    <t>八幡町438</t>
  </si>
  <si>
    <t>飯田市立病院</t>
  </si>
  <si>
    <t>《市立病院》</t>
  </si>
  <si>
    <t>天竜川総合学習館「かわらんべ」</t>
  </si>
  <si>
    <t>59-8080</t>
  </si>
  <si>
    <t>丸山町4丁目5500-1</t>
  </si>
  <si>
    <t>平成記念かざこし子どもの森公園</t>
  </si>
  <si>
    <t>22-0416</t>
  </si>
  <si>
    <t>扇町33</t>
  </si>
  <si>
    <t>飯田市立動物園</t>
  </si>
  <si>
    <t>《建設部》</t>
  </si>
  <si>
    <t>21-3219</t>
  </si>
  <si>
    <t>鼎東鼎281</t>
  </si>
  <si>
    <t>農業委員会事務局</t>
  </si>
  <si>
    <t>《農業委員会》</t>
  </si>
  <si>
    <t>22-5644</t>
  </si>
  <si>
    <t>工業課</t>
  </si>
  <si>
    <t>0260-34-1130</t>
  </si>
  <si>
    <t>南信濃 和田2596-3(南信濃自治振興センター内)</t>
    <rPh sb="13" eb="14">
      <t>ミナミ</t>
    </rPh>
    <rPh sb="14" eb="16">
      <t>シナノ</t>
    </rPh>
    <rPh sb="16" eb="20">
      <t>ジチシンコウ</t>
    </rPh>
    <rPh sb="24" eb="25">
      <t>ナイ</t>
    </rPh>
    <phoneticPr fontId="16"/>
  </si>
  <si>
    <t>27-5539</t>
  </si>
  <si>
    <t>本町１丁目2(まちなかｲﾝﾌｫﾒｰｼｮﾝｾﾝﾀｰ内)</t>
  </si>
  <si>
    <t>24-4567</t>
  </si>
  <si>
    <t>常盤町30（飯伊森林組合内）</t>
  </si>
  <si>
    <t>林務課</t>
  </si>
  <si>
    <t>21-3217</t>
  </si>
  <si>
    <t>農業課</t>
  </si>
  <si>
    <t>59-7161</t>
  </si>
  <si>
    <t>常盤町41（飯田商工会館3F)</t>
  </si>
  <si>
    <t>産業振興課（金融政策係）</t>
    <rPh sb="0" eb="2">
      <t>サンギョウ</t>
    </rPh>
    <rPh sb="2" eb="5">
      <t>シンコウカ</t>
    </rPh>
    <rPh sb="10" eb="11">
      <t>カカリ</t>
    </rPh>
    <phoneticPr fontId="16"/>
  </si>
  <si>
    <t>53-6078</t>
  </si>
  <si>
    <t>東栄町3108-1 （飯田市勤労者福祉センター内）</t>
    <rPh sb="13" eb="14">
      <t>シ</t>
    </rPh>
    <phoneticPr fontId="16"/>
  </si>
  <si>
    <t>《産業経済部》</t>
  </si>
  <si>
    <t>南信濃自治振興センター</t>
  </si>
  <si>
    <t>上村自治振興センター</t>
  </si>
  <si>
    <t>22-2540</t>
  </si>
  <si>
    <t>上郷飯沼3145</t>
  </si>
  <si>
    <t>上郷自治振興センター</t>
  </si>
  <si>
    <t>22-7100</t>
  </si>
  <si>
    <t>鼎上山1890-1</t>
  </si>
  <si>
    <t>鼎自治振興センター</t>
  </si>
  <si>
    <t xml:space="preserve">伊賀良自治振興センター </t>
  </si>
  <si>
    <t xml:space="preserve">山本自治振興センター </t>
  </si>
  <si>
    <t xml:space="preserve">三穂自治振興センター </t>
  </si>
  <si>
    <t xml:space="preserve">川路自治振興センター  </t>
  </si>
  <si>
    <t xml:space="preserve">竜丘自治振興センター  </t>
  </si>
  <si>
    <t xml:space="preserve">龍江自治振興センター </t>
  </si>
  <si>
    <t xml:space="preserve">千代自治振興センター  </t>
  </si>
  <si>
    <t xml:space="preserve">上久堅自治振興センター </t>
  </si>
  <si>
    <t xml:space="preserve">下久堅自治振興センター  </t>
  </si>
  <si>
    <t xml:space="preserve">松尾自治振興センター  </t>
  </si>
  <si>
    <t xml:space="preserve">座光寺自治振興センター </t>
  </si>
  <si>
    <t>23-5863</t>
  </si>
  <si>
    <t>今宮町4丁目5481-1</t>
  </si>
  <si>
    <t>飯田市斎苑</t>
  </si>
  <si>
    <t>59-1153</t>
  </si>
  <si>
    <t>千栄1677-4</t>
  </si>
  <si>
    <t>飯田市最終処分場（グリーンバレー千代）</t>
  </si>
  <si>
    <t>22-4530　</t>
  </si>
  <si>
    <t>大久保町2534番地</t>
  </si>
  <si>
    <t>飯田市消費生活センター</t>
  </si>
  <si>
    <t>《市民協働環境部》</t>
  </si>
  <si>
    <t>23-1772</t>
  </si>
  <si>
    <t>松尾明7716</t>
  </si>
  <si>
    <t>松尾浄化管理センター</t>
  </si>
  <si>
    <t>24-7452</t>
  </si>
  <si>
    <t>野底浄水場</t>
  </si>
  <si>
    <t>22-2387</t>
  </si>
  <si>
    <t>滝の沢6991-3</t>
  </si>
  <si>
    <t>砂払浄水場</t>
  </si>
  <si>
    <t>24-0185</t>
  </si>
  <si>
    <t>妙琴浄水場</t>
  </si>
  <si>
    <t>大久保町2534</t>
  </si>
  <si>
    <t>水道局</t>
  </si>
  <si>
    <t>《上下水道局》</t>
  </si>
  <si>
    <t>電話なし</t>
    <rPh sb="0" eb="2">
      <t>デンワ</t>
    </rPh>
    <phoneticPr fontId="16"/>
  </si>
  <si>
    <t>上郷飯沼2241-1</t>
  </si>
  <si>
    <t>上郷地域休養施設</t>
  </si>
  <si>
    <t>0260-34-2681</t>
  </si>
  <si>
    <t>南信濃和田1550</t>
  </si>
  <si>
    <t>飯田市南信濃高齢者共同住宅</t>
  </si>
  <si>
    <t>0260-34-5522</t>
  </si>
  <si>
    <t>特別養護老人ホーム遠山荘</t>
  </si>
  <si>
    <t>東栄町3171-1</t>
  </si>
  <si>
    <t>特別養護老人ホーム第二飯田荘</t>
  </si>
  <si>
    <t>48-5206</t>
  </si>
  <si>
    <t>東栄町3137-2</t>
  </si>
  <si>
    <t>介護予防拠点施設（おまめでサロン）</t>
    <phoneticPr fontId="16"/>
  </si>
  <si>
    <t>23-7888</t>
    <phoneticPr fontId="16"/>
  </si>
  <si>
    <t>東栄町3137-2</t>
    <phoneticPr fontId="16"/>
  </si>
  <si>
    <t>特別養護老人ホーム飯田荘</t>
  </si>
  <si>
    <t>56-6767</t>
    <phoneticPr fontId="16"/>
  </si>
  <si>
    <t>松尾明7513-3</t>
    <rPh sb="0" eb="2">
      <t>マツオ</t>
    </rPh>
    <rPh sb="2" eb="3">
      <t>ミョウ</t>
    </rPh>
    <phoneticPr fontId="16"/>
  </si>
  <si>
    <t>飯田市健康増進施設（ほっ湯アップル）</t>
  </si>
  <si>
    <t>22-2540</t>
    <phoneticPr fontId="16"/>
  </si>
  <si>
    <t>上郷保健センター</t>
  </si>
  <si>
    <t>22-7100</t>
    <phoneticPr fontId="16"/>
  </si>
  <si>
    <t>鼎保健センター</t>
  </si>
  <si>
    <t>22-4511</t>
    <phoneticPr fontId="16"/>
  </si>
  <si>
    <t>飯田市保健センター</t>
    <rPh sb="0" eb="3">
      <t>イイダシ</t>
    </rPh>
    <phoneticPr fontId="16"/>
  </si>
  <si>
    <t>23-3636</t>
    <phoneticPr fontId="16"/>
  </si>
  <si>
    <t>東中央通5丁目96</t>
  </si>
  <si>
    <t>休日夜間急患診療所</t>
  </si>
  <si>
    <t>0260-36-2089</t>
    <phoneticPr fontId="16"/>
  </si>
  <si>
    <t>上村846</t>
  </si>
  <si>
    <t>上村歯科診療所</t>
  </si>
  <si>
    <t>0260-36-2050</t>
    <phoneticPr fontId="16"/>
  </si>
  <si>
    <t>上村844-2</t>
  </si>
  <si>
    <t>上村診療所</t>
  </si>
  <si>
    <t>27-4139</t>
    <phoneticPr fontId="16"/>
  </si>
  <si>
    <t>伊豆木4321-1</t>
  </si>
  <si>
    <t>三穂診療所</t>
  </si>
  <si>
    <t>59-2014</t>
    <phoneticPr fontId="16"/>
  </si>
  <si>
    <t>千代932-5</t>
    <rPh sb="0" eb="2">
      <t>チヨ</t>
    </rPh>
    <phoneticPr fontId="16"/>
  </si>
  <si>
    <t>千代診療所</t>
  </si>
  <si>
    <t>本町１-15　りんご庁舎2階</t>
    <rPh sb="0" eb="2">
      <t>ホンマチ</t>
    </rPh>
    <rPh sb="10" eb="12">
      <t>チョウシャ</t>
    </rPh>
    <rPh sb="13" eb="14">
      <t>カイ</t>
    </rPh>
    <phoneticPr fontId="15"/>
  </si>
  <si>
    <t>0260-34-2306</t>
  </si>
  <si>
    <t>南信濃和田2596</t>
  </si>
  <si>
    <t>和田保育園</t>
  </si>
  <si>
    <t>0260-36-2143</t>
  </si>
  <si>
    <t>上村856-18</t>
  </si>
  <si>
    <t>上村保育園</t>
  </si>
  <si>
    <t>22-2441</t>
    <phoneticPr fontId="16"/>
  </si>
  <si>
    <t>上郷黒田1488</t>
  </si>
  <si>
    <t>上郷西保育園</t>
  </si>
  <si>
    <t>53-3277</t>
    <phoneticPr fontId="16"/>
  </si>
  <si>
    <t>鼎名古熊2339</t>
    <rPh sb="0" eb="1">
      <t>カナエ</t>
    </rPh>
    <rPh sb="1" eb="3">
      <t>ナゴ</t>
    </rPh>
    <rPh sb="3" eb="4">
      <t>クマ</t>
    </rPh>
    <phoneticPr fontId="16"/>
  </si>
  <si>
    <t>鼎みつば保育園</t>
  </si>
  <si>
    <t>25-3707</t>
  </si>
  <si>
    <t>下殿岡1020</t>
  </si>
  <si>
    <t>殿岡保育園</t>
  </si>
  <si>
    <t>25-7217</t>
  </si>
  <si>
    <t>中村1840-1</t>
  </si>
  <si>
    <t>中村保育園</t>
  </si>
  <si>
    <t>25-2440</t>
  </si>
  <si>
    <t>山本3340-2</t>
  </si>
  <si>
    <t>山本保育園</t>
  </si>
  <si>
    <t>27-3774</t>
  </si>
  <si>
    <t>伊豆木5451-14</t>
  </si>
  <si>
    <t>三穂保育園</t>
  </si>
  <si>
    <t>27-3202</t>
  </si>
  <si>
    <t>川路3467-2</t>
  </si>
  <si>
    <t>川路保育園</t>
  </si>
  <si>
    <t>26-8417</t>
  </si>
  <si>
    <t>桐林378</t>
  </si>
  <si>
    <t>竜丘保育園</t>
  </si>
  <si>
    <t>27-3681</t>
  </si>
  <si>
    <t>龍江4680</t>
  </si>
  <si>
    <t>龍江保育園</t>
  </si>
  <si>
    <t>29-7053</t>
  </si>
  <si>
    <t>上久堅保育園</t>
  </si>
  <si>
    <t>29-8055</t>
  </si>
  <si>
    <t>下久堅知久平940-2</t>
  </si>
  <si>
    <t>下久堅保育園</t>
  </si>
  <si>
    <t>22-1147</t>
  </si>
  <si>
    <t>座光寺1716</t>
  </si>
  <si>
    <t>座光寺保育園</t>
  </si>
  <si>
    <t>22-2077</t>
  </si>
  <si>
    <t>今宮町2丁目113-2</t>
  </si>
  <si>
    <t>丸山保育園</t>
  </si>
  <si>
    <t>23-6097</t>
  </si>
  <si>
    <t>松尾新井5933-2</t>
  </si>
  <si>
    <t>飯田市こども発達センターひまわり</t>
  </si>
  <si>
    <t>26-8820</t>
  </si>
  <si>
    <t>駄科904-1</t>
  </si>
  <si>
    <t>飯田市障害者生活ケアセンター</t>
  </si>
  <si>
    <t>南信濃和田1556</t>
  </si>
  <si>
    <t>南信濃障害者等活動支援センター(つくしんぼ）</t>
    <phoneticPr fontId="16"/>
  </si>
  <si>
    <t>飯田市福祉会館（さんとぴあ飯田）</t>
    <rPh sb="13" eb="15">
      <t>イイダ</t>
    </rPh>
    <phoneticPr fontId="16"/>
  </si>
  <si>
    <t>電話なし</t>
  </si>
  <si>
    <t>飯田市かさまつのさと</t>
  </si>
  <si>
    <t>ふれあいの郷まつぼっくり</t>
  </si>
  <si>
    <t>25-2277</t>
  </si>
  <si>
    <t>箱川22-1</t>
  </si>
  <si>
    <t>山本老人福祉センター</t>
  </si>
  <si>
    <t>53-9411</t>
  </si>
  <si>
    <t>鼎一色551</t>
  </si>
  <si>
    <t>0260-34-1066</t>
  </si>
  <si>
    <t>南信濃地域包括支援センター</t>
  </si>
  <si>
    <t>27-6052</t>
  </si>
  <si>
    <t>かわじ地域包括支援センター</t>
  </si>
  <si>
    <t>28-2361</t>
  </si>
  <si>
    <t>三日市場406-31</t>
  </si>
  <si>
    <t>56-1595</t>
  </si>
  <si>
    <t>銀座3丁目7番地　堀端ビル2F</t>
  </si>
  <si>
    <t>いいだ地域包括支援センター</t>
  </si>
  <si>
    <t>53-3187</t>
  </si>
  <si>
    <t>いいだ成年後見支援センター</t>
  </si>
  <si>
    <t>59-1150</t>
  </si>
  <si>
    <t>千栄2678-7</t>
  </si>
  <si>
    <t>千代デイサービスセンター</t>
  </si>
  <si>
    <t>0260-36-2835</t>
  </si>
  <si>
    <t>上村844-1</t>
  </si>
  <si>
    <t>上村デイサービスセンター</t>
  </si>
  <si>
    <t>中部デイサービスセンター</t>
  </si>
  <si>
    <t>28-2610</t>
  </si>
  <si>
    <t>三日市場2099-2</t>
  </si>
  <si>
    <t>西部デイサービスセンター</t>
  </si>
  <si>
    <t>27-5022</t>
  </si>
  <si>
    <t>かわじデイサービスセンター</t>
  </si>
  <si>
    <t>53-8155</t>
  </si>
  <si>
    <t>上郷黒田2112-1</t>
  </si>
  <si>
    <t>北部デイサービスセンター</t>
  </si>
  <si>
    <t>29-8189</t>
  </si>
  <si>
    <t>下久堅知久平123</t>
  </si>
  <si>
    <t>竜東デイサービスセンター</t>
  </si>
  <si>
    <t>53-7571</t>
  </si>
  <si>
    <t>いいだデイサービスセンター</t>
  </si>
  <si>
    <t>53-4811</t>
  </si>
  <si>
    <t>上郷飯沼2212-1</t>
  </si>
  <si>
    <t xml:space="preserve">上郷デイサービスセンター </t>
  </si>
  <si>
    <t>53-4466</t>
  </si>
  <si>
    <t>かなえデイサービスセンター</t>
  </si>
  <si>
    <t>49-8830</t>
  </si>
  <si>
    <t>飯田市生活就労支援センター（まいさぽ飯田）</t>
  </si>
  <si>
    <t>0260-34-2246</t>
  </si>
  <si>
    <t>南信濃和田1541</t>
  </si>
  <si>
    <t>南信濃福祉企業センター</t>
  </si>
  <si>
    <t>0260-36-2124</t>
  </si>
  <si>
    <t>上村481-1</t>
    <phoneticPr fontId="16"/>
  </si>
  <si>
    <t>　　　　　　〃　　　　　　　中郷分場</t>
  </si>
  <si>
    <t>0260-36-2069</t>
  </si>
  <si>
    <t>上村605</t>
    <rPh sb="0" eb="2">
      <t>カミムラ</t>
    </rPh>
    <phoneticPr fontId="16"/>
  </si>
  <si>
    <t>上村福祉企業センター</t>
    <phoneticPr fontId="16"/>
  </si>
  <si>
    <t>22-4039</t>
  </si>
  <si>
    <t>上郷飯沼1743-1</t>
  </si>
  <si>
    <t>上郷福祉企業センター</t>
  </si>
  <si>
    <t>22-2901</t>
  </si>
  <si>
    <t>鼎中平1961</t>
  </si>
  <si>
    <t>29-7026</t>
  </si>
  <si>
    <t>上久堅7513-1</t>
  </si>
  <si>
    <t>22-3536</t>
  </si>
  <si>
    <t>今宮町4丁目5608-9</t>
  </si>
  <si>
    <t>大久保町2542-2</t>
  </si>
  <si>
    <t>市営扇町駐車場（一部月極）</t>
  </si>
  <si>
    <t>本町１丁目15</t>
  </si>
  <si>
    <t>市営本町駐車場</t>
  </si>
  <si>
    <t>今宮町1丁目59-1</t>
  </si>
  <si>
    <t xml:space="preserve">市営飯田駅西駐車場 (月極) </t>
  </si>
  <si>
    <t>上飯田5259-12</t>
  </si>
  <si>
    <t>市営飯田駅駐車場</t>
  </si>
  <si>
    <t>中央通り1丁目29-1</t>
  </si>
  <si>
    <t>市営中央駐車場</t>
  </si>
  <si>
    <t>飯田市役所（本庁）</t>
  </si>
  <si>
    <t>飯　　田　　市　　関　　係</t>
  </si>
  <si>
    <t>24-8058</t>
  </si>
  <si>
    <t>追手町2丁目641-47</t>
  </si>
  <si>
    <t>南信消費生活センター</t>
  </si>
  <si>
    <t>25-6522</t>
  </si>
  <si>
    <t>北方856-1</t>
  </si>
  <si>
    <t>長野県警察本部高速道路交通警察隊</t>
    <rPh sb="0" eb="3">
      <t>ナガノケン</t>
    </rPh>
    <rPh sb="3" eb="5">
      <t>ケイサツ</t>
    </rPh>
    <rPh sb="5" eb="7">
      <t>ホンブ</t>
    </rPh>
    <phoneticPr fontId="16"/>
  </si>
  <si>
    <t>22-0110</t>
  </si>
  <si>
    <t>小伝馬町1丁目3541-2</t>
  </si>
  <si>
    <t>飯田警察署</t>
  </si>
  <si>
    <t>25-8300</t>
  </si>
  <si>
    <t>大瀬木1107-54</t>
  </si>
  <si>
    <t>長野県飯田児童相談所</t>
  </si>
  <si>
    <t>22-1067</t>
  </si>
  <si>
    <t>松尾明7508-3</t>
  </si>
  <si>
    <t>長野県飯田技術専門校</t>
  </si>
  <si>
    <t>22-7494</t>
  </si>
  <si>
    <t>長野県飯田勤労者福祉センター</t>
  </si>
  <si>
    <t>23-0622</t>
  </si>
  <si>
    <t>上飯田8181-27</t>
  </si>
  <si>
    <t>松川ダム管理事務所</t>
  </si>
  <si>
    <t>53-0405</t>
    <phoneticPr fontId="16"/>
  </si>
  <si>
    <t xml:space="preserve">   〃</t>
  </si>
  <si>
    <t>南信県税事務所飯田事業所（飯田合同庁舎内）</t>
    <rPh sb="0" eb="2">
      <t>ナンシン</t>
    </rPh>
    <rPh sb="2" eb="3">
      <t>ケン</t>
    </rPh>
    <rPh sb="3" eb="4">
      <t>ゼイ</t>
    </rPh>
    <rPh sb="4" eb="6">
      <t>ジム</t>
    </rPh>
    <rPh sb="6" eb="7">
      <t>ショ</t>
    </rPh>
    <rPh sb="7" eb="9">
      <t>イイダ</t>
    </rPh>
    <rPh sb="9" eb="12">
      <t>ジギョウショ</t>
    </rPh>
    <rPh sb="13" eb="15">
      <t>イイダ</t>
    </rPh>
    <rPh sb="15" eb="17">
      <t>ゴウドウ</t>
    </rPh>
    <rPh sb="17" eb="19">
      <t>チョウシャ</t>
    </rPh>
    <rPh sb="19" eb="20">
      <t>ナイ</t>
    </rPh>
    <phoneticPr fontId="16"/>
  </si>
  <si>
    <t xml:space="preserve">南信州農業改良普及センター (飯田合同庁舎内) </t>
    <rPh sb="0" eb="1">
      <t>ミナミ</t>
    </rPh>
    <rPh sb="1" eb="3">
      <t>シンシュウ</t>
    </rPh>
    <phoneticPr fontId="16"/>
  </si>
  <si>
    <t xml:space="preserve">飯田建設事務所　　　 (飯田合同庁舎内) </t>
  </si>
  <si>
    <t xml:space="preserve">飯田家畜保健衛生所　 (飯田合同庁舎内) </t>
  </si>
  <si>
    <t>23-1111</t>
  </si>
  <si>
    <t xml:space="preserve">飯田保健福祉事務所 (飯田合同庁舎内)  </t>
  </si>
  <si>
    <t>53-0460</t>
  </si>
  <si>
    <t xml:space="preserve">南信教育事務所飯田事務所 (飯田合同庁舎内)  </t>
  </si>
  <si>
    <t>追手町2丁目678</t>
  </si>
  <si>
    <t xml:space="preserve">南信州地域振興局 (飯田合同庁舎内) </t>
    <rPh sb="0" eb="1">
      <t>ミナミ</t>
    </rPh>
    <rPh sb="1" eb="3">
      <t>シンシュウ</t>
    </rPh>
    <rPh sb="3" eb="5">
      <t>チイキ</t>
    </rPh>
    <rPh sb="5" eb="7">
      <t>シンコウ</t>
    </rPh>
    <rPh sb="7" eb="8">
      <t>キョク</t>
    </rPh>
    <phoneticPr fontId="16"/>
  </si>
  <si>
    <t>県　　出　　先　　機　　関</t>
  </si>
  <si>
    <t>22-3641</t>
  </si>
  <si>
    <t>宮の前4381-3</t>
  </si>
  <si>
    <t>飯田年金事務所</t>
  </si>
  <si>
    <t>22-3654</t>
  </si>
  <si>
    <t>松尾新井6753</t>
  </si>
  <si>
    <t>国土交通省天竜川上流河川事務所飯田河川出張所</t>
  </si>
  <si>
    <t>22-5080</t>
  </si>
  <si>
    <t>八幡町427-1</t>
  </si>
  <si>
    <t>　　　　　　　　　　　〃　　　　　　　　　　　　　　　飯田維持出張所</t>
  </si>
  <si>
    <t>53-7200</t>
  </si>
  <si>
    <t>東栄町3350</t>
  </si>
  <si>
    <t>国土交通省中部地方整備局飯田国道事務所</t>
  </si>
  <si>
    <t>22-2635</t>
  </si>
  <si>
    <t>高羽町6丁目1-5</t>
  </si>
  <si>
    <t>飯田労働基準監督署（飯田高羽合同庁舎内）</t>
  </si>
  <si>
    <t>22-1165</t>
  </si>
  <si>
    <t>飯田税務署(飯田高羽合同庁舎内)</t>
  </si>
  <si>
    <t>0260-36-2414</t>
  </si>
  <si>
    <t>上村858-10</t>
  </si>
  <si>
    <t>南信森林管理署上村森林事務所</t>
  </si>
  <si>
    <t>22-1133</t>
  </si>
  <si>
    <t>座光寺5152-1</t>
  </si>
  <si>
    <t>22-2613</t>
  </si>
  <si>
    <t>大久保町2637-3</t>
  </si>
  <si>
    <t>自衛隊長野地方協力本部飯田出張所（飯田地方合同庁舎内)</t>
  </si>
  <si>
    <t xml:space="preserve">ハローワーク飯田（飯田公共職業安定所）(飯田地方合同庁舎内) </t>
    <rPh sb="6" eb="8">
      <t>イイダ</t>
    </rPh>
    <phoneticPr fontId="16"/>
  </si>
  <si>
    <t>22-0014</t>
  </si>
  <si>
    <t xml:space="preserve">長野地方法務局飯田支局(飯田地方合同庁舎内) </t>
  </si>
  <si>
    <t>22-0009</t>
  </si>
  <si>
    <t>大久保町2637-1</t>
  </si>
  <si>
    <t>飯田拘置支所</t>
  </si>
  <si>
    <t>22-0004</t>
  </si>
  <si>
    <t>伝馬町2丁目37</t>
  </si>
  <si>
    <t>長野地方検察庁飯田支部・飯田区検察庁</t>
  </si>
  <si>
    <t>飯田簡易裁判所</t>
  </si>
  <si>
    <t>長野家庭裁判所飯田支部</t>
  </si>
  <si>
    <t>22-0003</t>
  </si>
  <si>
    <t>江戸町1丁目21</t>
  </si>
  <si>
    <t>長野地方裁判所飯田支部</t>
  </si>
  <si>
    <t>中　央　官　公　庁　出　張　機　関</t>
  </si>
  <si>
    <t>*市外局番：記載のない ものは〔0265〕</t>
  </si>
  <si>
    <t>電話</t>
  </si>
  <si>
    <t>所在地</t>
  </si>
  <si>
    <t>名　　　　称</t>
  </si>
  <si>
    <t>249 官公署及び市関係施設・機関</t>
  </si>
  <si>
    <t>※「保育所等入所児童数」は保育所・認定こども園・幼稚園の入所児童数（管外委託児を含む）。</t>
    <rPh sb="2" eb="5">
      <t>ホイクジョ</t>
    </rPh>
    <rPh sb="5" eb="6">
      <t>トウ</t>
    </rPh>
    <rPh sb="6" eb="8">
      <t>ニュウショ</t>
    </rPh>
    <rPh sb="8" eb="11">
      <t>ジドウスウ</t>
    </rPh>
    <rPh sb="13" eb="15">
      <t>ホイク</t>
    </rPh>
    <rPh sb="15" eb="16">
      <t>ショ</t>
    </rPh>
    <rPh sb="17" eb="19">
      <t>ニンテイ</t>
    </rPh>
    <rPh sb="22" eb="23">
      <t>エン</t>
    </rPh>
    <rPh sb="24" eb="27">
      <t>ヨウチエン</t>
    </rPh>
    <rPh sb="28" eb="30">
      <t>ニュウショ</t>
    </rPh>
    <rPh sb="30" eb="32">
      <t>ジドウ</t>
    </rPh>
    <rPh sb="32" eb="33">
      <t>スウ</t>
    </rPh>
    <rPh sb="34" eb="36">
      <t>カンガイ</t>
    </rPh>
    <rPh sb="36" eb="38">
      <t>イタク</t>
    </rPh>
    <rPh sb="38" eb="39">
      <t>ジ</t>
    </rPh>
    <rPh sb="40" eb="41">
      <t>フク</t>
    </rPh>
    <phoneticPr fontId="12"/>
  </si>
  <si>
    <t>保育所等入所率（％）</t>
    <rPh sb="3" eb="4">
      <t>トウ</t>
    </rPh>
    <phoneticPr fontId="16"/>
  </si>
  <si>
    <t>保育所等入所児童数</t>
    <rPh sb="3" eb="4">
      <t>トウ</t>
    </rPh>
    <phoneticPr fontId="16"/>
  </si>
  <si>
    <t>就学前児童数</t>
  </si>
  <si>
    <t>4.4.2
～
5.4.2</t>
    <phoneticPr fontId="2"/>
  </si>
  <si>
    <t>3.4.2
～
4.4.1</t>
    <phoneticPr fontId="2"/>
  </si>
  <si>
    <t>2.4.1
～
3.4.1</t>
  </si>
  <si>
    <t>31.4.2
～
令和2.4.1</t>
    <rPh sb="9" eb="11">
      <t>レイワ</t>
    </rPh>
    <phoneticPr fontId="2"/>
  </si>
  <si>
    <t>92 就学前児童入所状況</t>
    <phoneticPr fontId="12"/>
  </si>
  <si>
    <t xml:space="preserve"> </t>
    <phoneticPr fontId="12"/>
  </si>
  <si>
    <t>他町村からの通園児数</t>
    <rPh sb="0" eb="1">
      <t>タ</t>
    </rPh>
    <rPh sb="1" eb="3">
      <t>チョウソン</t>
    </rPh>
    <rPh sb="6" eb="8">
      <t>ツウエン</t>
    </rPh>
    <rPh sb="8" eb="9">
      <t>ジドウ</t>
    </rPh>
    <rPh sb="9" eb="10">
      <t>スウ</t>
    </rPh>
    <phoneticPr fontId="12"/>
  </si>
  <si>
    <t>自然保育のっぱら</t>
    <rPh sb="0" eb="2">
      <t>シゼン</t>
    </rPh>
    <rPh sb="2" eb="4">
      <t>ホイク</t>
    </rPh>
    <phoneticPr fontId="2"/>
  </si>
  <si>
    <t>川路おむすび保育園</t>
    <rPh sb="0" eb="2">
      <t>カワジ</t>
    </rPh>
    <rPh sb="6" eb="9">
      <t>ホイクエン</t>
    </rPh>
    <phoneticPr fontId="2"/>
  </si>
  <si>
    <t>保育室コッコロ</t>
    <rPh sb="0" eb="3">
      <t>ホイクシツ</t>
    </rPh>
    <phoneticPr fontId="2"/>
  </si>
  <si>
    <t>野あそび保育みっけ</t>
    <rPh sb="0" eb="1">
      <t>ノ</t>
    </rPh>
    <rPh sb="4" eb="6">
      <t>ホイク</t>
    </rPh>
    <phoneticPr fontId="2"/>
  </si>
  <si>
    <t>他市町村からの通園児数</t>
    <rPh sb="0" eb="1">
      <t>タ</t>
    </rPh>
    <rPh sb="1" eb="2">
      <t>シ</t>
    </rPh>
    <rPh sb="2" eb="4">
      <t>チョウソン</t>
    </rPh>
    <rPh sb="7" eb="9">
      <t>ツウエン</t>
    </rPh>
    <rPh sb="9" eb="10">
      <t>ジドウ</t>
    </rPh>
    <rPh sb="10" eb="11">
      <t>スウ</t>
    </rPh>
    <phoneticPr fontId="12"/>
  </si>
  <si>
    <t>-</t>
    <phoneticPr fontId="12"/>
  </si>
  <si>
    <t>（千代保育園千栄分園）</t>
    <rPh sb="1" eb="3">
      <t>チヨ</t>
    </rPh>
    <rPh sb="3" eb="6">
      <t>ホイクエン</t>
    </rPh>
    <rPh sb="6" eb="8">
      <t>チハエ</t>
    </rPh>
    <rPh sb="8" eb="10">
      <t>ワケゾノ</t>
    </rPh>
    <phoneticPr fontId="12"/>
  </si>
  <si>
    <t>あすなろ保育園</t>
    <rPh sb="4" eb="7">
      <t>ホイクエン</t>
    </rPh>
    <phoneticPr fontId="12"/>
  </si>
  <si>
    <t>さくら保育園</t>
  </si>
  <si>
    <t>慈光保育園</t>
  </si>
  <si>
    <t>時又保育園</t>
  </si>
  <si>
    <t>認可私立保育所</t>
    <rPh sb="0" eb="1">
      <t>ニン</t>
    </rPh>
    <rPh sb="1" eb="2">
      <t>キョカ</t>
    </rPh>
    <rPh sb="2" eb="4">
      <t>シリツ</t>
    </rPh>
    <rPh sb="4" eb="6">
      <t>ホイク</t>
    </rPh>
    <rPh sb="6" eb="7">
      <t>ジョ</t>
    </rPh>
    <phoneticPr fontId="12"/>
  </si>
  <si>
    <t>和田保育園</t>
    <rPh sb="0" eb="2">
      <t>ワダ</t>
    </rPh>
    <rPh sb="2" eb="5">
      <t>ホイクエン</t>
    </rPh>
    <phoneticPr fontId="12"/>
  </si>
  <si>
    <t>上村保育園</t>
    <rPh sb="0" eb="2">
      <t>カミムラ</t>
    </rPh>
    <rPh sb="2" eb="5">
      <t>ホイクエン</t>
    </rPh>
    <phoneticPr fontId="12"/>
  </si>
  <si>
    <t>公立認定こども園</t>
    <phoneticPr fontId="12"/>
  </si>
  <si>
    <t>5歳児</t>
  </si>
  <si>
    <t>4歳児</t>
  </si>
  <si>
    <t>3歳児</t>
  </si>
  <si>
    <t>3歳
未満</t>
  </si>
  <si>
    <t>保育士</t>
    <rPh sb="0" eb="2">
      <t>ホイク</t>
    </rPh>
    <rPh sb="2" eb="3">
      <t>シ</t>
    </rPh>
    <phoneticPr fontId="12"/>
  </si>
  <si>
    <t>園長</t>
  </si>
  <si>
    <t>入所児数</t>
    <rPh sb="0" eb="2">
      <t>ニュウショ</t>
    </rPh>
    <phoneticPr fontId="12"/>
  </si>
  <si>
    <t>保育
所数</t>
    <rPh sb="3" eb="4">
      <t>ショ</t>
    </rPh>
    <phoneticPr fontId="12"/>
  </si>
  <si>
    <t>年度
所名</t>
    <rPh sb="3" eb="4">
      <t>ショ</t>
    </rPh>
    <phoneticPr fontId="12"/>
  </si>
  <si>
    <t>各年4月1日現在</t>
    <rPh sb="0" eb="2">
      <t>カクネン</t>
    </rPh>
    <rPh sb="2" eb="3">
      <t>ヘイネン</t>
    </rPh>
    <phoneticPr fontId="16"/>
  </si>
  <si>
    <t>93-1 保育所の状況</t>
    <phoneticPr fontId="12"/>
  </si>
  <si>
    <t>木
（週1日）</t>
    <rPh sb="0" eb="1">
      <t>モク</t>
    </rPh>
    <rPh sb="3" eb="4">
      <t>シュウ</t>
    </rPh>
    <rPh sb="5" eb="6">
      <t>ニチ</t>
    </rPh>
    <phoneticPr fontId="12"/>
  </si>
  <si>
    <t>10:00～15:00
(5時間)</t>
    <rPh sb="14" eb="16">
      <t>ジカン</t>
    </rPh>
    <phoneticPr fontId="12"/>
  </si>
  <si>
    <t>ＫａｎＫａｎリトルスキッパー</t>
    <phoneticPr fontId="12"/>
  </si>
  <si>
    <t>月～金
（週5日）</t>
    <rPh sb="0" eb="1">
      <t>ゲツ</t>
    </rPh>
    <rPh sb="2" eb="3">
      <t>キン</t>
    </rPh>
    <rPh sb="5" eb="6">
      <t>シュウ</t>
    </rPh>
    <rPh sb="7" eb="8">
      <t>ニチ</t>
    </rPh>
    <phoneticPr fontId="12"/>
  </si>
  <si>
    <t>ＫａｎＫａｎリトルジャイアント</t>
  </si>
  <si>
    <t>火～土
（週5日）</t>
    <rPh sb="0" eb="1">
      <t>カ</t>
    </rPh>
    <rPh sb="2" eb="3">
      <t>ド</t>
    </rPh>
    <rPh sb="5" eb="6">
      <t>シュウ</t>
    </rPh>
    <rPh sb="7" eb="8">
      <t>ニチ</t>
    </rPh>
    <phoneticPr fontId="12"/>
  </si>
  <si>
    <t>公社）飯田広域
シルバー人材
センター</t>
    <rPh sb="0" eb="2">
      <t>コウシャ</t>
    </rPh>
    <rPh sb="3" eb="5">
      <t>イイダ</t>
    </rPh>
    <rPh sb="5" eb="7">
      <t>コウイキ</t>
    </rPh>
    <rPh sb="12" eb="14">
      <t>ジンザイ</t>
    </rPh>
    <phoneticPr fontId="12"/>
  </si>
  <si>
    <t>ゆるり飯沼</t>
    <rPh sb="3" eb="5">
      <t>イイヌマ</t>
    </rPh>
    <phoneticPr fontId="12"/>
  </si>
  <si>
    <t>一社）子どもの森ネットワーク</t>
    <rPh sb="0" eb="1">
      <t>イチ</t>
    </rPh>
    <rPh sb="1" eb="2">
      <t>シャ</t>
    </rPh>
    <rPh sb="3" eb="4">
      <t>コ</t>
    </rPh>
    <rPh sb="7" eb="8">
      <t>モリ</t>
    </rPh>
    <phoneticPr fontId="12"/>
  </si>
  <si>
    <t>親子であそぼ♪森っこ</t>
    <rPh sb="0" eb="2">
      <t>オヤコ</t>
    </rPh>
    <rPh sb="7" eb="8">
      <t>モリ</t>
    </rPh>
    <phoneticPr fontId="12"/>
  </si>
  <si>
    <t>月・水・金
（週3日）</t>
    <rPh sb="0" eb="1">
      <t>ゲツ</t>
    </rPh>
    <rPh sb="2" eb="3">
      <t>スイ</t>
    </rPh>
    <rPh sb="4" eb="5">
      <t>キン</t>
    </rPh>
    <rPh sb="7" eb="8">
      <t>シュウ</t>
    </rPh>
    <rPh sb="9" eb="10">
      <t>ニチ</t>
    </rPh>
    <phoneticPr fontId="12"/>
  </si>
  <si>
    <t>社福）千代
しゃくなげの会</t>
    <rPh sb="0" eb="1">
      <t>シャ</t>
    </rPh>
    <rPh sb="1" eb="2">
      <t>フク</t>
    </rPh>
    <rPh sb="3" eb="5">
      <t>チヨ</t>
    </rPh>
    <rPh sb="12" eb="13">
      <t>カイ</t>
    </rPh>
    <phoneticPr fontId="12"/>
  </si>
  <si>
    <t>くまさんのおうち</t>
    <phoneticPr fontId="12"/>
  </si>
  <si>
    <t>NPO法人ひだまり</t>
    <phoneticPr fontId="12"/>
  </si>
  <si>
    <t>ひだまりサロン</t>
    <phoneticPr fontId="12"/>
  </si>
  <si>
    <t>火～木
（週3日）</t>
    <rPh sb="0" eb="1">
      <t>ヒ</t>
    </rPh>
    <rPh sb="2" eb="3">
      <t>モク</t>
    </rPh>
    <rPh sb="5" eb="6">
      <t>シュウ</t>
    </rPh>
    <rPh sb="7" eb="8">
      <t>ニチ</t>
    </rPh>
    <phoneticPr fontId="12"/>
  </si>
  <si>
    <t>9:30～15:00
(5.5時間)</t>
    <rPh sb="15" eb="17">
      <t>ジカン</t>
    </rPh>
    <phoneticPr fontId="12"/>
  </si>
  <si>
    <t>社福）白鳥会</t>
    <rPh sb="0" eb="1">
      <t>シャ</t>
    </rPh>
    <rPh sb="1" eb="2">
      <t>フク</t>
    </rPh>
    <rPh sb="3" eb="5">
      <t>シラトリ</t>
    </rPh>
    <rPh sb="5" eb="6">
      <t>カイ</t>
    </rPh>
    <phoneticPr fontId="12"/>
  </si>
  <si>
    <t>アイキッズ
スクエア いくら</t>
    <phoneticPr fontId="12"/>
  </si>
  <si>
    <t>9:30～14:30
(5時間)</t>
    <rPh sb="13" eb="15">
      <t>ジカン</t>
    </rPh>
    <phoneticPr fontId="12"/>
  </si>
  <si>
    <t>学）高松学園</t>
    <rPh sb="0" eb="1">
      <t>ガク</t>
    </rPh>
    <rPh sb="2" eb="4">
      <t>タカマツ</t>
    </rPh>
    <rPh sb="4" eb="6">
      <t>ガクエン</t>
    </rPh>
    <phoneticPr fontId="12"/>
  </si>
  <si>
    <t>わいわいひろば</t>
    <phoneticPr fontId="12"/>
  </si>
  <si>
    <t>9:30～15:30
(6時間)</t>
    <rPh sb="13" eb="15">
      <t>ジカン</t>
    </rPh>
    <phoneticPr fontId="12"/>
  </si>
  <si>
    <t>NPO法人
おしゃべりサラダ</t>
    <rPh sb="3" eb="5">
      <t>ホウジン</t>
    </rPh>
    <phoneticPr fontId="12"/>
  </si>
  <si>
    <t>座光寺
つどいの広場</t>
    <rPh sb="8" eb="10">
      <t>ヒロバ</t>
    </rPh>
    <phoneticPr fontId="12"/>
  </si>
  <si>
    <t>火
（週１日）</t>
    <rPh sb="0" eb="1">
      <t>カ</t>
    </rPh>
    <rPh sb="3" eb="4">
      <t>シュウ</t>
    </rPh>
    <rPh sb="5" eb="6">
      <t>ヒ</t>
    </rPh>
    <phoneticPr fontId="12"/>
  </si>
  <si>
    <t>おしゃべりポトフ</t>
    <phoneticPr fontId="12"/>
  </si>
  <si>
    <t>子育てサロン
おしゃべりサラダ</t>
    <rPh sb="0" eb="2">
      <t>コソダ</t>
    </rPh>
    <phoneticPr fontId="12"/>
  </si>
  <si>
    <t>合計</t>
    <rPh sb="0" eb="2">
      <t>ゴウケイ</t>
    </rPh>
    <phoneticPr fontId="12"/>
  </si>
  <si>
    <t>子ども</t>
    <rPh sb="0" eb="1">
      <t>コ</t>
    </rPh>
    <phoneticPr fontId="12"/>
  </si>
  <si>
    <t>おとな</t>
    <phoneticPr fontId="12"/>
  </si>
  <si>
    <t>年間延べ利用者数</t>
    <phoneticPr fontId="12"/>
  </si>
  <si>
    <t>年間
日数</t>
    <rPh sb="0" eb="2">
      <t>ネンカン</t>
    </rPh>
    <rPh sb="3" eb="5">
      <t>ニッスウ</t>
    </rPh>
    <phoneticPr fontId="12"/>
  </si>
  <si>
    <t>設置数</t>
    <phoneticPr fontId="12"/>
  </si>
  <si>
    <t>実施日</t>
    <phoneticPr fontId="12"/>
  </si>
  <si>
    <t>実施時間</t>
    <phoneticPr fontId="12"/>
  </si>
  <si>
    <t>実施主体</t>
    <phoneticPr fontId="12"/>
  </si>
  <si>
    <t>各年度の実績</t>
    <rPh sb="0" eb="3">
      <t>カクネンド</t>
    </rPh>
    <rPh sb="4" eb="6">
      <t>ジッセキ</t>
    </rPh>
    <phoneticPr fontId="12"/>
  </si>
  <si>
    <t>93-2 地域子育て支援拠点の状況</t>
    <rPh sb="5" eb="7">
      <t>チイキ</t>
    </rPh>
    <rPh sb="7" eb="9">
      <t>コソダ</t>
    </rPh>
    <rPh sb="10" eb="12">
      <t>シエン</t>
    </rPh>
    <rPh sb="12" eb="14">
      <t>キョテン</t>
    </rPh>
    <phoneticPr fontId="12"/>
  </si>
  <si>
    <t>児童扶養手当</t>
  </si>
  <si>
    <t>年　　度</t>
    <phoneticPr fontId="12"/>
  </si>
  <si>
    <t>94-1 児童扶養手当支給状況</t>
    <phoneticPr fontId="16"/>
  </si>
  <si>
    <t>支給対象児童数</t>
    <rPh sb="0" eb="2">
      <t>シキュウ</t>
    </rPh>
    <rPh sb="2" eb="4">
      <t>タイショウ</t>
    </rPh>
    <rPh sb="4" eb="6">
      <t>ジドウ</t>
    </rPh>
    <rPh sb="6" eb="7">
      <t>スウ</t>
    </rPh>
    <phoneticPr fontId="12"/>
  </si>
  <si>
    <t>受給者数</t>
    <rPh sb="0" eb="3">
      <t>ジュキュウシャ</t>
    </rPh>
    <rPh sb="3" eb="4">
      <t>スウ</t>
    </rPh>
    <phoneticPr fontId="12"/>
  </si>
  <si>
    <t>年度</t>
    <rPh sb="0" eb="1">
      <t>ネン</t>
    </rPh>
    <rPh sb="1" eb="2">
      <t>ド</t>
    </rPh>
    <phoneticPr fontId="2"/>
  </si>
  <si>
    <t>年度</t>
    <rPh sb="0" eb="1">
      <t>ネン</t>
    </rPh>
    <rPh sb="1" eb="2">
      <t>ド</t>
    </rPh>
    <phoneticPr fontId="12"/>
  </si>
  <si>
    <t>各年9月30日現在</t>
    <phoneticPr fontId="12"/>
  </si>
  <si>
    <t>95 児童手当支給状況</t>
    <rPh sb="3" eb="5">
      <t>ジドウ</t>
    </rPh>
    <rPh sb="5" eb="7">
      <t>テアテ</t>
    </rPh>
    <rPh sb="7" eb="9">
      <t>シキュウ</t>
    </rPh>
    <rPh sb="9" eb="11">
      <t>ジョウキョウ</t>
    </rPh>
    <phoneticPr fontId="12"/>
  </si>
  <si>
    <t>資料：長寿支援課介護保険係</t>
    <rPh sb="3" eb="5">
      <t>チョウジュ</t>
    </rPh>
    <rPh sb="5" eb="7">
      <t>シエン</t>
    </rPh>
    <rPh sb="7" eb="8">
      <t>カ</t>
    </rPh>
    <rPh sb="8" eb="10">
      <t>カイゴ</t>
    </rPh>
    <rPh sb="10" eb="12">
      <t>ホケン</t>
    </rPh>
    <rPh sb="12" eb="13">
      <t>カカリ</t>
    </rPh>
    <phoneticPr fontId="12"/>
  </si>
  <si>
    <t>住所地特例者</t>
    <rPh sb="0" eb="3">
      <t>ジュウショチ</t>
    </rPh>
    <rPh sb="3" eb="5">
      <t>トクレイ</t>
    </rPh>
    <rPh sb="5" eb="6">
      <t>シャ</t>
    </rPh>
    <phoneticPr fontId="12"/>
  </si>
  <si>
    <t>南信濃</t>
    <rPh sb="0" eb="3">
      <t>ミナミシナノ</t>
    </rPh>
    <phoneticPr fontId="12"/>
  </si>
  <si>
    <t>上村</t>
    <rPh sb="0" eb="2">
      <t>カミムラ</t>
    </rPh>
    <phoneticPr fontId="12"/>
  </si>
  <si>
    <t>人数</t>
    <rPh sb="0" eb="1">
      <t>ヒト</t>
    </rPh>
    <phoneticPr fontId="12"/>
  </si>
  <si>
    <t>90 介護保険認定者一覧表</t>
    <rPh sb="3" eb="5">
      <t>カイゴ</t>
    </rPh>
    <rPh sb="5" eb="7">
      <t>ホケン</t>
    </rPh>
    <rPh sb="7" eb="10">
      <t>ニンテイシャ</t>
    </rPh>
    <rPh sb="10" eb="13">
      <t>イチランヒョウ</t>
    </rPh>
    <phoneticPr fontId="12"/>
  </si>
  <si>
    <t>資料：長寿支援課 長寿支援係</t>
    <rPh sb="3" eb="5">
      <t>チョウジュ</t>
    </rPh>
    <rPh sb="5" eb="7">
      <t>シエン</t>
    </rPh>
    <rPh sb="7" eb="8">
      <t>カ</t>
    </rPh>
    <rPh sb="9" eb="11">
      <t>チョウジュ</t>
    </rPh>
    <rPh sb="11" eb="13">
      <t>シエン</t>
    </rPh>
    <rPh sb="13" eb="14">
      <t>ガカリ</t>
    </rPh>
    <phoneticPr fontId="12"/>
  </si>
  <si>
    <t>昭和50年3月開設
規模…鉄筋コンクリート２階建
延床面積…1,002㎡
令和２年度から廃止</t>
    <rPh sb="7" eb="9">
      <t>カイセツ</t>
    </rPh>
    <rPh sb="25" eb="26">
      <t>ノ</t>
    </rPh>
    <rPh sb="26" eb="27">
      <t>ユカ</t>
    </rPh>
    <rPh sb="37" eb="39">
      <t>レイワ</t>
    </rPh>
    <rPh sb="40" eb="42">
      <t>ネンド</t>
    </rPh>
    <rPh sb="44" eb="46">
      <t>ハイシ</t>
    </rPh>
    <phoneticPr fontId="12"/>
  </si>
  <si>
    <t xml:space="preserve">昭和56年3月開設
規模…鉄筋コンクリート２階建　(１部地階)
延床面積…539.10㎡
平成26年度から用途変更「姫宮憩いの家」
</t>
    <rPh sb="7" eb="9">
      <t>カイセツ</t>
    </rPh>
    <rPh sb="32" eb="33">
      <t>ノ</t>
    </rPh>
    <rPh sb="33" eb="34">
      <t>ユカ</t>
    </rPh>
    <rPh sb="45" eb="47">
      <t>ヘイセイ</t>
    </rPh>
    <rPh sb="49" eb="51">
      <t>ネンド</t>
    </rPh>
    <rPh sb="53" eb="55">
      <t>ヨウト</t>
    </rPh>
    <rPh sb="55" eb="57">
      <t>ヘンコウ</t>
    </rPh>
    <rPh sb="58" eb="60">
      <t>ヒメミヤ</t>
    </rPh>
    <rPh sb="60" eb="61">
      <t>イコ</t>
    </rPh>
    <rPh sb="63" eb="64">
      <t>イエ</t>
    </rPh>
    <phoneticPr fontId="12"/>
  </si>
  <si>
    <t>昭和47年5月開設  平成14年度改修
規模…鉄筋コンクリート２階建
延床面積…539.82㎡
生きがいデイサービス事業実施</t>
    <rPh sb="7" eb="9">
      <t>カイセツ</t>
    </rPh>
    <rPh sb="11" eb="13">
      <t>ヘイセイ</t>
    </rPh>
    <rPh sb="15" eb="16">
      <t>ネン</t>
    </rPh>
    <rPh sb="16" eb="17">
      <t>ド</t>
    </rPh>
    <rPh sb="17" eb="19">
      <t>カイシュウ</t>
    </rPh>
    <rPh sb="35" eb="36">
      <t>ノ</t>
    </rPh>
    <rPh sb="36" eb="37">
      <t>ユカ</t>
    </rPh>
    <rPh sb="48" eb="49">
      <t>イ</t>
    </rPh>
    <rPh sb="58" eb="60">
      <t>ジギョウ</t>
    </rPh>
    <rPh sb="60" eb="62">
      <t>ジッシ</t>
    </rPh>
    <phoneticPr fontId="12"/>
  </si>
  <si>
    <t>利用人数</t>
  </si>
  <si>
    <t>区分</t>
  </si>
  <si>
    <t>備　　　　考</t>
    <phoneticPr fontId="12"/>
  </si>
  <si>
    <t>91 老人福祉センター利用状況</t>
  </si>
  <si>
    <t>資料：保健課医療給付係</t>
    <rPh sb="3" eb="5">
      <t>ホケン</t>
    </rPh>
    <rPh sb="5" eb="6">
      <t>カ</t>
    </rPh>
    <phoneticPr fontId="9"/>
  </si>
  <si>
    <t>給付額</t>
    <rPh sb="0" eb="2">
      <t>キュウフ</t>
    </rPh>
    <rPh sb="2" eb="3">
      <t>ガク</t>
    </rPh>
    <phoneticPr fontId="9"/>
  </si>
  <si>
    <t>医療費総額</t>
    <rPh sb="0" eb="2">
      <t>イリョウ</t>
    </rPh>
    <rPh sb="2" eb="3">
      <t>ヒ</t>
    </rPh>
    <rPh sb="3" eb="5">
      <t>ソウガク</t>
    </rPh>
    <phoneticPr fontId="9"/>
  </si>
  <si>
    <t>給付件数</t>
    <rPh sb="0" eb="2">
      <t>キュウフ</t>
    </rPh>
    <rPh sb="2" eb="4">
      <t>ケンスウ</t>
    </rPh>
    <phoneticPr fontId="9"/>
  </si>
  <si>
    <t>（単位 件・千円）</t>
    <rPh sb="1" eb="3">
      <t>タンイ</t>
    </rPh>
    <rPh sb="4" eb="5">
      <t>ケン</t>
    </rPh>
    <rPh sb="6" eb="7">
      <t>セン</t>
    </rPh>
    <rPh sb="7" eb="8">
      <t>エン</t>
    </rPh>
    <phoneticPr fontId="9"/>
  </si>
  <si>
    <t>(3)  母子家庭等医療費給付状況</t>
    <rPh sb="5" eb="7">
      <t>ボシ</t>
    </rPh>
    <rPh sb="7" eb="9">
      <t>カテイ</t>
    </rPh>
    <rPh sb="9" eb="10">
      <t>ナド</t>
    </rPh>
    <rPh sb="10" eb="12">
      <t>イリョウ</t>
    </rPh>
    <rPh sb="12" eb="13">
      <t>ヒ</t>
    </rPh>
    <rPh sb="13" eb="15">
      <t>キュウフ</t>
    </rPh>
    <rPh sb="15" eb="17">
      <t>ジョウキョウ</t>
    </rPh>
    <phoneticPr fontId="9"/>
  </si>
  <si>
    <t>（2）　子ども医療費給付状況</t>
    <rPh sb="4" eb="5">
      <t>コ</t>
    </rPh>
    <rPh sb="7" eb="9">
      <t>イリョウ</t>
    </rPh>
    <rPh sb="9" eb="10">
      <t>ヒ</t>
    </rPh>
    <rPh sb="10" eb="12">
      <t>キュウフ</t>
    </rPh>
    <rPh sb="12" eb="14">
      <t>ジョウキョウ</t>
    </rPh>
    <phoneticPr fontId="9"/>
  </si>
  <si>
    <t>（1） 重度心身障害医療費給付状況</t>
    <rPh sb="4" eb="6">
      <t>ジュウド</t>
    </rPh>
    <rPh sb="6" eb="8">
      <t>シンシン</t>
    </rPh>
    <rPh sb="8" eb="10">
      <t>ショウガイ</t>
    </rPh>
    <rPh sb="10" eb="12">
      <t>イリョウ</t>
    </rPh>
    <rPh sb="12" eb="13">
      <t>ヒ</t>
    </rPh>
    <rPh sb="13" eb="15">
      <t>キュウフ</t>
    </rPh>
    <rPh sb="15" eb="17">
      <t>ジョウキョウ</t>
    </rPh>
    <phoneticPr fontId="9"/>
  </si>
  <si>
    <t>162 福祉医療給付事業</t>
    <rPh sb="4" eb="6">
      <t>フクシ</t>
    </rPh>
    <rPh sb="6" eb="8">
      <t>イリョウ</t>
    </rPh>
    <rPh sb="8" eb="10">
      <t>キュウフ</t>
    </rPh>
    <rPh sb="10" eb="12">
      <t>ジギョウ</t>
    </rPh>
    <phoneticPr fontId="9"/>
  </si>
  <si>
    <t>資料：保健課医療給付係</t>
    <rPh sb="0" eb="2">
      <t>シリョウ</t>
    </rPh>
    <rPh sb="3" eb="5">
      <t>ホケン</t>
    </rPh>
    <rPh sb="5" eb="6">
      <t>カ</t>
    </rPh>
    <rPh sb="6" eb="8">
      <t>イリョウ</t>
    </rPh>
    <rPh sb="8" eb="10">
      <t>キュウフ</t>
    </rPh>
    <rPh sb="10" eb="11">
      <t>カカ</t>
    </rPh>
    <phoneticPr fontId="9"/>
  </si>
  <si>
    <t>一人当たり医療費</t>
    <rPh sb="0" eb="2">
      <t>ヒトリ</t>
    </rPh>
    <rPh sb="2" eb="3">
      <t>ア</t>
    </rPh>
    <rPh sb="5" eb="8">
      <t>イリョウヒ</t>
    </rPh>
    <phoneticPr fontId="9"/>
  </si>
  <si>
    <t>給付額</t>
    <rPh sb="0" eb="3">
      <t>キュウフガク</t>
    </rPh>
    <phoneticPr fontId="9"/>
  </si>
  <si>
    <t>医療費総額</t>
    <rPh sb="0" eb="3">
      <t>イリョウヒ</t>
    </rPh>
    <rPh sb="3" eb="5">
      <t>ソウガク</t>
    </rPh>
    <phoneticPr fontId="9"/>
  </si>
  <si>
    <t>平均受給者数</t>
    <rPh sb="0" eb="2">
      <t>ヘイキン</t>
    </rPh>
    <rPh sb="2" eb="5">
      <t>ジュキュウシャ</t>
    </rPh>
    <rPh sb="5" eb="6">
      <t>スウ</t>
    </rPh>
    <phoneticPr fontId="9"/>
  </si>
  <si>
    <t>（単位 人・千円）</t>
    <rPh sb="1" eb="3">
      <t>タンイ</t>
    </rPh>
    <rPh sb="4" eb="5">
      <t>ニン</t>
    </rPh>
    <rPh sb="6" eb="8">
      <t>センエン</t>
    </rPh>
    <phoneticPr fontId="9"/>
  </si>
  <si>
    <t>165 後期高齢者医療制度の状況</t>
    <rPh sb="4" eb="6">
      <t>コウキ</t>
    </rPh>
    <rPh sb="6" eb="9">
      <t>コウレイシャ</t>
    </rPh>
    <rPh sb="9" eb="11">
      <t>イリョウ</t>
    </rPh>
    <rPh sb="11" eb="13">
      <t>セイド</t>
    </rPh>
    <rPh sb="14" eb="16">
      <t>ジョウキョウ</t>
    </rPh>
    <phoneticPr fontId="9"/>
  </si>
  <si>
    <t>資料：保健課健康推進係</t>
    <rPh sb="0" eb="2">
      <t>シリョウ</t>
    </rPh>
    <rPh sb="3" eb="5">
      <t>ホケン</t>
    </rPh>
    <rPh sb="5" eb="6">
      <t>カ</t>
    </rPh>
    <rPh sb="6" eb="8">
      <t>ケンコウ</t>
    </rPh>
    <rPh sb="8" eb="10">
      <t>スイシン</t>
    </rPh>
    <rPh sb="10" eb="11">
      <t>カカ</t>
    </rPh>
    <phoneticPr fontId="9"/>
  </si>
  <si>
    <t>ロタテック</t>
    <phoneticPr fontId="9"/>
  </si>
  <si>
    <t>ロタリックス</t>
    <phoneticPr fontId="9"/>
  </si>
  <si>
    <t>２回目</t>
    <rPh sb="1" eb="3">
      <t>カイメ</t>
    </rPh>
    <phoneticPr fontId="9"/>
  </si>
  <si>
    <t>１回目</t>
    <rPh sb="1" eb="2">
      <t>カイ</t>
    </rPh>
    <rPh sb="2" eb="3">
      <t>メ</t>
    </rPh>
    <phoneticPr fontId="9"/>
  </si>
  <si>
    <t>高齢者
肺炎球菌</t>
    <rPh sb="0" eb="3">
      <t>コウレイシャ</t>
    </rPh>
    <rPh sb="4" eb="6">
      <t>ハイエン</t>
    </rPh>
    <rPh sb="6" eb="8">
      <t>キュウキン</t>
    </rPh>
    <phoneticPr fontId="9"/>
  </si>
  <si>
    <t>高齢者
インフルエンザ</t>
    <rPh sb="0" eb="3">
      <t>コウレイシャ</t>
    </rPh>
    <phoneticPr fontId="9"/>
  </si>
  <si>
    <t>ロタウイルス</t>
    <phoneticPr fontId="9"/>
  </si>
  <si>
    <t>Ｂ型肝炎</t>
    <rPh sb="1" eb="2">
      <t>カタ</t>
    </rPh>
    <rPh sb="2" eb="4">
      <t>カンエン</t>
    </rPh>
    <phoneticPr fontId="9"/>
  </si>
  <si>
    <t>水痘</t>
    <rPh sb="0" eb="2">
      <t>スイトウ</t>
    </rPh>
    <phoneticPr fontId="9"/>
  </si>
  <si>
    <t>（次年度公表）</t>
    <phoneticPr fontId="9"/>
  </si>
  <si>
    <t>追加</t>
    <rPh sb="0" eb="2">
      <t>ツイカ</t>
    </rPh>
    <phoneticPr fontId="9"/>
  </si>
  <si>
    <t>初回</t>
    <rPh sb="0" eb="2">
      <t>ショカイ</t>
    </rPh>
    <phoneticPr fontId="9"/>
  </si>
  <si>
    <t>５期</t>
    <rPh sb="1" eb="2">
      <t>キ</t>
    </rPh>
    <phoneticPr fontId="9"/>
  </si>
  <si>
    <t>２期</t>
    <rPh sb="1" eb="2">
      <t>キ</t>
    </rPh>
    <phoneticPr fontId="9"/>
  </si>
  <si>
    <t>１期</t>
    <rPh sb="1" eb="2">
      <t>キ</t>
    </rPh>
    <phoneticPr fontId="9"/>
  </si>
  <si>
    <t>子宮頸がん予防</t>
    <rPh sb="0" eb="3">
      <t>シキュウケイ</t>
    </rPh>
    <rPh sb="5" eb="7">
      <t>ヨボウ</t>
    </rPh>
    <phoneticPr fontId="9"/>
  </si>
  <si>
    <t>小児用肺炎球菌</t>
    <rPh sb="0" eb="3">
      <t>ショウニヨウ</t>
    </rPh>
    <rPh sb="3" eb="7">
      <t>ハイエンキュウキン</t>
    </rPh>
    <phoneticPr fontId="9"/>
  </si>
  <si>
    <t>Hib（ヒブ）感染症</t>
    <phoneticPr fontId="9"/>
  </si>
  <si>
    <t>麻しん</t>
    <rPh sb="0" eb="1">
      <t>マ</t>
    </rPh>
    <phoneticPr fontId="9"/>
  </si>
  <si>
    <t>風しん</t>
    <rPh sb="0" eb="1">
      <t>フウ</t>
    </rPh>
    <phoneticPr fontId="9"/>
  </si>
  <si>
    <t>麻しん風しん
(MR)混合</t>
    <rPh sb="0" eb="1">
      <t>マ</t>
    </rPh>
    <rPh sb="3" eb="4">
      <t>フウ</t>
    </rPh>
    <rPh sb="11" eb="13">
      <t>コンゴウ</t>
    </rPh>
    <phoneticPr fontId="9"/>
  </si>
  <si>
    <t>１期追加</t>
    <rPh sb="1" eb="2">
      <t>キ</t>
    </rPh>
    <rPh sb="2" eb="4">
      <t>ツイカ</t>
    </rPh>
    <phoneticPr fontId="9"/>
  </si>
  <si>
    <t>１期初回</t>
    <rPh sb="1" eb="2">
      <t>キ</t>
    </rPh>
    <rPh sb="2" eb="4">
      <t>ショカイ</t>
    </rPh>
    <phoneticPr fontId="9"/>
  </si>
  <si>
    <t>１期初回</t>
    <rPh sb="1" eb="2">
      <t>キ</t>
    </rPh>
    <rPh sb="2" eb="3">
      <t>ショカイ</t>
    </rPh>
    <rPh sb="3" eb="4">
      <t>カイ</t>
    </rPh>
    <phoneticPr fontId="9"/>
  </si>
  <si>
    <t>初回</t>
    <rPh sb="0" eb="1">
      <t>ショカイ</t>
    </rPh>
    <rPh sb="1" eb="2">
      <t>カイ</t>
    </rPh>
    <phoneticPr fontId="9"/>
  </si>
  <si>
    <t>ジフテリア
破傷風</t>
    <phoneticPr fontId="9"/>
  </si>
  <si>
    <t>BCG</t>
    <phoneticPr fontId="9"/>
  </si>
  <si>
    <t>日本脳炎</t>
    <rPh sb="0" eb="2">
      <t>ニホン</t>
    </rPh>
    <rPh sb="2" eb="4">
      <t>ノウエン</t>
    </rPh>
    <phoneticPr fontId="9"/>
  </si>
  <si>
    <t>２混</t>
    <rPh sb="1" eb="2">
      <t>コンゴウ</t>
    </rPh>
    <phoneticPr fontId="9"/>
  </si>
  <si>
    <t>４種混合</t>
    <rPh sb="1" eb="2">
      <t>シュ</t>
    </rPh>
    <rPh sb="2" eb="4">
      <t>コンゴウ</t>
    </rPh>
    <phoneticPr fontId="9"/>
  </si>
  <si>
    <t>急性灰白髄炎
（不活化ワクチン）</t>
    <rPh sb="0" eb="2">
      <t>キュウセイ</t>
    </rPh>
    <rPh sb="2" eb="3">
      <t>ハイ</t>
    </rPh>
    <rPh sb="3" eb="4">
      <t>シロ</t>
    </rPh>
    <rPh sb="4" eb="5">
      <t>ズイ</t>
    </rPh>
    <rPh sb="5" eb="6">
      <t>エンショウ</t>
    </rPh>
    <rPh sb="8" eb="11">
      <t>フカツカ</t>
    </rPh>
    <phoneticPr fontId="9"/>
  </si>
  <si>
    <t>（延べ人数）</t>
    <rPh sb="1" eb="2">
      <t>ノ</t>
    </rPh>
    <rPh sb="3" eb="5">
      <t>ニンズウ</t>
    </rPh>
    <phoneticPr fontId="9"/>
  </si>
  <si>
    <t>148 予防接種法による予防接種年度別被接種者数</t>
    <rPh sb="4" eb="6">
      <t>ヨボウ</t>
    </rPh>
    <rPh sb="6" eb="8">
      <t>セッシュ</t>
    </rPh>
    <rPh sb="8" eb="9">
      <t>ホウ</t>
    </rPh>
    <rPh sb="12" eb="14">
      <t>ヨボウ</t>
    </rPh>
    <rPh sb="14" eb="16">
      <t>セッシュ</t>
    </rPh>
    <rPh sb="16" eb="19">
      <t>ネンドベツ</t>
    </rPh>
    <rPh sb="19" eb="20">
      <t>ヒ</t>
    </rPh>
    <rPh sb="20" eb="22">
      <t>セッシュ</t>
    </rPh>
    <rPh sb="22" eb="23">
      <t>シャ</t>
    </rPh>
    <rPh sb="23" eb="24">
      <t>スウ</t>
    </rPh>
    <phoneticPr fontId="9"/>
  </si>
  <si>
    <t>※制度改正により平成20年度より基本健康診査は廃止され、特定健康診査が開始された。</t>
    <rPh sb="1" eb="3">
      <t>セイド</t>
    </rPh>
    <rPh sb="3" eb="5">
      <t>カイセイ</t>
    </rPh>
    <rPh sb="8" eb="10">
      <t>ヘイセイ</t>
    </rPh>
    <rPh sb="12" eb="14">
      <t>ネンド</t>
    </rPh>
    <rPh sb="16" eb="18">
      <t>キホン</t>
    </rPh>
    <rPh sb="18" eb="20">
      <t>ケンコウ</t>
    </rPh>
    <rPh sb="20" eb="22">
      <t>シンサ</t>
    </rPh>
    <rPh sb="23" eb="25">
      <t>ハイシ</t>
    </rPh>
    <rPh sb="28" eb="30">
      <t>トクテイ</t>
    </rPh>
    <rPh sb="30" eb="32">
      <t>ケンコウ</t>
    </rPh>
    <rPh sb="32" eb="34">
      <t>シンサ</t>
    </rPh>
    <rPh sb="35" eb="37">
      <t>カイシ</t>
    </rPh>
    <phoneticPr fontId="9"/>
  </si>
  <si>
    <t>終了者／対象者</t>
  </si>
  <si>
    <t xml:space="preserve">実施率
</t>
    <rPh sb="0" eb="2">
      <t>ジッシ</t>
    </rPh>
    <rPh sb="2" eb="3">
      <t>リツ</t>
    </rPh>
    <phoneticPr fontId="9"/>
  </si>
  <si>
    <t>特定保健指導終了者</t>
    <rPh sb="0" eb="2">
      <t>トクテイ</t>
    </rPh>
    <rPh sb="2" eb="4">
      <t>ホケン</t>
    </rPh>
    <rPh sb="4" eb="6">
      <t>シドウ</t>
    </rPh>
    <rPh sb="6" eb="9">
      <t>シュウリョウシャ</t>
    </rPh>
    <phoneticPr fontId="9"/>
  </si>
  <si>
    <t>特定保健指導利用者</t>
    <rPh sb="0" eb="2">
      <t>トクテイ</t>
    </rPh>
    <rPh sb="2" eb="4">
      <t>ホケン</t>
    </rPh>
    <rPh sb="4" eb="6">
      <t>シドウ</t>
    </rPh>
    <rPh sb="6" eb="9">
      <t>リヨウシャ</t>
    </rPh>
    <phoneticPr fontId="9"/>
  </si>
  <si>
    <t>特定保健指導対象者</t>
    <rPh sb="0" eb="2">
      <t>トクテイ</t>
    </rPh>
    <rPh sb="2" eb="4">
      <t>ホケン</t>
    </rPh>
    <rPh sb="4" eb="6">
      <t>シドウ</t>
    </rPh>
    <rPh sb="6" eb="9">
      <t>タイショウシャ</t>
    </rPh>
    <phoneticPr fontId="9"/>
  </si>
  <si>
    <t>受診率</t>
    <rPh sb="0" eb="3">
      <t>ジュシンリツ</t>
    </rPh>
    <phoneticPr fontId="9"/>
  </si>
  <si>
    <t>受診者</t>
    <rPh sb="0" eb="3">
      <t>ジュシンシャ</t>
    </rPh>
    <phoneticPr fontId="9"/>
  </si>
  <si>
    <t>対象者</t>
    <rPh sb="0" eb="3">
      <t>タイショウシャ</t>
    </rPh>
    <phoneticPr fontId="9"/>
  </si>
  <si>
    <t>153 特定健康診査</t>
    <rPh sb="4" eb="6">
      <t>トクテイ</t>
    </rPh>
    <rPh sb="6" eb="8">
      <t>ケンコウ</t>
    </rPh>
    <rPh sb="8" eb="10">
      <t>シンサ</t>
    </rPh>
    <phoneticPr fontId="9"/>
  </si>
  <si>
    <t>助成金額　(円)</t>
    <rPh sb="0" eb="2">
      <t>ジョセイ</t>
    </rPh>
    <phoneticPr fontId="2"/>
  </si>
  <si>
    <t>申請件数（件）</t>
    <rPh sb="0" eb="2">
      <t>シンセイ</t>
    </rPh>
    <rPh sb="2" eb="3">
      <t>ケン</t>
    </rPh>
    <rPh sb="5" eb="6">
      <t>ケン</t>
    </rPh>
    <phoneticPr fontId="2"/>
  </si>
  <si>
    <t>申請者数（人）</t>
    <rPh sb="5" eb="6">
      <t>ニン</t>
    </rPh>
    <phoneticPr fontId="2"/>
  </si>
  <si>
    <t>159-1 不妊治療費助成</t>
    <rPh sb="10" eb="11">
      <t>ヒ</t>
    </rPh>
    <rPh sb="11" eb="13">
      <t>ジョセイ</t>
    </rPh>
    <phoneticPr fontId="2"/>
  </si>
  <si>
    <t>159-2 不育症治療費助成</t>
    <rPh sb="6" eb="8">
      <t>フイク</t>
    </rPh>
    <rPh sb="8" eb="9">
      <t>ショウ</t>
    </rPh>
    <rPh sb="11" eb="12">
      <t>ヒ</t>
    </rPh>
    <rPh sb="12" eb="14">
      <t>ジョセイ</t>
    </rPh>
    <phoneticPr fontId="2"/>
  </si>
  <si>
    <t>※　退職者医療制度は、経過措置が継続している。</t>
    <rPh sb="2" eb="5">
      <t>タイショクシャ</t>
    </rPh>
    <rPh sb="5" eb="7">
      <t>イリョウ</t>
    </rPh>
    <rPh sb="7" eb="9">
      <t>セイド</t>
    </rPh>
    <rPh sb="11" eb="13">
      <t>ケイカ</t>
    </rPh>
    <rPh sb="13" eb="15">
      <t>ソチ</t>
    </rPh>
    <rPh sb="16" eb="18">
      <t>ケイゾク</t>
    </rPh>
    <phoneticPr fontId="9"/>
  </si>
  <si>
    <t>※　高齢者医療制度の創設に伴い退職者医療制度は廃止され、新規適用は平成26年度末で終了した。</t>
    <rPh sb="2" eb="5">
      <t>コウレイシャ</t>
    </rPh>
    <rPh sb="5" eb="7">
      <t>イリョウ</t>
    </rPh>
    <rPh sb="7" eb="9">
      <t>セイド</t>
    </rPh>
    <rPh sb="10" eb="12">
      <t>ソウセツ</t>
    </rPh>
    <rPh sb="13" eb="14">
      <t>トモナ</t>
    </rPh>
    <rPh sb="15" eb="18">
      <t>タイショクシャ</t>
    </rPh>
    <rPh sb="18" eb="20">
      <t>イリョウ</t>
    </rPh>
    <rPh sb="20" eb="22">
      <t>セイド</t>
    </rPh>
    <rPh sb="23" eb="25">
      <t>ハイシ</t>
    </rPh>
    <rPh sb="28" eb="30">
      <t>シンキ</t>
    </rPh>
    <rPh sb="30" eb="32">
      <t>テキヨウ</t>
    </rPh>
    <rPh sb="41" eb="43">
      <t>シュウリョウ</t>
    </rPh>
    <phoneticPr fontId="9"/>
  </si>
  <si>
    <t>資料：保健課国保係</t>
    <rPh sb="0" eb="2">
      <t>シリョウ</t>
    </rPh>
    <rPh sb="3" eb="5">
      <t>ホケン</t>
    </rPh>
    <rPh sb="5" eb="6">
      <t>カ</t>
    </rPh>
    <rPh sb="6" eb="8">
      <t>コクホ</t>
    </rPh>
    <rPh sb="8" eb="9">
      <t>カカ</t>
    </rPh>
    <phoneticPr fontId="9"/>
  </si>
  <si>
    <t>高額療養費</t>
    <rPh sb="0" eb="2">
      <t>コウガク</t>
    </rPh>
    <rPh sb="2" eb="5">
      <t>リョウヨウヒ</t>
    </rPh>
    <phoneticPr fontId="9"/>
  </si>
  <si>
    <t>退職者等</t>
    <phoneticPr fontId="9"/>
  </si>
  <si>
    <t>一般</t>
    <rPh sb="0" eb="2">
      <t>イッパン</t>
    </rPh>
    <phoneticPr fontId="9"/>
  </si>
  <si>
    <t>１件当たり</t>
    <rPh sb="1" eb="2">
      <t>ケン</t>
    </rPh>
    <rPh sb="2" eb="3">
      <t>ア</t>
    </rPh>
    <phoneticPr fontId="9"/>
  </si>
  <si>
    <t>１人当たり費用額</t>
    <rPh sb="1" eb="2">
      <t>ニン</t>
    </rPh>
    <rPh sb="2" eb="3">
      <t>ア</t>
    </rPh>
    <rPh sb="5" eb="7">
      <t>ヒヨウ</t>
    </rPh>
    <rPh sb="7" eb="8">
      <t>ガク</t>
    </rPh>
    <phoneticPr fontId="9"/>
  </si>
  <si>
    <t>（単位 円）</t>
    <rPh sb="1" eb="3">
      <t>タンイ</t>
    </rPh>
    <rPh sb="4" eb="5">
      <t>エン</t>
    </rPh>
    <phoneticPr fontId="9"/>
  </si>
  <si>
    <t>費用額</t>
    <phoneticPr fontId="9"/>
  </si>
  <si>
    <t>医療給付件数</t>
    <rPh sb="0" eb="2">
      <t>イリョウ</t>
    </rPh>
    <rPh sb="2" eb="4">
      <t>キュウフ</t>
    </rPh>
    <rPh sb="4" eb="6">
      <t>ケンスウ</t>
    </rPh>
    <phoneticPr fontId="9"/>
  </si>
  <si>
    <t>退職者等（再掲）</t>
    <rPh sb="0" eb="2">
      <t>タイショク</t>
    </rPh>
    <rPh sb="2" eb="3">
      <t>シャ</t>
    </rPh>
    <rPh sb="3" eb="4">
      <t>ナド</t>
    </rPh>
    <rPh sb="5" eb="7">
      <t>サイケイ</t>
    </rPh>
    <phoneticPr fontId="9"/>
  </si>
  <si>
    <t>（単位 千円）</t>
    <rPh sb="1" eb="3">
      <t>タンイ</t>
    </rPh>
    <rPh sb="4" eb="5">
      <t>センエン</t>
    </rPh>
    <rPh sb="5" eb="6">
      <t>エン</t>
    </rPh>
    <phoneticPr fontId="9"/>
  </si>
  <si>
    <t>※世帯数及び被保険者数は、年間平均</t>
    <rPh sb="1" eb="4">
      <t>セタイスウ</t>
    </rPh>
    <rPh sb="4" eb="5">
      <t>オヨ</t>
    </rPh>
    <rPh sb="6" eb="10">
      <t>ヒホケンシャ</t>
    </rPh>
    <rPh sb="10" eb="11">
      <t>スウ</t>
    </rPh>
    <rPh sb="13" eb="15">
      <t>ネンカン</t>
    </rPh>
    <rPh sb="15" eb="17">
      <t>ヘイキン</t>
    </rPh>
    <phoneticPr fontId="9"/>
  </si>
  <si>
    <t>退職者等
（再掲）</t>
    <rPh sb="0" eb="2">
      <t>タイショク</t>
    </rPh>
    <rPh sb="2" eb="3">
      <t>ホケンシャ</t>
    </rPh>
    <rPh sb="3" eb="4">
      <t>ナド</t>
    </rPh>
    <rPh sb="6" eb="8">
      <t>サイケイ</t>
    </rPh>
    <phoneticPr fontId="9"/>
  </si>
  <si>
    <t>費用額</t>
    <rPh sb="0" eb="2">
      <t>ヒヨウ</t>
    </rPh>
    <rPh sb="2" eb="3">
      <t>ガク</t>
    </rPh>
    <phoneticPr fontId="9"/>
  </si>
  <si>
    <t>被保険者数</t>
    <rPh sb="0" eb="1">
      <t>ヒ</t>
    </rPh>
    <rPh sb="1" eb="4">
      <t>ホケンシャ</t>
    </rPh>
    <rPh sb="4" eb="5">
      <t>スウ</t>
    </rPh>
    <phoneticPr fontId="9"/>
  </si>
  <si>
    <t>世帯数</t>
    <rPh sb="0" eb="3">
      <t>セタイスウ</t>
    </rPh>
    <phoneticPr fontId="9"/>
  </si>
  <si>
    <t>（単位 人・千円）</t>
    <rPh sb="4" eb="5">
      <t>ニン</t>
    </rPh>
    <phoneticPr fontId="9"/>
  </si>
  <si>
    <t>163 国民健康保険給付状況</t>
    <rPh sb="4" eb="6">
      <t>コクミン</t>
    </rPh>
    <rPh sb="6" eb="8">
      <t>ケンコウ</t>
    </rPh>
    <rPh sb="8" eb="10">
      <t>ホケン</t>
    </rPh>
    <rPh sb="10" eb="12">
      <t>キュウフ</t>
    </rPh>
    <rPh sb="12" eb="14">
      <t>ジョウキョウ</t>
    </rPh>
    <phoneticPr fontId="9"/>
  </si>
  <si>
    <t>※平成30年度からの国民健康保険制度の変更により、支出科目及び仕組みが変わった。</t>
    <rPh sb="1" eb="3">
      <t>ヘイセイ</t>
    </rPh>
    <rPh sb="5" eb="7">
      <t>ネンド</t>
    </rPh>
    <rPh sb="10" eb="12">
      <t>コクミン</t>
    </rPh>
    <rPh sb="12" eb="14">
      <t>ケンコウ</t>
    </rPh>
    <rPh sb="14" eb="16">
      <t>ホケン</t>
    </rPh>
    <rPh sb="16" eb="18">
      <t>セイド</t>
    </rPh>
    <rPh sb="19" eb="21">
      <t>ヘンコウ</t>
    </rPh>
    <rPh sb="25" eb="27">
      <t>シシュツ</t>
    </rPh>
    <rPh sb="27" eb="29">
      <t>カモク</t>
    </rPh>
    <rPh sb="29" eb="30">
      <t>オヨ</t>
    </rPh>
    <rPh sb="31" eb="33">
      <t>シク</t>
    </rPh>
    <rPh sb="35" eb="36">
      <t>カ</t>
    </rPh>
    <phoneticPr fontId="9"/>
  </si>
  <si>
    <t>※平成20年４月の高齢者医療制度の創設に伴い、老人保健制度は廃止された。</t>
    <rPh sb="1" eb="3">
      <t>ヘイセイ</t>
    </rPh>
    <rPh sb="5" eb="6">
      <t>ネン</t>
    </rPh>
    <rPh sb="7" eb="8">
      <t>ガツ</t>
    </rPh>
    <rPh sb="9" eb="12">
      <t>コウレイシャ</t>
    </rPh>
    <rPh sb="12" eb="14">
      <t>イリョウ</t>
    </rPh>
    <rPh sb="14" eb="16">
      <t>セイド</t>
    </rPh>
    <rPh sb="17" eb="19">
      <t>ソウセツ</t>
    </rPh>
    <rPh sb="20" eb="21">
      <t>トモナ</t>
    </rPh>
    <rPh sb="23" eb="25">
      <t>ロウジン</t>
    </rPh>
    <rPh sb="25" eb="27">
      <t>ホケン</t>
    </rPh>
    <rPh sb="27" eb="29">
      <t>セイド</t>
    </rPh>
    <rPh sb="30" eb="32">
      <t>ハイシ</t>
    </rPh>
    <phoneticPr fontId="9"/>
  </si>
  <si>
    <t>後期高齢者
支 援 金</t>
    <rPh sb="0" eb="2">
      <t>コウキ</t>
    </rPh>
    <rPh sb="2" eb="5">
      <t>コウレイシャ</t>
    </rPh>
    <rPh sb="6" eb="7">
      <t>ササ</t>
    </rPh>
    <rPh sb="8" eb="9">
      <t>エン</t>
    </rPh>
    <rPh sb="10" eb="11">
      <t>キン</t>
    </rPh>
    <phoneticPr fontId="9"/>
  </si>
  <si>
    <t>保　健
事業費</t>
    <rPh sb="0" eb="1">
      <t>タモツ</t>
    </rPh>
    <rPh sb="2" eb="3">
      <t>ケン</t>
    </rPh>
    <rPh sb="4" eb="6">
      <t>ジギョウ</t>
    </rPh>
    <rPh sb="6" eb="7">
      <t>シセツヒ</t>
    </rPh>
    <phoneticPr fontId="9"/>
  </si>
  <si>
    <t>事業費納付金</t>
    <rPh sb="0" eb="3">
      <t>ジギョウヒ</t>
    </rPh>
    <rPh sb="3" eb="6">
      <t>ノウフキン</t>
    </rPh>
    <phoneticPr fontId="9"/>
  </si>
  <si>
    <t>介　護
納付金</t>
    <rPh sb="0" eb="1">
      <t>スケ</t>
    </rPh>
    <rPh sb="2" eb="3">
      <t>ユズル</t>
    </rPh>
    <rPh sb="4" eb="7">
      <t>ノウフキン</t>
    </rPh>
    <phoneticPr fontId="9"/>
  </si>
  <si>
    <t>老人保健
拠出金</t>
    <rPh sb="0" eb="2">
      <t>ロウジン</t>
    </rPh>
    <rPh sb="2" eb="4">
      <t>ホケン</t>
    </rPh>
    <rPh sb="5" eb="8">
      <t>キョシュツキン</t>
    </rPh>
    <phoneticPr fontId="9"/>
  </si>
  <si>
    <t>保険給付費</t>
    <rPh sb="0" eb="2">
      <t>ホケン</t>
    </rPh>
    <rPh sb="2" eb="5">
      <t>キュウフヒ</t>
    </rPh>
    <phoneticPr fontId="9"/>
  </si>
  <si>
    <t>総務費</t>
    <rPh sb="0" eb="3">
      <t>ソウムヒ</t>
    </rPh>
    <phoneticPr fontId="9"/>
  </si>
  <si>
    <t>差引残</t>
    <rPh sb="0" eb="2">
      <t>サシヒ</t>
    </rPh>
    <rPh sb="2" eb="3">
      <t>ザン</t>
    </rPh>
    <phoneticPr fontId="9"/>
  </si>
  <si>
    <t>支出</t>
    <rPh sb="0" eb="2">
      <t>シシュツ</t>
    </rPh>
    <phoneticPr fontId="9"/>
  </si>
  <si>
    <t>その他</t>
    <phoneticPr fontId="9"/>
  </si>
  <si>
    <t>国庫支出金</t>
    <phoneticPr fontId="9"/>
  </si>
  <si>
    <t>保険税</t>
    <phoneticPr fontId="9"/>
  </si>
  <si>
    <t>総　額</t>
    <phoneticPr fontId="9"/>
  </si>
  <si>
    <t>収　入</t>
    <phoneticPr fontId="9"/>
  </si>
  <si>
    <t>（単位 千円）</t>
    <rPh sb="1" eb="3">
      <t>タンイ</t>
    </rPh>
    <rPh sb="4" eb="6">
      <t>センエン</t>
    </rPh>
    <phoneticPr fontId="9"/>
  </si>
  <si>
    <t>164 国民健康保険収支状況</t>
    <rPh sb="4" eb="6">
      <t>コクミン</t>
    </rPh>
    <rPh sb="6" eb="8">
      <t>ケンコウ</t>
    </rPh>
    <rPh sb="8" eb="10">
      <t>ホケン</t>
    </rPh>
    <rPh sb="10" eb="12">
      <t>シュウシ</t>
    </rPh>
    <rPh sb="12" eb="14">
      <t>ジョウキョウ</t>
    </rPh>
    <phoneticPr fontId="9"/>
  </si>
  <si>
    <t>資料：保健課保健指導係</t>
    <rPh sb="0" eb="2">
      <t>シリョウ</t>
    </rPh>
    <rPh sb="3" eb="5">
      <t>ホケン</t>
    </rPh>
    <rPh sb="5" eb="6">
      <t>カ</t>
    </rPh>
    <rPh sb="6" eb="8">
      <t>ホケン</t>
    </rPh>
    <rPh sb="8" eb="10">
      <t>シドウ</t>
    </rPh>
    <rPh sb="10" eb="11">
      <t>カカ</t>
    </rPh>
    <phoneticPr fontId="9"/>
  </si>
  <si>
    <t>パパの妊婦・育児体験</t>
    <rPh sb="3" eb="5">
      <t>ニンプ</t>
    </rPh>
    <rPh sb="6" eb="8">
      <t>イクジ</t>
    </rPh>
    <rPh sb="8" eb="10">
      <t>タイケン</t>
    </rPh>
    <phoneticPr fontId="9"/>
  </si>
  <si>
    <t>・</t>
  </si>
  <si>
    <t>先輩パパママの話</t>
    <rPh sb="0" eb="2">
      <t>センパイ</t>
    </rPh>
    <rPh sb="7" eb="8">
      <t>ハナシ</t>
    </rPh>
    <phoneticPr fontId="9"/>
  </si>
  <si>
    <t>・</t>
    <phoneticPr fontId="9"/>
  </si>
  <si>
    <t>妊娠中の食事と歯の健康</t>
    <rPh sb="0" eb="3">
      <t>ニンシンチュウ</t>
    </rPh>
    <rPh sb="4" eb="6">
      <t>ショクジ</t>
    </rPh>
    <rPh sb="7" eb="8">
      <t>ハ</t>
    </rPh>
    <rPh sb="9" eb="11">
      <t>ケンコウ</t>
    </rPh>
    <phoneticPr fontId="9"/>
  </si>
  <si>
    <t>教室内容</t>
    <rPh sb="0" eb="2">
      <t>キョウシツ</t>
    </rPh>
    <rPh sb="2" eb="4">
      <t>ナイヨウ</t>
    </rPh>
    <phoneticPr fontId="9"/>
  </si>
  <si>
    <t>延受講者数</t>
    <rPh sb="0" eb="1">
      <t>ノ</t>
    </rPh>
    <rPh sb="1" eb="4">
      <t>ジュコウシャ</t>
    </rPh>
    <rPh sb="4" eb="5">
      <t>スウ</t>
    </rPh>
    <phoneticPr fontId="9"/>
  </si>
  <si>
    <t>開設回数</t>
    <rPh sb="0" eb="2">
      <t>カイセツ</t>
    </rPh>
    <rPh sb="2" eb="4">
      <t>カイスウ</t>
    </rPh>
    <phoneticPr fontId="9"/>
  </si>
  <si>
    <t>150 パパママ教室開設状況</t>
    <rPh sb="8" eb="10">
      <t>キョウシツ</t>
    </rPh>
    <rPh sb="10" eb="12">
      <t>カイセツ</t>
    </rPh>
    <rPh sb="12" eb="14">
      <t>ジョウキョウ</t>
    </rPh>
    <phoneticPr fontId="9"/>
  </si>
  <si>
    <t>不詳</t>
    <rPh sb="0" eb="2">
      <t>フショウ</t>
    </rPh>
    <phoneticPr fontId="9"/>
  </si>
  <si>
    <t>８ヶ月以上</t>
    <rPh sb="1" eb="3">
      <t>カゲツ</t>
    </rPh>
    <rPh sb="3" eb="5">
      <t>イジョウ</t>
    </rPh>
    <phoneticPr fontId="9"/>
  </si>
  <si>
    <t>６～７</t>
    <phoneticPr fontId="9"/>
  </si>
  <si>
    <t>前期届出(%)</t>
    <rPh sb="0" eb="2">
      <t>ゼンキ</t>
    </rPh>
    <rPh sb="2" eb="4">
      <t>トドケデ</t>
    </rPh>
    <phoneticPr fontId="9"/>
  </si>
  <si>
    <t>４～５</t>
    <phoneticPr fontId="9"/>
  </si>
  <si>
    <t>３ヶ月以内</t>
    <rPh sb="1" eb="3">
      <t>カゲツ</t>
    </rPh>
    <rPh sb="3" eb="5">
      <t>イナイ</t>
    </rPh>
    <phoneticPr fontId="9"/>
  </si>
  <si>
    <t>届出月数</t>
    <rPh sb="0" eb="2">
      <t>トドケデ</t>
    </rPh>
    <rPh sb="2" eb="4">
      <t>ツキスウ</t>
    </rPh>
    <phoneticPr fontId="9"/>
  </si>
  <si>
    <t>妊娠届出数</t>
    <rPh sb="0" eb="2">
      <t>ニンシン</t>
    </rPh>
    <rPh sb="2" eb="4">
      <t>トドケデ</t>
    </rPh>
    <rPh sb="4" eb="5">
      <t>スウ</t>
    </rPh>
    <phoneticPr fontId="9"/>
  </si>
  <si>
    <t>149 妊娠届出数</t>
    <rPh sb="4" eb="6">
      <t>ニンシン</t>
    </rPh>
    <rPh sb="6" eb="7">
      <t>トドケデ</t>
    </rPh>
    <rPh sb="7" eb="8">
      <t>デ</t>
    </rPh>
    <rPh sb="8" eb="9">
      <t>スウ</t>
    </rPh>
    <phoneticPr fontId="9"/>
  </si>
  <si>
    <t>3歳児</t>
    <rPh sb="1" eb="2">
      <t>サイ</t>
    </rPh>
    <rPh sb="2" eb="3">
      <t>ジ</t>
    </rPh>
    <phoneticPr fontId="9"/>
  </si>
  <si>
    <t>2歳児</t>
    <rPh sb="1" eb="2">
      <t>サイ</t>
    </rPh>
    <rPh sb="2" eb="3">
      <t>ジ</t>
    </rPh>
    <phoneticPr fontId="9"/>
  </si>
  <si>
    <t>1歳6ゕ月児</t>
    <rPh sb="1" eb="2">
      <t>サイ</t>
    </rPh>
    <rPh sb="4" eb="5">
      <t>ツキ</t>
    </rPh>
    <rPh sb="5" eb="6">
      <t>ジ</t>
    </rPh>
    <phoneticPr fontId="9"/>
  </si>
  <si>
    <t>12ゕ月児</t>
    <rPh sb="3" eb="4">
      <t>ツキ</t>
    </rPh>
    <rPh sb="4" eb="5">
      <t>ジ</t>
    </rPh>
    <phoneticPr fontId="9"/>
  </si>
  <si>
    <t>7ゕ月児</t>
    <rPh sb="2" eb="3">
      <t>ツキ</t>
    </rPh>
    <rPh sb="3" eb="4">
      <t>ジ</t>
    </rPh>
    <phoneticPr fontId="9"/>
  </si>
  <si>
    <t>4ゕ月児</t>
    <rPh sb="2" eb="3">
      <t>ツキ</t>
    </rPh>
    <rPh sb="3" eb="4">
      <t>ジ</t>
    </rPh>
    <phoneticPr fontId="9"/>
  </si>
  <si>
    <t>被指導延人員</t>
  </si>
  <si>
    <t>被指導延人員</t>
    <rPh sb="0" eb="1">
      <t>ヒ</t>
    </rPh>
    <rPh sb="1" eb="3">
      <t>シドウ</t>
    </rPh>
    <rPh sb="3" eb="4">
      <t>ノ</t>
    </rPh>
    <rPh sb="4" eb="6">
      <t>ジンイン</t>
    </rPh>
    <phoneticPr fontId="9"/>
  </si>
  <si>
    <t>幼児</t>
    <rPh sb="0" eb="2">
      <t>ヨウジ</t>
    </rPh>
    <phoneticPr fontId="9"/>
  </si>
  <si>
    <t>乳児</t>
    <rPh sb="0" eb="2">
      <t>ニュウジ</t>
    </rPh>
    <phoneticPr fontId="9"/>
  </si>
  <si>
    <t>151 乳幼児保健指導状況</t>
    <rPh sb="4" eb="5">
      <t>ニュウジ</t>
    </rPh>
    <rPh sb="5" eb="7">
      <t>ヨウジ</t>
    </rPh>
    <rPh sb="7" eb="9">
      <t>ホケン</t>
    </rPh>
    <rPh sb="9" eb="11">
      <t>シドウ</t>
    </rPh>
    <rPh sb="11" eb="13">
      <t>ジョウキョウ</t>
    </rPh>
    <phoneticPr fontId="9"/>
  </si>
  <si>
    <t>女</t>
    <rPh sb="0" eb="1">
      <t>オンナ</t>
    </rPh>
    <phoneticPr fontId="9"/>
  </si>
  <si>
    <t>男</t>
    <rPh sb="0" eb="1">
      <t>オトコ</t>
    </rPh>
    <phoneticPr fontId="9"/>
  </si>
  <si>
    <t>異常率</t>
    <rPh sb="0" eb="2">
      <t>イジョウシャ</t>
    </rPh>
    <rPh sb="2" eb="3">
      <t>リツ</t>
    </rPh>
    <phoneticPr fontId="9"/>
  </si>
  <si>
    <t>治療者数</t>
    <rPh sb="0" eb="3">
      <t>チリョウシャ</t>
    </rPh>
    <rPh sb="3" eb="4">
      <t>スウ</t>
    </rPh>
    <phoneticPr fontId="9"/>
  </si>
  <si>
    <t>性別</t>
    <rPh sb="0" eb="2">
      <t>セイベツ</t>
    </rPh>
    <phoneticPr fontId="9"/>
  </si>
  <si>
    <t>受診数</t>
    <rPh sb="0" eb="2">
      <t>ジュシン</t>
    </rPh>
    <rPh sb="2" eb="3">
      <t>スウ</t>
    </rPh>
    <phoneticPr fontId="9"/>
  </si>
  <si>
    <t>152 股関節脱臼検診結果</t>
    <rPh sb="4" eb="7">
      <t>コカンセツ</t>
    </rPh>
    <rPh sb="7" eb="9">
      <t>ダッキュウ</t>
    </rPh>
    <rPh sb="9" eb="11">
      <t>ケンシン</t>
    </rPh>
    <rPh sb="11" eb="13">
      <t>ケッカ</t>
    </rPh>
    <phoneticPr fontId="9"/>
  </si>
  <si>
    <t>資料：保健課保健指導係</t>
    <rPh sb="0" eb="2">
      <t>シリョウ</t>
    </rPh>
    <rPh sb="3" eb="5">
      <t>ホケン</t>
    </rPh>
    <rPh sb="5" eb="6">
      <t>カ</t>
    </rPh>
    <rPh sb="6" eb="8">
      <t>ホケン</t>
    </rPh>
    <rPh sb="8" eb="10">
      <t>シドウ</t>
    </rPh>
    <rPh sb="10" eb="11">
      <t>カカリ</t>
    </rPh>
    <phoneticPr fontId="9"/>
  </si>
  <si>
    <t>異常なし</t>
  </si>
  <si>
    <t>ポリープ</t>
  </si>
  <si>
    <t>胃炎</t>
  </si>
  <si>
    <t>十二指腸潰瘍</t>
  </si>
  <si>
    <t>胃潰瘍</t>
  </si>
  <si>
    <t>胃がん</t>
  </si>
  <si>
    <t>精密検査結果</t>
    <rPh sb="1" eb="2">
      <t>ミツ</t>
    </rPh>
    <rPh sb="2" eb="4">
      <t>ケンサ</t>
    </rPh>
    <phoneticPr fontId="9"/>
  </si>
  <si>
    <t>要精検数</t>
    <rPh sb="0" eb="1">
      <t>ヨウ</t>
    </rPh>
    <rPh sb="1" eb="2">
      <t>セイ</t>
    </rPh>
    <rPh sb="2" eb="3">
      <t>ケン</t>
    </rPh>
    <rPh sb="3" eb="4">
      <t>スウ</t>
    </rPh>
    <phoneticPr fontId="9"/>
  </si>
  <si>
    <t>受診数</t>
    <phoneticPr fontId="9"/>
  </si>
  <si>
    <t>154 胃検診結果</t>
  </si>
  <si>
    <t>資料：保健課保健指導係</t>
  </si>
  <si>
    <t xml:space="preserve"> 異 常 な し</t>
    <rPh sb="1" eb="4">
      <t>イジョウ</t>
    </rPh>
    <phoneticPr fontId="9"/>
  </si>
  <si>
    <t xml:space="preserve">  そ の 他</t>
    <rPh sb="2" eb="7">
      <t>ソノタ</t>
    </rPh>
    <phoneticPr fontId="9"/>
  </si>
  <si>
    <t>異形成</t>
    <rPh sb="0" eb="1">
      <t>イ</t>
    </rPh>
    <rPh sb="1" eb="3">
      <t>ケイセイ</t>
    </rPh>
    <phoneticPr fontId="9"/>
  </si>
  <si>
    <t>　が　　ん</t>
    <phoneticPr fontId="9"/>
  </si>
  <si>
    <t>　　　精　 　　密　　 　検　　 　査　　　 結　　　 果</t>
    <rPh sb="3" eb="9">
      <t>セイミツ</t>
    </rPh>
    <rPh sb="13" eb="19">
      <t>ケンサ</t>
    </rPh>
    <rPh sb="23" eb="29">
      <t>ケッカ</t>
    </rPh>
    <phoneticPr fontId="9"/>
  </si>
  <si>
    <t>155 子宮がん検診結果</t>
  </si>
  <si>
    <t>異常なし</t>
    <rPh sb="0" eb="2">
      <t>イジョウ</t>
    </rPh>
    <phoneticPr fontId="9"/>
  </si>
  <si>
    <t>腺維腺腫</t>
    <rPh sb="0" eb="1">
      <t>セン</t>
    </rPh>
    <phoneticPr fontId="9"/>
  </si>
  <si>
    <t>乳腺症</t>
  </si>
  <si>
    <t>がん</t>
  </si>
  <si>
    <t>　　　　　　　　　精　　　　密　　　　検　　　　査　　　　結　　　　果</t>
    <rPh sb="9" eb="15">
      <t>セイミツ</t>
    </rPh>
    <rPh sb="19" eb="25">
      <t>ケンサ</t>
    </rPh>
    <rPh sb="29" eb="35">
      <t>ケッカ</t>
    </rPh>
    <phoneticPr fontId="9"/>
  </si>
  <si>
    <t>156 乳房検診結果</t>
  </si>
  <si>
    <t>　　　　　資料：保健課保健指導係</t>
    <rPh sb="5" eb="7">
      <t>シリョウ</t>
    </rPh>
    <rPh sb="8" eb="10">
      <t>ホケン</t>
    </rPh>
    <rPh sb="10" eb="11">
      <t>カ</t>
    </rPh>
    <rPh sb="11" eb="13">
      <t>ホケン</t>
    </rPh>
    <rPh sb="13" eb="15">
      <t>シドウ</t>
    </rPh>
    <rPh sb="15" eb="16">
      <t>カカリ</t>
    </rPh>
    <phoneticPr fontId="9"/>
  </si>
  <si>
    <t>異常なし</t>
    <rPh sb="0" eb="1">
      <t>イ</t>
    </rPh>
    <rPh sb="1" eb="2">
      <t>ツネ</t>
    </rPh>
    <phoneticPr fontId="9"/>
  </si>
  <si>
    <t>ポリープ</t>
    <phoneticPr fontId="9"/>
  </si>
  <si>
    <t>が　ん</t>
    <phoneticPr fontId="9"/>
  </si>
  <si>
    <t>精　　　密　　　検　　　査　　　結　　　果</t>
    <rPh sb="0" eb="1">
      <t>セイ</t>
    </rPh>
    <rPh sb="4" eb="5">
      <t>ミツ</t>
    </rPh>
    <rPh sb="8" eb="9">
      <t>ケン</t>
    </rPh>
    <rPh sb="12" eb="13">
      <t>サ</t>
    </rPh>
    <rPh sb="16" eb="17">
      <t>ムスブ</t>
    </rPh>
    <rPh sb="20" eb="21">
      <t>ハタシ</t>
    </rPh>
    <phoneticPr fontId="9"/>
  </si>
  <si>
    <t>要精検数</t>
    <rPh sb="3" eb="4">
      <t>スウ</t>
    </rPh>
    <phoneticPr fontId="9"/>
  </si>
  <si>
    <t>157 大腸がん検診結果</t>
    <phoneticPr fontId="9"/>
  </si>
  <si>
    <t>※ヘリカルCT検診をふくむ。</t>
    <rPh sb="7" eb="9">
      <t>ケンシン</t>
    </rPh>
    <phoneticPr fontId="9"/>
  </si>
  <si>
    <t>　　　　　　　資料：保健課保健指導係</t>
    <rPh sb="7" eb="9">
      <t>シリョウ</t>
    </rPh>
    <rPh sb="10" eb="12">
      <t>ホケン</t>
    </rPh>
    <rPh sb="12" eb="13">
      <t>カ</t>
    </rPh>
    <rPh sb="13" eb="15">
      <t>ホケン</t>
    </rPh>
    <rPh sb="15" eb="17">
      <t>シドウ</t>
    </rPh>
    <rPh sb="17" eb="18">
      <t>カカリ</t>
    </rPh>
    <phoneticPr fontId="9"/>
  </si>
  <si>
    <t xml:space="preserve">  異常なし</t>
    <rPh sb="2" eb="4">
      <t>イジョウ</t>
    </rPh>
    <phoneticPr fontId="9"/>
  </si>
  <si>
    <t>その他の疾患</t>
    <rPh sb="0" eb="3">
      <t>ソノタ</t>
    </rPh>
    <rPh sb="4" eb="6">
      <t>シッカン</t>
    </rPh>
    <phoneticPr fontId="9"/>
  </si>
  <si>
    <t>がん疑・未確定</t>
    <rPh sb="2" eb="3">
      <t>ウタガ</t>
    </rPh>
    <rPh sb="4" eb="5">
      <t>ミ</t>
    </rPh>
    <rPh sb="5" eb="7">
      <t>カクテイ</t>
    </rPh>
    <phoneticPr fontId="9"/>
  </si>
  <si>
    <t>精　　　　密　　　　検　　　　査　　　　結　　　　果</t>
    <rPh sb="0" eb="6">
      <t>セイミツ</t>
    </rPh>
    <rPh sb="10" eb="16">
      <t>ケンサ</t>
    </rPh>
    <rPh sb="20" eb="26">
      <t>ケッカ</t>
    </rPh>
    <phoneticPr fontId="9"/>
  </si>
  <si>
    <t>158 肺がん検診結果</t>
    <phoneticPr fontId="9"/>
  </si>
  <si>
    <t>Ｒ２年度は、新型コロナ感染症の流行により、事業を中止した期間あり。</t>
    <rPh sb="2" eb="3">
      <t>ネン</t>
    </rPh>
    <rPh sb="3" eb="4">
      <t>ド</t>
    </rPh>
    <rPh sb="6" eb="8">
      <t>シンガタ</t>
    </rPh>
    <rPh sb="11" eb="14">
      <t>カンセンショウ</t>
    </rPh>
    <rPh sb="15" eb="17">
      <t>リュウコウ</t>
    </rPh>
    <rPh sb="21" eb="23">
      <t>ジギョウ</t>
    </rPh>
    <rPh sb="24" eb="26">
      <t>チュウシ</t>
    </rPh>
    <rPh sb="28" eb="30">
      <t>キカン</t>
    </rPh>
    <phoneticPr fontId="9"/>
  </si>
  <si>
    <t>資料：保健課保健指導係</t>
    <rPh sb="6" eb="8">
      <t>ホケン</t>
    </rPh>
    <rPh sb="8" eb="10">
      <t>シドウ</t>
    </rPh>
    <rPh sb="10" eb="11">
      <t>カカ</t>
    </rPh>
    <phoneticPr fontId="9"/>
  </si>
  <si>
    <t>延人員</t>
    <rPh sb="0" eb="1">
      <t>ノ</t>
    </rPh>
    <rPh sb="1" eb="3">
      <t>ジンイン</t>
    </rPh>
    <phoneticPr fontId="9"/>
  </si>
  <si>
    <t>実人員</t>
    <rPh sb="0" eb="1">
      <t>ジツ</t>
    </rPh>
    <rPh sb="1" eb="3">
      <t>ジンイン</t>
    </rPh>
    <phoneticPr fontId="9"/>
  </si>
  <si>
    <t>被指導人員</t>
    <rPh sb="0" eb="1">
      <t>ヒ</t>
    </rPh>
    <rPh sb="1" eb="3">
      <t>シドウ</t>
    </rPh>
    <rPh sb="3" eb="5">
      <t>ジンイン</t>
    </rPh>
    <phoneticPr fontId="9"/>
  </si>
  <si>
    <t>実施回数</t>
    <rPh sb="0" eb="2">
      <t>ジッシ</t>
    </rPh>
    <rPh sb="2" eb="4">
      <t>カイスウ</t>
    </rPh>
    <phoneticPr fontId="9"/>
  </si>
  <si>
    <t>実施箇所</t>
    <rPh sb="0" eb="2">
      <t>ジッシ</t>
    </rPh>
    <rPh sb="2" eb="4">
      <t>カショ</t>
    </rPh>
    <phoneticPr fontId="9"/>
  </si>
  <si>
    <t>160 いきいき教室　(介護予防事業)</t>
    <rPh sb="8" eb="10">
      <t>キョウシツ</t>
    </rPh>
    <rPh sb="12" eb="14">
      <t>カイゴ</t>
    </rPh>
    <rPh sb="14" eb="16">
      <t>ヨボウ</t>
    </rPh>
    <rPh sb="16" eb="18">
      <t>ジギョウ</t>
    </rPh>
    <phoneticPr fontId="9"/>
  </si>
  <si>
    <t>※市県制度資金のあっせん合計</t>
    <rPh sb="1" eb="2">
      <t>シ</t>
    </rPh>
    <rPh sb="2" eb="3">
      <t>ケン</t>
    </rPh>
    <rPh sb="3" eb="5">
      <t>セイド</t>
    </rPh>
    <rPh sb="5" eb="7">
      <t>シキン</t>
    </rPh>
    <rPh sb="12" eb="14">
      <t>ゴウケイ</t>
    </rPh>
    <phoneticPr fontId="16"/>
  </si>
  <si>
    <t>資料：産業振興課金融政策係</t>
    <rPh sb="12" eb="13">
      <t>カカリ</t>
    </rPh>
    <phoneticPr fontId="16"/>
  </si>
  <si>
    <t>-</t>
    <phoneticPr fontId="16"/>
  </si>
  <si>
    <t>新型コロナウイルス対策</t>
    <phoneticPr fontId="16"/>
  </si>
  <si>
    <t>経営改善サポート資金</t>
    <rPh sb="0" eb="2">
      <t>ケイエイ</t>
    </rPh>
    <rPh sb="2" eb="4">
      <t>カイゼン</t>
    </rPh>
    <rPh sb="8" eb="10">
      <t>シキン</t>
    </rPh>
    <phoneticPr fontId="16"/>
  </si>
  <si>
    <t>I-Port支援資金</t>
    <rPh sb="6" eb="8">
      <t>シエン</t>
    </rPh>
    <rPh sb="8" eb="10">
      <t>シキン</t>
    </rPh>
    <phoneticPr fontId="16"/>
  </si>
  <si>
    <t>公的補助金つなぎ資金</t>
    <rPh sb="0" eb="2">
      <t>コウテキ</t>
    </rPh>
    <rPh sb="2" eb="5">
      <t>ホジョキン</t>
    </rPh>
    <rPh sb="8" eb="10">
      <t>シキン</t>
    </rPh>
    <phoneticPr fontId="16"/>
  </si>
  <si>
    <t>新事業活性化資金</t>
    <rPh sb="0" eb="3">
      <t>シンジギョウ</t>
    </rPh>
    <rPh sb="3" eb="6">
      <t>カッセイカ</t>
    </rPh>
    <rPh sb="6" eb="8">
      <t>シキン</t>
    </rPh>
    <phoneticPr fontId="16"/>
  </si>
  <si>
    <t>創業関連資金</t>
    <rPh sb="0" eb="2">
      <t>ソウギョウ</t>
    </rPh>
    <rPh sb="2" eb="4">
      <t>カンレン</t>
    </rPh>
    <rPh sb="4" eb="6">
      <t>シキン</t>
    </rPh>
    <phoneticPr fontId="16"/>
  </si>
  <si>
    <t>新製品開発・先端機器整備資金</t>
    <rPh sb="0" eb="3">
      <t>シンセイヒン</t>
    </rPh>
    <rPh sb="3" eb="5">
      <t>カイハツ</t>
    </rPh>
    <rPh sb="6" eb="8">
      <t>センタン</t>
    </rPh>
    <rPh sb="8" eb="10">
      <t>キキ</t>
    </rPh>
    <rPh sb="10" eb="12">
      <t>セイビ</t>
    </rPh>
    <rPh sb="12" eb="14">
      <t>シキン</t>
    </rPh>
    <phoneticPr fontId="16"/>
  </si>
  <si>
    <t>事業展開資金</t>
    <rPh sb="0" eb="2">
      <t>ジギョウ</t>
    </rPh>
    <rPh sb="2" eb="4">
      <t>テンカイ</t>
    </rPh>
    <rPh sb="4" eb="6">
      <t>シキン</t>
    </rPh>
    <phoneticPr fontId="16"/>
  </si>
  <si>
    <t>経営安定関連資金</t>
    <rPh sb="0" eb="2">
      <t>ケイエイ</t>
    </rPh>
    <rPh sb="2" eb="4">
      <t>アンテイ</t>
    </rPh>
    <rPh sb="4" eb="6">
      <t>カンレン</t>
    </rPh>
    <rPh sb="6" eb="8">
      <t>シキン</t>
    </rPh>
    <phoneticPr fontId="16"/>
  </si>
  <si>
    <t>環境・防災対策資金</t>
    <rPh sb="0" eb="2">
      <t>カンキョウ</t>
    </rPh>
    <rPh sb="3" eb="5">
      <t>ボウサイ</t>
    </rPh>
    <rPh sb="5" eb="7">
      <t>タイサク</t>
    </rPh>
    <rPh sb="7" eb="9">
      <t>シキン</t>
    </rPh>
    <phoneticPr fontId="16"/>
  </si>
  <si>
    <t>振興資金</t>
    <rPh sb="0" eb="2">
      <t>シンコウ</t>
    </rPh>
    <rPh sb="2" eb="4">
      <t>シキン</t>
    </rPh>
    <phoneticPr fontId="16"/>
  </si>
  <si>
    <t>小口資金</t>
    <rPh sb="0" eb="2">
      <t>コグチ</t>
    </rPh>
    <rPh sb="2" eb="4">
      <t>シキン</t>
    </rPh>
    <phoneticPr fontId="16"/>
  </si>
  <si>
    <t>金額</t>
  </si>
  <si>
    <t>件数</t>
  </si>
  <si>
    <t>資　金　名</t>
    <phoneticPr fontId="16"/>
  </si>
  <si>
    <t>48　制度資金あっせん状況</t>
    <phoneticPr fontId="16"/>
  </si>
  <si>
    <t>事業所数</t>
    <rPh sb="0" eb="3">
      <t>ジギョウショ</t>
    </rPh>
    <rPh sb="3" eb="4">
      <t>スウ</t>
    </rPh>
    <phoneticPr fontId="9"/>
  </si>
  <si>
    <t>会　　員　　数　 (人)</t>
    <rPh sb="0" eb="1">
      <t>カイ</t>
    </rPh>
    <rPh sb="3" eb="4">
      <t>イン</t>
    </rPh>
    <rPh sb="6" eb="7">
      <t>カズ</t>
    </rPh>
    <rPh sb="10" eb="11">
      <t>ニン</t>
    </rPh>
    <phoneticPr fontId="9"/>
  </si>
  <si>
    <t>（各年）</t>
    <rPh sb="1" eb="3">
      <t>カクネン</t>
    </rPh>
    <phoneticPr fontId="9"/>
  </si>
  <si>
    <t>会員数</t>
    <rPh sb="0" eb="3">
      <t>カイインスウ</t>
    </rPh>
    <phoneticPr fontId="9"/>
  </si>
  <si>
    <t>4月1日現在</t>
    <rPh sb="1" eb="2">
      <t>ガツ</t>
    </rPh>
    <rPh sb="3" eb="4">
      <t>ニチ</t>
    </rPh>
    <rPh sb="4" eb="6">
      <t>ゲンザイ</t>
    </rPh>
    <phoneticPr fontId="9"/>
  </si>
  <si>
    <t>各年4月1日現在</t>
    <rPh sb="0" eb="1">
      <t>カク</t>
    </rPh>
    <rPh sb="1" eb="2">
      <t>ネン</t>
    </rPh>
    <rPh sb="3" eb="4">
      <t>ガツ</t>
    </rPh>
    <rPh sb="5" eb="6">
      <t>ニチ</t>
    </rPh>
    <rPh sb="6" eb="8">
      <t>ゲンザイ</t>
    </rPh>
    <phoneticPr fontId="9"/>
  </si>
  <si>
    <t>加入状況</t>
    <rPh sb="0" eb="2">
      <t>カニュウ</t>
    </rPh>
    <rPh sb="2" eb="4">
      <t>ジョウキョウ</t>
    </rPh>
    <phoneticPr fontId="9"/>
  </si>
  <si>
    <t>負担金：１人当たり年300円　</t>
    <rPh sb="0" eb="3">
      <t>フタンキン</t>
    </rPh>
    <rPh sb="5" eb="6">
      <t>ニン</t>
    </rPh>
    <rPh sb="6" eb="7">
      <t>ア</t>
    </rPh>
    <rPh sb="9" eb="10">
      <t>ネン</t>
    </rPh>
    <rPh sb="13" eb="14">
      <t>エン</t>
    </rPh>
    <phoneticPr fontId="9"/>
  </si>
  <si>
    <t>入会金：１人当たり200円　　会費：月額１人当たり300円</t>
    <rPh sb="0" eb="3">
      <t>ニュウカイキン</t>
    </rPh>
    <rPh sb="5" eb="6">
      <t>ニン</t>
    </rPh>
    <rPh sb="6" eb="7">
      <t>ア</t>
    </rPh>
    <rPh sb="12" eb="13">
      <t>エン</t>
    </rPh>
    <rPh sb="15" eb="17">
      <t>カイヒ</t>
    </rPh>
    <rPh sb="18" eb="20">
      <t>ゲツガク</t>
    </rPh>
    <rPh sb="21" eb="22">
      <t>ニン</t>
    </rPh>
    <rPh sb="22" eb="23">
      <t>ア</t>
    </rPh>
    <rPh sb="28" eb="29">
      <t>エン</t>
    </rPh>
    <phoneticPr fontId="9"/>
  </si>
  <si>
    <t>経　　費</t>
    <rPh sb="0" eb="1">
      <t>キョウ</t>
    </rPh>
    <rPh sb="3" eb="4">
      <t>ヒ</t>
    </rPh>
    <phoneticPr fontId="9"/>
  </si>
  <si>
    <t>一般財団法人飯田勤労者共済会　　平成25年４月１日名称変更　</t>
    <rPh sb="0" eb="2">
      <t>イッパン</t>
    </rPh>
    <rPh sb="2" eb="4">
      <t>ザイダン</t>
    </rPh>
    <rPh sb="4" eb="6">
      <t>ホウジン</t>
    </rPh>
    <rPh sb="6" eb="8">
      <t>イイダ</t>
    </rPh>
    <rPh sb="8" eb="11">
      <t>キンロウシャ</t>
    </rPh>
    <rPh sb="11" eb="14">
      <t>キョウサイカイ</t>
    </rPh>
    <rPh sb="16" eb="18">
      <t>ヘイセイ</t>
    </rPh>
    <rPh sb="20" eb="21">
      <t>ネン</t>
    </rPh>
    <rPh sb="22" eb="23">
      <t>ガツ</t>
    </rPh>
    <rPh sb="24" eb="25">
      <t>ニチ</t>
    </rPh>
    <rPh sb="25" eb="27">
      <t>メイショウ</t>
    </rPh>
    <rPh sb="27" eb="29">
      <t>ヘンコウ</t>
    </rPh>
    <phoneticPr fontId="9"/>
  </si>
  <si>
    <t>財団法人 飯田勤労者共済会　平成4年4月1日組織及び名称変更</t>
    <rPh sb="0" eb="4">
      <t>ザイダンホウジン</t>
    </rPh>
    <rPh sb="5" eb="7">
      <t>イイダ</t>
    </rPh>
    <rPh sb="7" eb="10">
      <t>キンロウシャ</t>
    </rPh>
    <rPh sb="10" eb="13">
      <t>キョウサイカイ</t>
    </rPh>
    <phoneticPr fontId="9"/>
  </si>
  <si>
    <t>飯伊勤労者共済会</t>
    <rPh sb="0" eb="2">
      <t>ハンイ</t>
    </rPh>
    <rPh sb="2" eb="5">
      <t>キンロウシャ</t>
    </rPh>
    <rPh sb="5" eb="8">
      <t>キョウサイカイ</t>
    </rPh>
    <phoneticPr fontId="9"/>
  </si>
  <si>
    <t>飯伊勤労者互助会</t>
    <rPh sb="0" eb="2">
      <t>ハンイ</t>
    </rPh>
    <rPh sb="2" eb="5">
      <t>キンロウシャ</t>
    </rPh>
    <rPh sb="5" eb="8">
      <t>ゴジョカイ</t>
    </rPh>
    <phoneticPr fontId="9"/>
  </si>
  <si>
    <t>飯田勤労者互助会</t>
    <rPh sb="0" eb="2">
      <t>イイダ</t>
    </rPh>
    <rPh sb="2" eb="5">
      <t>キンロウシャ</t>
    </rPh>
    <rPh sb="5" eb="8">
      <t>ゴジョカイ</t>
    </rPh>
    <phoneticPr fontId="9"/>
  </si>
  <si>
    <t>設　　立</t>
    <rPh sb="0" eb="4">
      <t>セツリツ</t>
    </rPh>
    <phoneticPr fontId="9"/>
  </si>
  <si>
    <t>飯田、下伊那郡内の事業所に従事する勤労者及び事業主の福利厚生事業の推進</t>
    <rPh sb="0" eb="2">
      <t>イイダ</t>
    </rPh>
    <rPh sb="3" eb="7">
      <t>シモイナグン</t>
    </rPh>
    <rPh sb="7" eb="8">
      <t>ナイ</t>
    </rPh>
    <rPh sb="9" eb="12">
      <t>ジギョウショ</t>
    </rPh>
    <rPh sb="13" eb="15">
      <t>ジュウジ</t>
    </rPh>
    <rPh sb="17" eb="20">
      <t>キンロウシャ</t>
    </rPh>
    <rPh sb="20" eb="21">
      <t>オヨ</t>
    </rPh>
    <rPh sb="22" eb="25">
      <t>ジギョウヌシ</t>
    </rPh>
    <rPh sb="26" eb="28">
      <t>フクリ</t>
    </rPh>
    <rPh sb="28" eb="30">
      <t>コウセイ</t>
    </rPh>
    <rPh sb="30" eb="32">
      <t>ジギョウ</t>
    </rPh>
    <rPh sb="33" eb="35">
      <t>スイシン</t>
    </rPh>
    <phoneticPr fontId="9"/>
  </si>
  <si>
    <t>目　　的</t>
    <rPh sb="0" eb="1">
      <t>メ</t>
    </rPh>
    <rPh sb="3" eb="4">
      <t>マト</t>
    </rPh>
    <phoneticPr fontId="9"/>
  </si>
  <si>
    <t>114 一般財団法人飯田勤労者共済会</t>
    <rPh sb="4" eb="6">
      <t>イッパン</t>
    </rPh>
    <rPh sb="6" eb="10">
      <t>ザイダンホウジン</t>
    </rPh>
    <rPh sb="10" eb="12">
      <t>イイダ</t>
    </rPh>
    <rPh sb="12" eb="15">
      <t>キンロウシャ</t>
    </rPh>
    <rPh sb="15" eb="18">
      <t>キョウサイカイ</t>
    </rPh>
    <phoneticPr fontId="9"/>
  </si>
  <si>
    <t>延べ日数</t>
    <rPh sb="0" eb="1">
      <t>ノ</t>
    </rPh>
    <rPh sb="2" eb="4">
      <t>ニッスウ</t>
    </rPh>
    <phoneticPr fontId="16"/>
  </si>
  <si>
    <t>参加者人数</t>
    <rPh sb="0" eb="3">
      <t>サンカシャ</t>
    </rPh>
    <rPh sb="3" eb="5">
      <t>ニンズウ</t>
    </rPh>
    <phoneticPr fontId="16"/>
  </si>
  <si>
    <t>年度</t>
    <rPh sb="0" eb="2">
      <t>ネンド</t>
    </rPh>
    <phoneticPr fontId="16"/>
  </si>
  <si>
    <t>60代以上</t>
    <rPh sb="2" eb="3">
      <t>ダイ</t>
    </rPh>
    <rPh sb="3" eb="5">
      <t>イジョウ</t>
    </rPh>
    <phoneticPr fontId="16"/>
  </si>
  <si>
    <t>％</t>
    <phoneticPr fontId="47"/>
  </si>
  <si>
    <t>50代</t>
    <rPh sb="2" eb="3">
      <t>ダイ</t>
    </rPh>
    <phoneticPr fontId="16"/>
  </si>
  <si>
    <t>40代</t>
    <rPh sb="2" eb="3">
      <t>ダイ</t>
    </rPh>
    <phoneticPr fontId="16"/>
  </si>
  <si>
    <t>30代</t>
    <rPh sb="2" eb="3">
      <t>ダイ</t>
    </rPh>
    <phoneticPr fontId="16"/>
  </si>
  <si>
    <t>20代</t>
    <rPh sb="2" eb="3">
      <t>ダイ</t>
    </rPh>
    <phoneticPr fontId="16"/>
  </si>
  <si>
    <t>10代</t>
    <rPh sb="2" eb="3">
      <t>ダイ</t>
    </rPh>
    <phoneticPr fontId="16"/>
  </si>
  <si>
    <t>年齢別構成比</t>
    <rPh sb="0" eb="2">
      <t>ネンレイ</t>
    </rPh>
    <rPh sb="2" eb="3">
      <t>ベツ</t>
    </rPh>
    <rPh sb="3" eb="6">
      <t>コウセイヒ</t>
    </rPh>
    <phoneticPr fontId="16"/>
  </si>
  <si>
    <t>女性</t>
    <rPh sb="0" eb="2">
      <t>ジョセイ</t>
    </rPh>
    <phoneticPr fontId="16"/>
  </si>
  <si>
    <t>男性</t>
    <rPh sb="0" eb="2">
      <t>ダンセイ</t>
    </rPh>
    <phoneticPr fontId="16"/>
  </si>
  <si>
    <t>男女構成比</t>
    <rPh sb="0" eb="2">
      <t>ダンジョ</t>
    </rPh>
    <rPh sb="2" eb="5">
      <t>コウセイヒ</t>
    </rPh>
    <phoneticPr fontId="16"/>
  </si>
  <si>
    <t>冬（１～３月）</t>
    <rPh sb="0" eb="1">
      <t>フユ</t>
    </rPh>
    <rPh sb="5" eb="6">
      <t>ガツ</t>
    </rPh>
    <phoneticPr fontId="16"/>
  </si>
  <si>
    <t>夏（７～９月）</t>
    <rPh sb="0" eb="1">
      <t>ナツ</t>
    </rPh>
    <rPh sb="5" eb="6">
      <t>ガツ</t>
    </rPh>
    <phoneticPr fontId="16"/>
  </si>
  <si>
    <t>その他</t>
    <rPh sb="2" eb="3">
      <t>タ</t>
    </rPh>
    <phoneticPr fontId="16"/>
  </si>
  <si>
    <t>参加者
地域別内訳</t>
    <rPh sb="0" eb="2">
      <t>サンカ</t>
    </rPh>
    <rPh sb="2" eb="3">
      <t>シャ</t>
    </rPh>
    <rPh sb="4" eb="6">
      <t>チイキ</t>
    </rPh>
    <rPh sb="6" eb="7">
      <t>ベツ</t>
    </rPh>
    <rPh sb="7" eb="9">
      <t>ウチワケ</t>
    </rPh>
    <phoneticPr fontId="16"/>
  </si>
  <si>
    <t>参加者数</t>
    <rPh sb="0" eb="2">
      <t>サンカ</t>
    </rPh>
    <rPh sb="2" eb="3">
      <t>シャ</t>
    </rPh>
    <rPh sb="3" eb="4">
      <t>スウ</t>
    </rPh>
    <phoneticPr fontId="16"/>
  </si>
  <si>
    <t>受入農家数</t>
    <rPh sb="0" eb="2">
      <t>ウケイレ</t>
    </rPh>
    <rPh sb="2" eb="4">
      <t>ノウカ</t>
    </rPh>
    <rPh sb="4" eb="5">
      <t>スウ</t>
    </rPh>
    <phoneticPr fontId="16"/>
  </si>
  <si>
    <t>40 ワーキングホリデー飯田の実施状況</t>
    <rPh sb="12" eb="14">
      <t>イイダ</t>
    </rPh>
    <rPh sb="15" eb="17">
      <t>ジッシ</t>
    </rPh>
    <rPh sb="17" eb="19">
      <t>ジョウキョウ</t>
    </rPh>
    <phoneticPr fontId="16"/>
  </si>
  <si>
    <t>資料：農業委員会事務局</t>
    <rPh sb="8" eb="11">
      <t>ジムキョク</t>
    </rPh>
    <phoneticPr fontId="16"/>
  </si>
  <si>
    <t>面　　　積</t>
  </si>
  <si>
    <t>件　　　数</t>
  </si>
  <si>
    <t>5　　　条</t>
  </si>
  <si>
    <t>4　　　条</t>
  </si>
  <si>
    <t>年　　度</t>
  </si>
  <si>
    <t>（単位　㎡、小数点未満四捨五入）</t>
    <rPh sb="6" eb="9">
      <t>ショウスウテン</t>
    </rPh>
    <rPh sb="9" eb="11">
      <t>ミマン</t>
    </rPh>
    <rPh sb="11" eb="15">
      <t>シシャゴニュウ</t>
    </rPh>
    <phoneticPr fontId="16"/>
  </si>
  <si>
    <t>（林務課）</t>
    <phoneticPr fontId="16"/>
  </si>
  <si>
    <t>資料：長野県民有林の現況</t>
    <rPh sb="0" eb="2">
      <t>シリョウ</t>
    </rPh>
    <rPh sb="3" eb="6">
      <t>ナガノケン</t>
    </rPh>
    <rPh sb="6" eb="9">
      <t>ミンユウリン</t>
    </rPh>
    <rPh sb="10" eb="12">
      <t>ゲンキョウ</t>
    </rPh>
    <phoneticPr fontId="16"/>
  </si>
  <si>
    <t>公私有林</t>
    <rPh sb="0" eb="1">
      <t>オオヤケ</t>
    </rPh>
    <rPh sb="1" eb="2">
      <t>ワタクシ</t>
    </rPh>
    <rPh sb="3" eb="4">
      <t>ハヤシ</t>
    </rPh>
    <phoneticPr fontId="16"/>
  </si>
  <si>
    <t>無立木地　　　　崩壊地他</t>
    <rPh sb="0" eb="1">
      <t>ム</t>
    </rPh>
    <rPh sb="1" eb="2">
      <t>リツ</t>
    </rPh>
    <rPh sb="2" eb="3">
      <t>キ</t>
    </rPh>
    <rPh sb="3" eb="4">
      <t>チ</t>
    </rPh>
    <rPh sb="8" eb="10">
      <t>ホウカイ</t>
    </rPh>
    <rPh sb="10" eb="11">
      <t>チ</t>
    </rPh>
    <rPh sb="11" eb="12">
      <t>ホカ</t>
    </rPh>
    <phoneticPr fontId="16"/>
  </si>
  <si>
    <t>竹林</t>
    <rPh sb="0" eb="2">
      <t>チクリン</t>
    </rPh>
    <phoneticPr fontId="16"/>
  </si>
  <si>
    <t>広葉樹林</t>
    <rPh sb="0" eb="2">
      <t>コウヨウ</t>
    </rPh>
    <rPh sb="2" eb="4">
      <t>ジュリン</t>
    </rPh>
    <phoneticPr fontId="16"/>
  </si>
  <si>
    <t>針葉樹林</t>
    <rPh sb="0" eb="2">
      <t>シンヨウ</t>
    </rPh>
    <rPh sb="2" eb="4">
      <t>ジュリン</t>
    </rPh>
    <phoneticPr fontId="16"/>
  </si>
  <si>
    <t>総　　数</t>
    <rPh sb="0" eb="4">
      <t>ソウスウ</t>
    </rPh>
    <phoneticPr fontId="16"/>
  </si>
  <si>
    <t>森　　　　　　　　林</t>
    <rPh sb="0" eb="10">
      <t>シンリン</t>
    </rPh>
    <phoneticPr fontId="16"/>
  </si>
  <si>
    <t>区　　分</t>
    <rPh sb="0" eb="4">
      <t>クブン</t>
    </rPh>
    <phoneticPr fontId="16"/>
  </si>
  <si>
    <t>41　林野面積（民有林）</t>
    <rPh sb="3" eb="5">
      <t>リンヤ</t>
    </rPh>
    <rPh sb="5" eb="7">
      <t>メンセキ</t>
    </rPh>
    <rPh sb="8" eb="11">
      <t>ミンユウリン</t>
    </rPh>
    <phoneticPr fontId="16"/>
  </si>
  <si>
    <t>資料：商業観光課</t>
    <rPh sb="0" eb="2">
      <t>シリョウ</t>
    </rPh>
    <rPh sb="3" eb="5">
      <t>ショウギョウ</t>
    </rPh>
    <rPh sb="5" eb="8">
      <t>カンコウカ</t>
    </rPh>
    <phoneticPr fontId="9"/>
  </si>
  <si>
    <t>‐</t>
  </si>
  <si>
    <t>3月</t>
    <rPh sb="1" eb="2">
      <t>ガツ</t>
    </rPh>
    <phoneticPr fontId="9"/>
  </si>
  <si>
    <t>2月</t>
    <rPh sb="1" eb="2">
      <t>ガツ</t>
    </rPh>
    <phoneticPr fontId="9"/>
  </si>
  <si>
    <t>1月</t>
    <rPh sb="1" eb="2">
      <t>ガツ</t>
    </rPh>
    <phoneticPr fontId="9"/>
  </si>
  <si>
    <t>12月</t>
    <rPh sb="2" eb="3">
      <t>ガツ</t>
    </rPh>
    <phoneticPr fontId="9"/>
  </si>
  <si>
    <t>11月</t>
    <rPh sb="2" eb="3">
      <t>ガツ</t>
    </rPh>
    <phoneticPr fontId="9"/>
  </si>
  <si>
    <t>10月</t>
    <rPh sb="2" eb="3">
      <t>ガツ</t>
    </rPh>
    <phoneticPr fontId="9"/>
  </si>
  <si>
    <t>9月</t>
    <rPh sb="1" eb="2">
      <t>ガツ</t>
    </rPh>
    <phoneticPr fontId="9"/>
  </si>
  <si>
    <t>8月</t>
    <rPh sb="1" eb="2">
      <t>ガツ</t>
    </rPh>
    <phoneticPr fontId="9"/>
  </si>
  <si>
    <t>7月</t>
    <rPh sb="1" eb="2">
      <t>ガツ</t>
    </rPh>
    <phoneticPr fontId="9"/>
  </si>
  <si>
    <t>6月</t>
    <rPh sb="1" eb="2">
      <t>ガツ</t>
    </rPh>
    <phoneticPr fontId="9"/>
  </si>
  <si>
    <t>5月</t>
    <rPh sb="1" eb="2">
      <t>ガツ</t>
    </rPh>
    <phoneticPr fontId="9"/>
  </si>
  <si>
    <t>4月</t>
    <rPh sb="1" eb="2">
      <t>ガツ</t>
    </rPh>
    <phoneticPr fontId="9"/>
  </si>
  <si>
    <t>‐</t>
    <phoneticPr fontId="9"/>
  </si>
  <si>
    <t>金額</t>
    <rPh sb="0" eb="2">
      <t>キンガク</t>
    </rPh>
    <phoneticPr fontId="9"/>
  </si>
  <si>
    <t>数量</t>
    <rPh sb="0" eb="2">
      <t>スウリョウ</t>
    </rPh>
    <phoneticPr fontId="9"/>
  </si>
  <si>
    <t>果実･その他</t>
    <rPh sb="0" eb="2">
      <t>カジツ</t>
    </rPh>
    <rPh sb="5" eb="6">
      <t>タ</t>
    </rPh>
    <phoneticPr fontId="9"/>
  </si>
  <si>
    <t>野菜</t>
    <rPh sb="0" eb="2">
      <t>ヤサイ</t>
    </rPh>
    <phoneticPr fontId="9"/>
  </si>
  <si>
    <t>花き</t>
    <rPh sb="0" eb="1">
      <t>ハナ</t>
    </rPh>
    <phoneticPr fontId="9"/>
  </si>
  <si>
    <t>水産物</t>
    <rPh sb="0" eb="3">
      <t>スイサンブツ</t>
    </rPh>
    <phoneticPr fontId="9"/>
  </si>
  <si>
    <t>青果物</t>
    <rPh sb="0" eb="2">
      <t>セイカ</t>
    </rPh>
    <rPh sb="2" eb="3">
      <t>ブツ</t>
    </rPh>
    <phoneticPr fontId="9"/>
  </si>
  <si>
    <t>総計</t>
    <rPh sb="0" eb="2">
      <t>ソウケイ</t>
    </rPh>
    <phoneticPr fontId="9"/>
  </si>
  <si>
    <t>年度
月別</t>
    <rPh sb="0" eb="2">
      <t>ネンド</t>
    </rPh>
    <rPh sb="3" eb="5">
      <t>ツキベツ</t>
    </rPh>
    <phoneticPr fontId="9"/>
  </si>
  <si>
    <t>（単位 数量　ｔ/　金額　千円）</t>
    <phoneticPr fontId="9"/>
  </si>
  <si>
    <t>44　飯田市地方卸売市場青果物・水産物・花き取扱状況</t>
    <rPh sb="3" eb="6">
      <t>イイダシ</t>
    </rPh>
    <rPh sb="6" eb="8">
      <t>チホウ</t>
    </rPh>
    <rPh sb="8" eb="10">
      <t>オロシウリ</t>
    </rPh>
    <rPh sb="10" eb="12">
      <t>シジョウ</t>
    </rPh>
    <rPh sb="12" eb="14">
      <t>セイカ</t>
    </rPh>
    <rPh sb="16" eb="19">
      <t>スイサンブツ</t>
    </rPh>
    <rPh sb="20" eb="21">
      <t>ハナ</t>
    </rPh>
    <rPh sb="22" eb="24">
      <t>トリアツカイ</t>
    </rPh>
    <rPh sb="24" eb="26">
      <t>ジョウキョウ</t>
    </rPh>
    <phoneticPr fontId="9"/>
  </si>
  <si>
    <t>消費額</t>
  </si>
  <si>
    <t>延宿泊客</t>
    <rPh sb="0" eb="1">
      <t>ノ</t>
    </rPh>
    <rPh sb="1" eb="3">
      <t>シュクハク</t>
    </rPh>
    <rPh sb="3" eb="4">
      <t>キャク</t>
    </rPh>
    <phoneticPr fontId="16"/>
  </si>
  <si>
    <t>日帰り客</t>
    <phoneticPr fontId="16"/>
  </si>
  <si>
    <t>計</t>
    <rPh sb="0" eb="1">
      <t>ケイ</t>
    </rPh>
    <phoneticPr fontId="16"/>
  </si>
  <si>
    <t>県外</t>
    <rPh sb="0" eb="2">
      <t>ケンガイ</t>
    </rPh>
    <phoneticPr fontId="16"/>
  </si>
  <si>
    <t>県内</t>
    <rPh sb="0" eb="2">
      <t>ケンナイ</t>
    </rPh>
    <phoneticPr fontId="16"/>
  </si>
  <si>
    <t>遠山温泉郷</t>
    <rPh sb="0" eb="2">
      <t>トオヤマ</t>
    </rPh>
    <rPh sb="2" eb="5">
      <t>オンセンキョウ</t>
    </rPh>
    <phoneticPr fontId="16"/>
  </si>
  <si>
    <t>しらびそ高原</t>
    <rPh sb="4" eb="6">
      <t>コウゲン</t>
    </rPh>
    <phoneticPr fontId="16"/>
  </si>
  <si>
    <t>元善光寺</t>
    <rPh sb="0" eb="4">
      <t>モトゼンコウジ</t>
    </rPh>
    <phoneticPr fontId="16"/>
  </si>
  <si>
    <t>大平高原</t>
    <rPh sb="0" eb="2">
      <t>オオダイラ</t>
    </rPh>
    <rPh sb="2" eb="4">
      <t>コウゲン</t>
    </rPh>
    <phoneticPr fontId="16"/>
  </si>
  <si>
    <t>天龍峡・
天竜川下り</t>
    <rPh sb="1" eb="2">
      <t>リュウ</t>
    </rPh>
    <rPh sb="5" eb="7">
      <t>テンリュウ</t>
    </rPh>
    <rPh sb="7" eb="9">
      <t>カワクダ</t>
    </rPh>
    <phoneticPr fontId="16"/>
  </si>
  <si>
    <t>区分</t>
    <rPh sb="0" eb="2">
      <t>クブン</t>
    </rPh>
    <phoneticPr fontId="16"/>
  </si>
  <si>
    <t>年</t>
    <rPh sb="0" eb="1">
      <t>ネン</t>
    </rPh>
    <phoneticPr fontId="16"/>
  </si>
  <si>
    <t>（単位　百人・千円）</t>
    <rPh sb="7" eb="8">
      <t>セン</t>
    </rPh>
    <phoneticPr fontId="16"/>
  </si>
  <si>
    <t>49 観光地利用者調</t>
    <rPh sb="3" eb="5">
      <t>カンコウ</t>
    </rPh>
    <rPh sb="5" eb="6">
      <t>チ</t>
    </rPh>
    <rPh sb="6" eb="9">
      <t>リヨウシャ</t>
    </rPh>
    <rPh sb="9" eb="10">
      <t>シラ</t>
    </rPh>
    <phoneticPr fontId="16"/>
  </si>
  <si>
    <t>12月上旬～中旬</t>
    <rPh sb="2" eb="3">
      <t>ガツ</t>
    </rPh>
    <rPh sb="3" eb="5">
      <t>ジョウジュン</t>
    </rPh>
    <rPh sb="6" eb="8">
      <t>チュウジュン</t>
    </rPh>
    <phoneticPr fontId="38"/>
  </si>
  <si>
    <t>遠山の霜月祭り</t>
    <rPh sb="0" eb="2">
      <t>トオヤマ</t>
    </rPh>
    <rPh sb="3" eb="5">
      <t>シモツキ</t>
    </rPh>
    <rPh sb="5" eb="6">
      <t>マツ</t>
    </rPh>
    <phoneticPr fontId="38"/>
  </si>
  <si>
    <t>飯田下伊那地域の文化芸術団体が、そのジャンルや団体の性格を超え、一堂に会して発表しあうことによって、さらに新たな文化を創造しようと願い、飯田文化協会と飯田文化会館の共同主催により開催。</t>
    <rPh sb="0" eb="2">
      <t>イイダ</t>
    </rPh>
    <rPh sb="2" eb="5">
      <t>シモイナ</t>
    </rPh>
    <rPh sb="5" eb="7">
      <t>チイキ</t>
    </rPh>
    <rPh sb="8" eb="10">
      <t>ブンカ</t>
    </rPh>
    <rPh sb="10" eb="12">
      <t>ゲイジュツ</t>
    </rPh>
    <rPh sb="12" eb="14">
      <t>ダンタイ</t>
    </rPh>
    <rPh sb="23" eb="25">
      <t>ダンタイ</t>
    </rPh>
    <rPh sb="26" eb="28">
      <t>セイカク</t>
    </rPh>
    <rPh sb="29" eb="30">
      <t>コ</t>
    </rPh>
    <rPh sb="32" eb="34">
      <t>イチドウ</t>
    </rPh>
    <rPh sb="35" eb="36">
      <t>カイ</t>
    </rPh>
    <rPh sb="38" eb="40">
      <t>ハッピョウ</t>
    </rPh>
    <rPh sb="53" eb="54">
      <t>アラ</t>
    </rPh>
    <rPh sb="56" eb="58">
      <t>ブンカ</t>
    </rPh>
    <rPh sb="59" eb="61">
      <t>ソウゾウ</t>
    </rPh>
    <rPh sb="65" eb="66">
      <t>ネガ</t>
    </rPh>
    <rPh sb="68" eb="70">
      <t>イイダ</t>
    </rPh>
    <rPh sb="70" eb="72">
      <t>ブンカ</t>
    </rPh>
    <rPh sb="72" eb="74">
      <t>キョウカイ</t>
    </rPh>
    <rPh sb="75" eb="77">
      <t>イイダ</t>
    </rPh>
    <rPh sb="77" eb="79">
      <t>ブンカ</t>
    </rPh>
    <rPh sb="79" eb="81">
      <t>カイカン</t>
    </rPh>
    <rPh sb="82" eb="84">
      <t>キョウドウ</t>
    </rPh>
    <rPh sb="84" eb="86">
      <t>シュサイ</t>
    </rPh>
    <rPh sb="89" eb="91">
      <t>カイサイ</t>
    </rPh>
    <phoneticPr fontId="9"/>
  </si>
  <si>
    <t>飯田文化会館</t>
    <rPh sb="0" eb="2">
      <t>イイダ</t>
    </rPh>
    <rPh sb="2" eb="4">
      <t>ブンカ</t>
    </rPh>
    <rPh sb="4" eb="6">
      <t>カイカン</t>
    </rPh>
    <phoneticPr fontId="9"/>
  </si>
  <si>
    <t>伊那谷文化芸術祭</t>
    <rPh sb="0" eb="3">
      <t>イナダニ</t>
    </rPh>
    <rPh sb="3" eb="5">
      <t>ブンカ</t>
    </rPh>
    <rPh sb="5" eb="7">
      <t>ゲイジュツ</t>
    </rPh>
    <rPh sb="7" eb="8">
      <t>サイ</t>
    </rPh>
    <phoneticPr fontId="9"/>
  </si>
  <si>
    <t>・モリアオガエルの生息する野底山の麓で、自然と親しむ多彩な催しを開催。
・紅葉の時期に合わせ開催しており、味自慢グルメをはじめ、学習や体験ゾーン、小学校児童による発表などがある。</t>
    <rPh sb="9" eb="11">
      <t>セイソク</t>
    </rPh>
    <rPh sb="17" eb="18">
      <t>フモト</t>
    </rPh>
    <rPh sb="20" eb="22">
      <t>シゼン</t>
    </rPh>
    <rPh sb="23" eb="24">
      <t>シタ</t>
    </rPh>
    <rPh sb="26" eb="28">
      <t>タサイ</t>
    </rPh>
    <rPh sb="29" eb="30">
      <t>モヨオ</t>
    </rPh>
    <rPh sb="32" eb="34">
      <t>カイサイイイダシカミサトオコマツミドリユタシゼンシタモクテキ</t>
    </rPh>
    <rPh sb="37" eb="39">
      <t>コウヨウ</t>
    </rPh>
    <rPh sb="40" eb="42">
      <t>ジキ</t>
    </rPh>
    <rPh sb="43" eb="44">
      <t>ア</t>
    </rPh>
    <rPh sb="46" eb="48">
      <t>カイサイ</t>
    </rPh>
    <rPh sb="53" eb="54">
      <t>アジ</t>
    </rPh>
    <rPh sb="54" eb="56">
      <t>ジマン</t>
    </rPh>
    <rPh sb="64" eb="66">
      <t>ガクシュウ</t>
    </rPh>
    <rPh sb="67" eb="69">
      <t>タイケン</t>
    </rPh>
    <rPh sb="73" eb="76">
      <t>ショウガッコウ</t>
    </rPh>
    <rPh sb="76" eb="78">
      <t>ジドウ</t>
    </rPh>
    <rPh sb="81" eb="83">
      <t>ハッピョウ</t>
    </rPh>
    <phoneticPr fontId="38"/>
  </si>
  <si>
    <t>野底山森林公園
(上郷黒田)</t>
    <rPh sb="0" eb="1">
      <t>ノ</t>
    </rPh>
    <rPh sb="1" eb="2">
      <t>ソコ</t>
    </rPh>
    <rPh sb="2" eb="3">
      <t>ヤマ</t>
    </rPh>
    <rPh sb="3" eb="7">
      <t>シンリンコウエン</t>
    </rPh>
    <rPh sb="9" eb="11">
      <t>カミサト</t>
    </rPh>
    <rPh sb="11" eb="13">
      <t>クロダ</t>
    </rPh>
    <phoneticPr fontId="38"/>
  </si>
  <si>
    <t>野底山森林公園もみじ祭り</t>
    <rPh sb="0" eb="1">
      <t>ノ</t>
    </rPh>
    <rPh sb="1" eb="2">
      <t>ソコ</t>
    </rPh>
    <rPh sb="2" eb="3">
      <t>ヤマ</t>
    </rPh>
    <rPh sb="3" eb="7">
      <t>シンリンコウエン</t>
    </rPh>
    <rPh sb="10" eb="11">
      <t>マツ</t>
    </rPh>
    <phoneticPr fontId="38"/>
  </si>
  <si>
    <t>市街地</t>
    <rPh sb="0" eb="3">
      <t>シガイチ</t>
    </rPh>
    <phoneticPr fontId="9"/>
  </si>
  <si>
    <t xml:space="preserve">毎年11月3日
</t>
    <rPh sb="0" eb="2">
      <t>マイトシ</t>
    </rPh>
    <rPh sb="4" eb="5">
      <t>ガツ</t>
    </rPh>
    <rPh sb="6" eb="7">
      <t>ニチ</t>
    </rPh>
    <phoneticPr fontId="2"/>
  </si>
  <si>
    <t>飯田丘のまちフェスティバル</t>
    <rPh sb="0" eb="2">
      <t>イイダ</t>
    </rPh>
    <rPh sb="2" eb="3">
      <t>オカ</t>
    </rPh>
    <phoneticPr fontId="9"/>
  </si>
  <si>
    <t>天龍峡公園一帯</t>
    <rPh sb="0" eb="1">
      <t>テン</t>
    </rPh>
    <rPh sb="1" eb="2">
      <t>リュウ</t>
    </rPh>
    <rPh sb="2" eb="3">
      <t>キョウ</t>
    </rPh>
    <rPh sb="3" eb="5">
      <t>コウエン</t>
    </rPh>
    <rPh sb="5" eb="7">
      <t>イッタイ</t>
    </rPh>
    <phoneticPr fontId="38"/>
  </si>
  <si>
    <t>南信州天龍峡マルシェ</t>
    <rPh sb="0" eb="1">
      <t>ミナミ</t>
    </rPh>
    <rPh sb="1" eb="3">
      <t>シンシュウ</t>
    </rPh>
    <rPh sb="3" eb="4">
      <t>テン</t>
    </rPh>
    <rPh sb="4" eb="5">
      <t>リュウ</t>
    </rPh>
    <rPh sb="5" eb="6">
      <t>キョウ</t>
    </rPh>
    <phoneticPr fontId="38"/>
  </si>
  <si>
    <t xml:space="preserve">・数多くの獅子舞が保存・伝承されている南信州。「屋台獅子」と呼ばれる大きな獅子舞が集結し勇壮な舞を繰り広げる。
</t>
    <rPh sb="1" eb="2">
      <t>カズ</t>
    </rPh>
    <rPh sb="34" eb="35">
      <t>オオ</t>
    </rPh>
    <phoneticPr fontId="38"/>
  </si>
  <si>
    <t>市街地</t>
    <rPh sb="0" eb="3">
      <t>シガイチ</t>
    </rPh>
    <phoneticPr fontId="38"/>
  </si>
  <si>
    <t>南信州獅子舞フェスティバル</t>
    <rPh sb="0" eb="1">
      <t>ミナミ</t>
    </rPh>
    <rPh sb="1" eb="3">
      <t>シンシュウ</t>
    </rPh>
    <rPh sb="3" eb="6">
      <t>シシマイ</t>
    </rPh>
    <phoneticPr fontId="38"/>
  </si>
  <si>
    <t xml:space="preserve">・長野県と静岡県の県境兵越峠で催される。信州軍と遠州軍が「国境」をかけて綱引きで対決する国盗り合戦。綱引きに勝った市は、相手側へ「国境」を１メートル広げることができる。
</t>
    <rPh sb="50" eb="52">
      <t>ツナヒ</t>
    </rPh>
    <rPh sb="54" eb="55">
      <t>カ</t>
    </rPh>
    <rPh sb="57" eb="58">
      <t>シ</t>
    </rPh>
    <rPh sb="60" eb="62">
      <t>アイテ</t>
    </rPh>
    <rPh sb="62" eb="63">
      <t>ガワ</t>
    </rPh>
    <rPh sb="65" eb="67">
      <t>コッキョウ</t>
    </rPh>
    <rPh sb="74" eb="75">
      <t>ヒロ</t>
    </rPh>
    <phoneticPr fontId="38"/>
  </si>
  <si>
    <t>兵越峠
(南信濃)</t>
    <rPh sb="0" eb="1">
      <t>ヒョウ</t>
    </rPh>
    <rPh sb="1" eb="2">
      <t>コシ</t>
    </rPh>
    <rPh sb="2" eb="3">
      <t>トウゲ</t>
    </rPh>
    <rPh sb="5" eb="6">
      <t>ミナミ</t>
    </rPh>
    <rPh sb="6" eb="8">
      <t>シナノ</t>
    </rPh>
    <phoneticPr fontId="38"/>
  </si>
  <si>
    <t>峠の国盗り綱引き合戦</t>
    <rPh sb="0" eb="1">
      <t>トウゲ</t>
    </rPh>
    <rPh sb="2" eb="3">
      <t>クニ</t>
    </rPh>
    <rPh sb="3" eb="4">
      <t>ト</t>
    </rPh>
    <rPh sb="5" eb="7">
      <t>ツナヒ</t>
    </rPh>
    <rPh sb="8" eb="10">
      <t>ガッセン</t>
    </rPh>
    <phoneticPr fontId="38"/>
  </si>
  <si>
    <t xml:space="preserve">・龍江地区に３００年以上伝わる祭礼。国の「選択無形民俗文化財」に指定。
・宵祭りのろうそくの灯りがかもし出す芝居は深みがある。
</t>
    <rPh sb="1" eb="3">
      <t>タツエ</t>
    </rPh>
    <rPh sb="3" eb="5">
      <t>チク</t>
    </rPh>
    <rPh sb="9" eb="10">
      <t>ネン</t>
    </rPh>
    <rPh sb="10" eb="12">
      <t>イジョウ</t>
    </rPh>
    <rPh sb="12" eb="13">
      <t>ツタ</t>
    </rPh>
    <rPh sb="15" eb="17">
      <t>サイレイ</t>
    </rPh>
    <rPh sb="32" eb="34">
      <t>シテイ</t>
    </rPh>
    <rPh sb="37" eb="38">
      <t>ヨイ</t>
    </rPh>
    <rPh sb="38" eb="39">
      <t>マツ</t>
    </rPh>
    <rPh sb="46" eb="47">
      <t>アカ</t>
    </rPh>
    <rPh sb="52" eb="53">
      <t>ダ</t>
    </rPh>
    <rPh sb="54" eb="56">
      <t>シバイ</t>
    </rPh>
    <rPh sb="57" eb="58">
      <t>フカ</t>
    </rPh>
    <phoneticPr fontId="38"/>
  </si>
  <si>
    <t>大宮八幡宮
(龍江)</t>
    <rPh sb="0" eb="2">
      <t>オオミヤ</t>
    </rPh>
    <rPh sb="2" eb="5">
      <t>ハチマングウ</t>
    </rPh>
    <rPh sb="7" eb="9">
      <t>タツエ</t>
    </rPh>
    <phoneticPr fontId="38"/>
  </si>
  <si>
    <t>今田人形祭礼奉納公演</t>
    <rPh sb="0" eb="2">
      <t>イマダ</t>
    </rPh>
    <rPh sb="2" eb="4">
      <t>ニンギョウ</t>
    </rPh>
    <rPh sb="4" eb="6">
      <t>サイレイ</t>
    </rPh>
    <rPh sb="6" eb="8">
      <t>ホウノウ</t>
    </rPh>
    <rPh sb="8" eb="10">
      <t>コウエン</t>
    </rPh>
    <phoneticPr fontId="38"/>
  </si>
  <si>
    <t>・緑豊かな住みよい郷土づくりの推進のため、将来の担い手である地域の小中学生及び公募による参加者の皆さんと森林整備(枝打ち等)を行い、森林の大切さ、自然環境の大切さと地球温暖化防止に対する理解を深める目的で催しを開催。</t>
    <rPh sb="1" eb="2">
      <t>ミドリ</t>
    </rPh>
    <rPh sb="2" eb="3">
      <t>ユタ</t>
    </rPh>
    <rPh sb="5" eb="6">
      <t>ス</t>
    </rPh>
    <rPh sb="9" eb="11">
      <t>キョウド</t>
    </rPh>
    <rPh sb="15" eb="17">
      <t>スイシン</t>
    </rPh>
    <rPh sb="21" eb="23">
      <t>ショウライ</t>
    </rPh>
    <rPh sb="24" eb="25">
      <t>ニナ</t>
    </rPh>
    <rPh sb="26" eb="27">
      <t>テ</t>
    </rPh>
    <rPh sb="30" eb="32">
      <t>チイキ</t>
    </rPh>
    <rPh sb="33" eb="37">
      <t>ショウチュウガクセイ</t>
    </rPh>
    <rPh sb="37" eb="38">
      <t>オヨ</t>
    </rPh>
    <rPh sb="39" eb="41">
      <t>コウボ</t>
    </rPh>
    <rPh sb="44" eb="46">
      <t>サンカ</t>
    </rPh>
    <rPh sb="46" eb="47">
      <t>モノ</t>
    </rPh>
    <rPh sb="48" eb="49">
      <t>ミナ</t>
    </rPh>
    <rPh sb="52" eb="54">
      <t>シンリン</t>
    </rPh>
    <rPh sb="54" eb="56">
      <t>セイビ</t>
    </rPh>
    <rPh sb="57" eb="59">
      <t>エダウ</t>
    </rPh>
    <rPh sb="60" eb="61">
      <t>トウ</t>
    </rPh>
    <rPh sb="63" eb="64">
      <t>オコナ</t>
    </rPh>
    <rPh sb="66" eb="68">
      <t>シンリン</t>
    </rPh>
    <rPh sb="69" eb="71">
      <t>タイセツ</t>
    </rPh>
    <rPh sb="73" eb="75">
      <t>シゼン</t>
    </rPh>
    <rPh sb="75" eb="77">
      <t>カンキョウ</t>
    </rPh>
    <rPh sb="78" eb="80">
      <t>タイセツ</t>
    </rPh>
    <rPh sb="82" eb="84">
      <t>チキュウ</t>
    </rPh>
    <rPh sb="84" eb="87">
      <t>オンダンカ</t>
    </rPh>
    <rPh sb="87" eb="89">
      <t>ボウシ</t>
    </rPh>
    <rPh sb="90" eb="91">
      <t>タイ</t>
    </rPh>
    <rPh sb="93" eb="95">
      <t>リカイ</t>
    </rPh>
    <rPh sb="96" eb="97">
      <t>フカ</t>
    </rPh>
    <rPh sb="99" eb="101">
      <t>モクテキ</t>
    </rPh>
    <rPh sb="102" eb="103">
      <t>モヨオ</t>
    </rPh>
    <rPh sb="105" eb="107">
      <t>カイサイイイダシカミサトオコマツミドリユタシゼンシタモクテキ</t>
    </rPh>
    <phoneticPr fontId="38"/>
  </si>
  <si>
    <t>市有林又は財産区有林</t>
    <rPh sb="0" eb="2">
      <t>シユウ</t>
    </rPh>
    <rPh sb="2" eb="3">
      <t>バヤシ</t>
    </rPh>
    <rPh sb="3" eb="4">
      <t>マタ</t>
    </rPh>
    <rPh sb="5" eb="10">
      <t>ザイサンクユウリン</t>
    </rPh>
    <phoneticPr fontId="38"/>
  </si>
  <si>
    <t>9月下旬～10月 中旬 　　　　　　　　　　　　　　　　</t>
    <rPh sb="1" eb="2">
      <t>ツキ</t>
    </rPh>
    <rPh sb="2" eb="4">
      <t>ゲジュン</t>
    </rPh>
    <rPh sb="7" eb="8">
      <t>ツキ</t>
    </rPh>
    <rPh sb="9" eb="11">
      <t>チュウジュン</t>
    </rPh>
    <phoneticPr fontId="38"/>
  </si>
  <si>
    <t>育樹祭</t>
    <rPh sb="0" eb="1">
      <t>イク</t>
    </rPh>
    <rPh sb="1" eb="2">
      <t>ジュ</t>
    </rPh>
    <rPh sb="2" eb="3">
      <t>マツリ</t>
    </rPh>
    <phoneticPr fontId="38"/>
  </si>
  <si>
    <t>風越山
(標高1535.1m)</t>
    <rPh sb="0" eb="1">
      <t>カゼ</t>
    </rPh>
    <rPh sb="1" eb="3">
      <t>コシヤマ</t>
    </rPh>
    <rPh sb="5" eb="7">
      <t>ヒョウコウ</t>
    </rPh>
    <phoneticPr fontId="38"/>
  </si>
  <si>
    <t>・南朝の皇子宗良親王をなぐさめるために始まったとされる。大三国の火の粉を浴びながら樽を振りかざして勇壮に練り歩く祭。</t>
    <rPh sb="1" eb="3">
      <t>ナンチョウ</t>
    </rPh>
    <rPh sb="52" eb="53">
      <t>ネ</t>
    </rPh>
    <rPh sb="54" eb="55">
      <t>アル</t>
    </rPh>
    <rPh sb="56" eb="57">
      <t>マツリ</t>
    </rPh>
    <phoneticPr fontId="38"/>
  </si>
  <si>
    <t>七久里神社
(山本)</t>
    <rPh sb="0" eb="1">
      <t>ナナ</t>
    </rPh>
    <rPh sb="1" eb="3">
      <t>クリ</t>
    </rPh>
    <rPh sb="3" eb="5">
      <t>ジンジャ</t>
    </rPh>
    <rPh sb="7" eb="9">
      <t>ヤマモト</t>
    </rPh>
    <phoneticPr fontId="38"/>
  </si>
  <si>
    <t>長姫神社
(長姫町)</t>
    <rPh sb="0" eb="1">
      <t>オサ</t>
    </rPh>
    <rPh sb="1" eb="2">
      <t>ヒメ</t>
    </rPh>
    <rPh sb="2" eb="4">
      <t>ジンジャ</t>
    </rPh>
    <rPh sb="6" eb="9">
      <t>オサヒメチョウ</t>
    </rPh>
    <phoneticPr fontId="38"/>
  </si>
  <si>
    <t>長姫神社秋季祭礼</t>
    <rPh sb="0" eb="1">
      <t>オサ</t>
    </rPh>
    <rPh sb="1" eb="2">
      <t>ヒメ</t>
    </rPh>
    <rPh sb="2" eb="4">
      <t>ジンジャ</t>
    </rPh>
    <rPh sb="4" eb="6">
      <t>シュウキ</t>
    </rPh>
    <rPh sb="6" eb="8">
      <t>サイレイ</t>
    </rPh>
    <phoneticPr fontId="38"/>
  </si>
  <si>
    <t>今宮球場
(今宮町)</t>
    <rPh sb="0" eb="1">
      <t>イマ</t>
    </rPh>
    <rPh sb="1" eb="2">
      <t>ミヤ</t>
    </rPh>
    <rPh sb="2" eb="4">
      <t>キュウジョウ</t>
    </rPh>
    <rPh sb="6" eb="9">
      <t>イマミヤチョウ</t>
    </rPh>
    <phoneticPr fontId="38"/>
  </si>
  <si>
    <t>今宮郊戸(ごうど)八幡宮秋季祭典</t>
    <rPh sb="0" eb="2">
      <t>イマミヤ</t>
    </rPh>
    <rPh sb="2" eb="3">
      <t>コウ</t>
    </rPh>
    <rPh sb="3" eb="4">
      <t>ト</t>
    </rPh>
    <rPh sb="9" eb="12">
      <t>ハチマングウ</t>
    </rPh>
    <rPh sb="12" eb="14">
      <t>シュウキ</t>
    </rPh>
    <rPh sb="14" eb="16">
      <t>サイテン</t>
    </rPh>
    <phoneticPr fontId="38"/>
  </si>
  <si>
    <t>天龍峡　姑射橋</t>
    <rPh sb="0" eb="2">
      <t>テンリュウ</t>
    </rPh>
    <rPh sb="2" eb="3">
      <t>キョウ</t>
    </rPh>
    <rPh sb="4" eb="5">
      <t>コ</t>
    </rPh>
    <rPh sb="5" eb="6">
      <t>シャ</t>
    </rPh>
    <rPh sb="6" eb="7">
      <t>ハシ</t>
    </rPh>
    <phoneticPr fontId="38"/>
  </si>
  <si>
    <t>名勝天龍峡をどり</t>
    <rPh sb="0" eb="2">
      <t>メイショウ</t>
    </rPh>
    <rPh sb="2" eb="4">
      <t>テンリュウ</t>
    </rPh>
    <rPh sb="4" eb="5">
      <t>キョウ</t>
    </rPh>
    <phoneticPr fontId="38"/>
  </si>
  <si>
    <t>・花火大会はスターマインと仕掛け花火。勇壮な大三国が打ち上げ場所付近で見ることができる。また、日中は子ども御輿を開催している。</t>
    <rPh sb="1" eb="3">
      <t>ハナビ</t>
    </rPh>
    <rPh sb="3" eb="5">
      <t>タイカイ</t>
    </rPh>
    <rPh sb="13" eb="15">
      <t>シカ</t>
    </rPh>
    <rPh sb="16" eb="18">
      <t>ハナビ</t>
    </rPh>
    <rPh sb="19" eb="21">
      <t>ユウソウ</t>
    </rPh>
    <rPh sb="22" eb="23">
      <t>ダイ</t>
    </rPh>
    <rPh sb="23" eb="25">
      <t>サンゴク</t>
    </rPh>
    <rPh sb="26" eb="27">
      <t>ウ</t>
    </rPh>
    <rPh sb="28" eb="29">
      <t>ア</t>
    </rPh>
    <rPh sb="30" eb="32">
      <t>バショ</t>
    </rPh>
    <rPh sb="32" eb="34">
      <t>フキン</t>
    </rPh>
    <rPh sb="35" eb="36">
      <t>ミ</t>
    </rPh>
    <rPh sb="47" eb="49">
      <t>ニッチュウ</t>
    </rPh>
    <rPh sb="50" eb="51">
      <t>コ</t>
    </rPh>
    <rPh sb="53" eb="55">
      <t>ミコシ</t>
    </rPh>
    <rPh sb="56" eb="58">
      <t>カイサイ</t>
    </rPh>
    <phoneticPr fontId="38"/>
  </si>
  <si>
    <t>愛宕神社
(大久保町)</t>
    <rPh sb="0" eb="2">
      <t>アタゴ</t>
    </rPh>
    <rPh sb="2" eb="4">
      <t>ジンジャ</t>
    </rPh>
    <rPh sb="6" eb="10">
      <t>オオクボチョウ</t>
    </rPh>
    <phoneticPr fontId="38"/>
  </si>
  <si>
    <t>愛宕神社秋季祭礼</t>
    <rPh sb="0" eb="2">
      <t>アタゴ</t>
    </rPh>
    <rPh sb="2" eb="4">
      <t>ジンジャ</t>
    </rPh>
    <rPh sb="4" eb="6">
      <t>シュウキ</t>
    </rPh>
    <rPh sb="6" eb="8">
      <t>サイレイ</t>
    </rPh>
    <phoneticPr fontId="38"/>
  </si>
  <si>
    <t>大宮諏訪神社
(諏訪町)</t>
    <rPh sb="0" eb="2">
      <t>オオミヤ</t>
    </rPh>
    <rPh sb="2" eb="4">
      <t>スワ</t>
    </rPh>
    <rPh sb="4" eb="6">
      <t>ジンジャ</t>
    </rPh>
    <rPh sb="8" eb="11">
      <t>スワチョウ</t>
    </rPh>
    <phoneticPr fontId="38"/>
  </si>
  <si>
    <t>大宮諏訪神社秋季祭典</t>
    <rPh sb="0" eb="2">
      <t>オオミヤ</t>
    </rPh>
    <rPh sb="2" eb="4">
      <t>スワ</t>
    </rPh>
    <rPh sb="4" eb="6">
      <t>ジンジャ</t>
    </rPh>
    <rPh sb="6" eb="8">
      <t>シュウキ</t>
    </rPh>
    <rPh sb="8" eb="10">
      <t>サイテン</t>
    </rPh>
    <phoneticPr fontId="38"/>
  </si>
  <si>
    <t>・飯田市時又(時又港)で行なわれる。精霊供養と平和への祈りをささげる祭りとして、灯ろう流しと夜空を彩る花火打ち上げを行う。</t>
    <rPh sb="1" eb="4">
      <t>イイダシ</t>
    </rPh>
    <rPh sb="4" eb="6">
      <t>トキマタ</t>
    </rPh>
    <rPh sb="7" eb="9">
      <t>トキマタ</t>
    </rPh>
    <rPh sb="9" eb="10">
      <t>コウ</t>
    </rPh>
    <rPh sb="12" eb="13">
      <t>オコ</t>
    </rPh>
    <rPh sb="18" eb="20">
      <t>セイレイ</t>
    </rPh>
    <rPh sb="20" eb="22">
      <t>クヨウ</t>
    </rPh>
    <rPh sb="23" eb="25">
      <t>ヘイワ</t>
    </rPh>
    <rPh sb="27" eb="28">
      <t>イノ</t>
    </rPh>
    <rPh sb="34" eb="35">
      <t>マツ</t>
    </rPh>
    <rPh sb="40" eb="41">
      <t>トウ</t>
    </rPh>
    <rPh sb="43" eb="44">
      <t>ナガ</t>
    </rPh>
    <rPh sb="46" eb="48">
      <t>ヨゾラ</t>
    </rPh>
    <rPh sb="49" eb="50">
      <t>イロド</t>
    </rPh>
    <rPh sb="51" eb="53">
      <t>ハナビ</t>
    </rPh>
    <rPh sb="53" eb="54">
      <t>ウ</t>
    </rPh>
    <rPh sb="55" eb="56">
      <t>ア</t>
    </rPh>
    <rPh sb="58" eb="59">
      <t>オコナ</t>
    </rPh>
    <phoneticPr fontId="38"/>
  </si>
  <si>
    <t>天竜川河川敷
(時又)</t>
    <rPh sb="0" eb="3">
      <t>テンリュウガワ</t>
    </rPh>
    <rPh sb="3" eb="6">
      <t>カセンジキ</t>
    </rPh>
    <rPh sb="8" eb="10">
      <t>トキマタ</t>
    </rPh>
    <phoneticPr fontId="38"/>
  </si>
  <si>
    <t xml:space="preserve">毎年8月16日
</t>
    <rPh sb="0" eb="2">
      <t>マイトシ</t>
    </rPh>
    <rPh sb="3" eb="4">
      <t>ツキ</t>
    </rPh>
    <rPh sb="6" eb="7">
      <t>ヒ</t>
    </rPh>
    <phoneticPr fontId="38"/>
  </si>
  <si>
    <t>飯田まつり
(飯田りんごん)</t>
    <rPh sb="0" eb="2">
      <t>イイダ</t>
    </rPh>
    <rPh sb="7" eb="9">
      <t>イイダ</t>
    </rPh>
    <phoneticPr fontId="38"/>
  </si>
  <si>
    <t>市内一円</t>
    <rPh sb="0" eb="2">
      <t>シナイ</t>
    </rPh>
    <rPh sb="2" eb="4">
      <t>イチエン</t>
    </rPh>
    <phoneticPr fontId="38"/>
  </si>
  <si>
    <t>いいだ人形劇フェスタ</t>
    <rPh sb="3" eb="6">
      <t>ニンギョウゲキ</t>
    </rPh>
    <phoneticPr fontId="38"/>
  </si>
  <si>
    <t>・市民とプロ・オーケストラとの共同作業により、クラシック音楽を楽しみ、学び、子どもと市民と地域社会に広がっていく市民が創る音楽祭。
・音楽を楽しむプログラム(多彩なコンサートやオケ友音楽ひろば)と音楽を学ぶプログラム(音楽クリニック)を中心に開催。</t>
    <rPh sb="79" eb="81">
      <t>タサイ</t>
    </rPh>
    <rPh sb="90" eb="91">
      <t>トモ</t>
    </rPh>
    <rPh sb="91" eb="93">
      <t>オンガク</t>
    </rPh>
    <phoneticPr fontId="38"/>
  </si>
  <si>
    <t>・モリアオガエルの生息する野底山の麓で、自然と親しむ多彩な催しを開催。　　　　　　　　　　　　　　　　　　　　　　　　　　　　　　　　　　　　　　　　　　　・平成26年度からは桜の時期に合わせ開催しており、食彩やフリーマーケット、キッズゾーンなどに加え、展示や学習のゾーンも。</t>
    <rPh sb="9" eb="11">
      <t>セイソク</t>
    </rPh>
    <rPh sb="17" eb="18">
      <t>フモト</t>
    </rPh>
    <rPh sb="20" eb="22">
      <t>シゼン</t>
    </rPh>
    <rPh sb="23" eb="24">
      <t>シタ</t>
    </rPh>
    <rPh sb="26" eb="28">
      <t>タサイ</t>
    </rPh>
    <rPh sb="29" eb="30">
      <t>モヨオ</t>
    </rPh>
    <rPh sb="32" eb="34">
      <t>カイサイイイダシカミサトオコマツミドリユタシゼンシタモクテキ</t>
    </rPh>
    <rPh sb="79" eb="81">
      <t>ヘイセイ</t>
    </rPh>
    <rPh sb="83" eb="85">
      <t>ネンド</t>
    </rPh>
    <rPh sb="88" eb="89">
      <t>サクラ</t>
    </rPh>
    <rPh sb="90" eb="92">
      <t>ジキ</t>
    </rPh>
    <rPh sb="93" eb="94">
      <t>ア</t>
    </rPh>
    <rPh sb="96" eb="98">
      <t>カイサイ</t>
    </rPh>
    <rPh sb="103" eb="104">
      <t>タ</t>
    </rPh>
    <rPh sb="104" eb="105">
      <t>イロドリ</t>
    </rPh>
    <rPh sb="124" eb="125">
      <t>クワ</t>
    </rPh>
    <rPh sb="127" eb="129">
      <t>テンジ</t>
    </rPh>
    <rPh sb="130" eb="132">
      <t>ガクシュウ</t>
    </rPh>
    <phoneticPr fontId="38"/>
  </si>
  <si>
    <t>野底山森林公園さくら祭り</t>
    <rPh sb="0" eb="1">
      <t>ノ</t>
    </rPh>
    <rPh sb="1" eb="2">
      <t>ソコ</t>
    </rPh>
    <rPh sb="2" eb="3">
      <t>ヤマ</t>
    </rPh>
    <rPh sb="3" eb="7">
      <t>シンリンコウエン</t>
    </rPh>
    <rPh sb="10" eb="11">
      <t>マツ</t>
    </rPh>
    <phoneticPr fontId="38"/>
  </si>
  <si>
    <t xml:space="preserve">・飯田市内や下伊那郡下を歩くウォーキング大会。
・日本ウォーキング協会との共催行事で、全国各地からの参加者や市民参加者も多い。
</t>
    <rPh sb="1" eb="5">
      <t>イイダシナイ</t>
    </rPh>
    <rPh sb="6" eb="9">
      <t>シモイナ</t>
    </rPh>
    <rPh sb="9" eb="11">
      <t>グンカ</t>
    </rPh>
    <rPh sb="12" eb="13">
      <t>アル</t>
    </rPh>
    <rPh sb="20" eb="22">
      <t>タイカイ</t>
    </rPh>
    <rPh sb="43" eb="45">
      <t>ゼンコク</t>
    </rPh>
    <rPh sb="45" eb="47">
      <t>カクチ</t>
    </rPh>
    <rPh sb="50" eb="53">
      <t>サンカシャ</t>
    </rPh>
    <rPh sb="54" eb="56">
      <t>シミン</t>
    </rPh>
    <rPh sb="56" eb="59">
      <t>サンカシャ</t>
    </rPh>
    <rPh sb="60" eb="61">
      <t>オオ</t>
    </rPh>
    <phoneticPr fontId="38"/>
  </si>
  <si>
    <t>飯田やまびこマーチ</t>
    <rPh sb="0" eb="2">
      <t>イイダ</t>
    </rPh>
    <phoneticPr fontId="38"/>
  </si>
  <si>
    <t>天竜川の堤防沿い2キロに咲く200本の八重桜とともにイベントや屋台を楽しむお祭り。</t>
    <rPh sb="0" eb="2">
      <t>テンリュウ</t>
    </rPh>
    <rPh sb="2" eb="3">
      <t>カワ</t>
    </rPh>
    <rPh sb="4" eb="6">
      <t>テイボウ</t>
    </rPh>
    <rPh sb="6" eb="7">
      <t>ゾ</t>
    </rPh>
    <rPh sb="12" eb="13">
      <t>サ</t>
    </rPh>
    <rPh sb="17" eb="18">
      <t>ホン</t>
    </rPh>
    <rPh sb="19" eb="21">
      <t>ヤエ</t>
    </rPh>
    <rPh sb="21" eb="22">
      <t>ザクラ</t>
    </rPh>
    <rPh sb="31" eb="33">
      <t>ヤタイ</t>
    </rPh>
    <rPh sb="34" eb="35">
      <t>タノ</t>
    </rPh>
    <rPh sb="38" eb="39">
      <t>マツ</t>
    </rPh>
    <phoneticPr fontId="9"/>
  </si>
  <si>
    <t>今田平農村広場</t>
    <rPh sb="0" eb="2">
      <t>イマダ</t>
    </rPh>
    <rPh sb="2" eb="3">
      <t>ヒラ</t>
    </rPh>
    <rPh sb="3" eb="5">
      <t>ノウソン</t>
    </rPh>
    <rPh sb="5" eb="7">
      <t>ヒロバ</t>
    </rPh>
    <phoneticPr fontId="9"/>
  </si>
  <si>
    <t>天龍峡八重桜街道さくら祭り</t>
    <rPh sb="0" eb="2">
      <t>テンリュウ</t>
    </rPh>
    <rPh sb="2" eb="3">
      <t>キョウ</t>
    </rPh>
    <rPh sb="3" eb="5">
      <t>ヤエ</t>
    </rPh>
    <rPh sb="5" eb="6">
      <t>ザクラ</t>
    </rPh>
    <rPh sb="6" eb="8">
      <t>カイドウ</t>
    </rPh>
    <rPh sb="11" eb="12">
      <t>マツ</t>
    </rPh>
    <phoneticPr fontId="9"/>
  </si>
  <si>
    <t>市街地桜並木　及び
天龍峡</t>
    <rPh sb="0" eb="3">
      <t>シガイチ</t>
    </rPh>
    <rPh sb="3" eb="4">
      <t>サクラ</t>
    </rPh>
    <rPh sb="4" eb="6">
      <t>ナミキ</t>
    </rPh>
    <rPh sb="7" eb="8">
      <t>オヨ</t>
    </rPh>
    <rPh sb="10" eb="12">
      <t>テンリュウ</t>
    </rPh>
    <rPh sb="12" eb="13">
      <t>キョウ</t>
    </rPh>
    <phoneticPr fontId="38"/>
  </si>
  <si>
    <t>・同神社の春季祭典にあわせて行われる人形浄瑠璃の奉納公演。
・黒田人形の起源は古く、元禄時代から三百年以上続いている。国選択無形民俗文化財。
・国の「重要有形民俗文化財」に指定されている人形専用舞台で上演される。この舞台での上演は春季祭典のみ。</t>
    <rPh sb="1" eb="2">
      <t>ドウ</t>
    </rPh>
    <rPh sb="2" eb="4">
      <t>ジンジャ</t>
    </rPh>
    <rPh sb="5" eb="7">
      <t>シュンキ</t>
    </rPh>
    <rPh sb="7" eb="9">
      <t>サイテン</t>
    </rPh>
    <rPh sb="14" eb="15">
      <t>オコナ</t>
    </rPh>
    <rPh sb="18" eb="20">
      <t>ニンギョウ</t>
    </rPh>
    <rPh sb="20" eb="23">
      <t>ジョウルリ</t>
    </rPh>
    <rPh sb="24" eb="26">
      <t>ホウノウ</t>
    </rPh>
    <rPh sb="26" eb="28">
      <t>コウエン</t>
    </rPh>
    <rPh sb="79" eb="81">
      <t>ミンゾク</t>
    </rPh>
    <rPh sb="86" eb="88">
      <t>シテイ</t>
    </rPh>
    <rPh sb="93" eb="95">
      <t>ニンギョウ</t>
    </rPh>
    <rPh sb="95" eb="97">
      <t>センヨウ</t>
    </rPh>
    <rPh sb="97" eb="99">
      <t>ブタイ</t>
    </rPh>
    <rPh sb="100" eb="102">
      <t>ジョウエン</t>
    </rPh>
    <rPh sb="108" eb="110">
      <t>ブタイ</t>
    </rPh>
    <rPh sb="112" eb="114">
      <t>ジョウエン</t>
    </rPh>
    <rPh sb="115" eb="117">
      <t>シュンキ</t>
    </rPh>
    <rPh sb="117" eb="119">
      <t>サイテン</t>
    </rPh>
    <phoneticPr fontId="38"/>
  </si>
  <si>
    <t>下黒田諏訪神社境内の人形専用舞台
(上郷黒田)</t>
    <rPh sb="0" eb="3">
      <t>シモクロダ</t>
    </rPh>
    <rPh sb="3" eb="5">
      <t>スワ</t>
    </rPh>
    <rPh sb="5" eb="7">
      <t>ジンジャ</t>
    </rPh>
    <rPh sb="7" eb="9">
      <t>ケイダイ</t>
    </rPh>
    <rPh sb="10" eb="12">
      <t>ニンギョウ</t>
    </rPh>
    <rPh sb="12" eb="14">
      <t>センヨウ</t>
    </rPh>
    <rPh sb="14" eb="16">
      <t>ブタイ</t>
    </rPh>
    <phoneticPr fontId="38"/>
  </si>
  <si>
    <t>黒田人形奉納上演</t>
    <rPh sb="0" eb="2">
      <t>クロダ</t>
    </rPh>
    <rPh sb="2" eb="4">
      <t>ニンギョウ</t>
    </rPh>
    <rPh sb="4" eb="6">
      <t>ホウノウ</t>
    </rPh>
    <rPh sb="6" eb="8">
      <t>ジョウエン</t>
    </rPh>
    <phoneticPr fontId="38"/>
  </si>
  <si>
    <t>飯田市のまちづくりのシンボル「りんご並木」を歩行者天国として開放し、様々な催しと出店が集まるイベント。</t>
    <rPh sb="0" eb="3">
      <t>イイダシ</t>
    </rPh>
    <rPh sb="18" eb="20">
      <t>ナミキ</t>
    </rPh>
    <rPh sb="22" eb="25">
      <t>ホコウシャ</t>
    </rPh>
    <rPh sb="25" eb="27">
      <t>テンゴク</t>
    </rPh>
    <rPh sb="30" eb="32">
      <t>カイホウ</t>
    </rPh>
    <rPh sb="34" eb="36">
      <t>サマザマ</t>
    </rPh>
    <rPh sb="37" eb="38">
      <t>モヨオ</t>
    </rPh>
    <rPh sb="40" eb="42">
      <t>シュッテン</t>
    </rPh>
    <rPh sb="43" eb="44">
      <t>アツ</t>
    </rPh>
    <phoneticPr fontId="2"/>
  </si>
  <si>
    <t>りんご並木</t>
    <rPh sb="3" eb="5">
      <t>ナミキ</t>
    </rPh>
    <phoneticPr fontId="2"/>
  </si>
  <si>
    <t>りんご並木歩行者天国</t>
    <rPh sb="3" eb="5">
      <t>ナミキ</t>
    </rPh>
    <rPh sb="5" eb="8">
      <t>ホコウシャ</t>
    </rPh>
    <rPh sb="8" eb="10">
      <t>テンゴク</t>
    </rPh>
    <phoneticPr fontId="2"/>
  </si>
  <si>
    <t>・飯田市時又の長石寺の祭り。
・豊蚕祈願を行い、馬や酒だるに形どったみこしをかつぎ、天竜川に入り、冷水を浴びながらきおう鎌倉時代から伝わる伝統行事。</t>
    <rPh sb="1" eb="4">
      <t>イイダシ</t>
    </rPh>
    <rPh sb="4" eb="6">
      <t>トキマタ</t>
    </rPh>
    <rPh sb="7" eb="9">
      <t>チョウセキ</t>
    </rPh>
    <rPh sb="9" eb="10">
      <t>デラ</t>
    </rPh>
    <rPh sb="11" eb="12">
      <t>マツリ</t>
    </rPh>
    <rPh sb="16" eb="17">
      <t>ユタカ</t>
    </rPh>
    <rPh sb="17" eb="18">
      <t>カイコ</t>
    </rPh>
    <rPh sb="18" eb="20">
      <t>キガン</t>
    </rPh>
    <rPh sb="21" eb="22">
      <t>オコナ</t>
    </rPh>
    <rPh sb="24" eb="25">
      <t>ウマ</t>
    </rPh>
    <rPh sb="26" eb="27">
      <t>サカ</t>
    </rPh>
    <rPh sb="30" eb="31">
      <t>カタチ</t>
    </rPh>
    <rPh sb="42" eb="45">
      <t>テンリュウガワ</t>
    </rPh>
    <rPh sb="46" eb="47">
      <t>ハイ</t>
    </rPh>
    <rPh sb="49" eb="51">
      <t>レイスイ</t>
    </rPh>
    <rPh sb="52" eb="53">
      <t>ア</t>
    </rPh>
    <rPh sb="60" eb="62">
      <t>カマクラ</t>
    </rPh>
    <rPh sb="62" eb="64">
      <t>ジダイ</t>
    </rPh>
    <rPh sb="66" eb="67">
      <t>ツタ</t>
    </rPh>
    <rPh sb="69" eb="71">
      <t>デントウ</t>
    </rPh>
    <rPh sb="71" eb="73">
      <t>ギョウジ</t>
    </rPh>
    <phoneticPr fontId="38"/>
  </si>
  <si>
    <t>天竜川
(時又)</t>
    <rPh sb="0" eb="3">
      <t>テンリュウガワ</t>
    </rPh>
    <rPh sb="5" eb="7">
      <t>トキマタ</t>
    </rPh>
    <phoneticPr fontId="38"/>
  </si>
  <si>
    <t>時又初午はだか祭り</t>
    <rPh sb="0" eb="2">
      <t>トキマタ</t>
    </rPh>
    <rPh sb="2" eb="3">
      <t>ハツ</t>
    </rPh>
    <rPh sb="3" eb="4">
      <t>ゴ</t>
    </rPh>
    <rPh sb="7" eb="8">
      <t>マツ</t>
    </rPh>
    <phoneticPr fontId="38"/>
  </si>
  <si>
    <t>・天保年間に厄病がはやり、これを追い出すために各地区で順々に行ったことに由来する。笹竹や神輿に疫病神をよりつかせ、かね、太鼓をたたきながら村境へ送り出す。集落から集落へと神輿を送る行事。</t>
    <rPh sb="1" eb="3">
      <t>テンポウ</t>
    </rPh>
    <rPh sb="3" eb="5">
      <t>ネンカン</t>
    </rPh>
    <rPh sb="6" eb="8">
      <t>ヤクビョウ</t>
    </rPh>
    <rPh sb="16" eb="17">
      <t>オ</t>
    </rPh>
    <rPh sb="18" eb="19">
      <t>ダ</t>
    </rPh>
    <rPh sb="23" eb="26">
      <t>カクチク</t>
    </rPh>
    <rPh sb="27" eb="29">
      <t>ジュンジュン</t>
    </rPh>
    <rPh sb="30" eb="31">
      <t>オコナ</t>
    </rPh>
    <rPh sb="36" eb="38">
      <t>ユライ</t>
    </rPh>
    <rPh sb="90" eb="92">
      <t>ギョウジ</t>
    </rPh>
    <phoneticPr fontId="38"/>
  </si>
  <si>
    <t>上村上町・千代・上久堅・龍江・下久堅地区</t>
    <rPh sb="0" eb="2">
      <t>カミムラ</t>
    </rPh>
    <rPh sb="2" eb="4">
      <t>カミマチ</t>
    </rPh>
    <rPh sb="5" eb="7">
      <t>チヨ</t>
    </rPh>
    <rPh sb="8" eb="11">
      <t>カミヒサカタ</t>
    </rPh>
    <rPh sb="12" eb="14">
      <t>タツエ</t>
    </rPh>
    <rPh sb="15" eb="18">
      <t>シモヒサカタ</t>
    </rPh>
    <rPh sb="18" eb="20">
      <t>チク</t>
    </rPh>
    <phoneticPr fontId="38"/>
  </si>
  <si>
    <t xml:space="preserve">2月上旬
</t>
    <rPh sb="1" eb="2">
      <t>ガツ</t>
    </rPh>
    <rPh sb="2" eb="4">
      <t>ジョウジュン</t>
    </rPh>
    <phoneticPr fontId="38"/>
  </si>
  <si>
    <t>事の神送り</t>
    <rPh sb="0" eb="1">
      <t>コト</t>
    </rPh>
    <rPh sb="2" eb="3">
      <t>カミ</t>
    </rPh>
    <rPh sb="3" eb="4">
      <t>オク</t>
    </rPh>
    <phoneticPr fontId="38"/>
  </si>
  <si>
    <t>概    要</t>
    <rPh sb="0" eb="1">
      <t>オオムネ</t>
    </rPh>
    <rPh sb="5" eb="6">
      <t>ヨウ</t>
    </rPh>
    <phoneticPr fontId="38"/>
  </si>
  <si>
    <t>開催場所</t>
    <rPh sb="0" eb="2">
      <t>カイサイ</t>
    </rPh>
    <rPh sb="2" eb="4">
      <t>バショ</t>
    </rPh>
    <phoneticPr fontId="38"/>
  </si>
  <si>
    <t>開催時期</t>
    <rPh sb="0" eb="2">
      <t>カイサイ</t>
    </rPh>
    <rPh sb="2" eb="4">
      <t>ジキ</t>
    </rPh>
    <phoneticPr fontId="38"/>
  </si>
  <si>
    <t>イベント名</t>
    <rPh sb="4" eb="5">
      <t>メイ</t>
    </rPh>
    <phoneticPr fontId="38"/>
  </si>
  <si>
    <t>216　まつり・イベント</t>
    <phoneticPr fontId="38"/>
  </si>
  <si>
    <t>県営住宅</t>
    <rPh sb="0" eb="2">
      <t>ケンエイ</t>
    </rPh>
    <rPh sb="2" eb="4">
      <t>ジュウタク</t>
    </rPh>
    <phoneticPr fontId="12"/>
  </si>
  <si>
    <t>市営住宅</t>
    <rPh sb="0" eb="2">
      <t>シエイ</t>
    </rPh>
    <rPh sb="2" eb="4">
      <t>ジュウタク</t>
    </rPh>
    <phoneticPr fontId="12"/>
  </si>
  <si>
    <t>災害・引揚者・厚生母子
・その他の住宅</t>
    <rPh sb="0" eb="2">
      <t>サイガイ</t>
    </rPh>
    <rPh sb="3" eb="6">
      <t>ヒキアゲシャ</t>
    </rPh>
    <rPh sb="7" eb="9">
      <t>コウセイ</t>
    </rPh>
    <rPh sb="9" eb="11">
      <t>ボシ</t>
    </rPh>
    <rPh sb="13" eb="16">
      <t>ソノタ</t>
    </rPh>
    <rPh sb="17" eb="19">
      <t>ジュウタク</t>
    </rPh>
    <phoneticPr fontId="12"/>
  </si>
  <si>
    <t>高層耐火</t>
    <rPh sb="0" eb="2">
      <t>コウソウ</t>
    </rPh>
    <rPh sb="2" eb="4">
      <t>タイカ</t>
    </rPh>
    <phoneticPr fontId="12"/>
  </si>
  <si>
    <t>中層耐火</t>
    <rPh sb="0" eb="2">
      <t>チュウソウ</t>
    </rPh>
    <rPh sb="2" eb="4">
      <t>タイカ</t>
    </rPh>
    <phoneticPr fontId="12"/>
  </si>
  <si>
    <t>簡易耐火</t>
    <rPh sb="0" eb="2">
      <t>カンイ</t>
    </rPh>
    <rPh sb="2" eb="4">
      <t>タイカ</t>
    </rPh>
    <phoneticPr fontId="12"/>
  </si>
  <si>
    <t>木造</t>
    <rPh sb="0" eb="2">
      <t>モクゾウ</t>
    </rPh>
    <phoneticPr fontId="12"/>
  </si>
  <si>
    <t>年</t>
    <rPh sb="0" eb="1">
      <t>ネン</t>
    </rPh>
    <phoneticPr fontId="12"/>
  </si>
  <si>
    <t>各年4月1日現在</t>
    <rPh sb="0" eb="2">
      <t>カクネン</t>
    </rPh>
    <rPh sb="3" eb="4">
      <t>ガツ</t>
    </rPh>
    <rPh sb="5" eb="6">
      <t>ニチ</t>
    </rPh>
    <rPh sb="6" eb="8">
      <t>ゲンザイ</t>
    </rPh>
    <phoneticPr fontId="12"/>
  </si>
  <si>
    <t>192 公営住宅の管理戸数</t>
    <phoneticPr fontId="12"/>
  </si>
  <si>
    <t>総数</t>
    <rPh sb="0" eb="2">
      <t>ソウスウ</t>
    </rPh>
    <phoneticPr fontId="12"/>
  </si>
  <si>
    <t>年度</t>
    <rPh sb="0" eb="2">
      <t>ネンド</t>
    </rPh>
    <phoneticPr fontId="12"/>
  </si>
  <si>
    <t>（単位：戸）</t>
    <rPh sb="1" eb="3">
      <t>タンイ</t>
    </rPh>
    <rPh sb="4" eb="5">
      <t>コ</t>
    </rPh>
    <phoneticPr fontId="16"/>
  </si>
  <si>
    <t>193 公営住宅の建設状況</t>
    <rPh sb="9" eb="11">
      <t>ケンセツ</t>
    </rPh>
    <rPh sb="11" eb="13">
      <t>ジョウキョウ</t>
    </rPh>
    <phoneticPr fontId="12"/>
  </si>
  <si>
    <t>※29（県）からは上段：確認申請、下段：変更確認申請</t>
    <rPh sb="4" eb="5">
      <t>ケン</t>
    </rPh>
    <rPh sb="9" eb="11">
      <t>ジョウダン</t>
    </rPh>
    <rPh sb="12" eb="14">
      <t>カクニン</t>
    </rPh>
    <rPh sb="14" eb="16">
      <t>シンセイ</t>
    </rPh>
    <rPh sb="17" eb="19">
      <t>ゲダン</t>
    </rPh>
    <rPh sb="20" eb="22">
      <t>ヘンコウ</t>
    </rPh>
    <rPh sb="22" eb="24">
      <t>カクニン</t>
    </rPh>
    <rPh sb="24" eb="26">
      <t>シンセイ</t>
    </rPh>
    <phoneticPr fontId="16"/>
  </si>
  <si>
    <t>※29（市）からは計画変更・取り下げ・取り止め・不適合分は除く</t>
    <rPh sb="4" eb="5">
      <t>シ</t>
    </rPh>
    <rPh sb="27" eb="28">
      <t>ブン</t>
    </rPh>
    <phoneticPr fontId="12"/>
  </si>
  <si>
    <t>※民間検査機関分含む</t>
    <rPh sb="1" eb="3">
      <t>ミンカン</t>
    </rPh>
    <rPh sb="3" eb="5">
      <t>ケンサ</t>
    </rPh>
    <rPh sb="5" eb="7">
      <t>キカン</t>
    </rPh>
    <rPh sb="7" eb="8">
      <t>ブン</t>
    </rPh>
    <rPh sb="8" eb="9">
      <t>フク</t>
    </rPh>
    <phoneticPr fontId="12"/>
  </si>
  <si>
    <t>4(県）</t>
    <rPh sb="2" eb="3">
      <t>ケン</t>
    </rPh>
    <phoneticPr fontId="16"/>
  </si>
  <si>
    <t>4  (市）</t>
    <rPh sb="4" eb="5">
      <t>シ</t>
    </rPh>
    <phoneticPr fontId="16"/>
  </si>
  <si>
    <t>3(県）</t>
    <rPh sb="2" eb="3">
      <t>ケン</t>
    </rPh>
    <phoneticPr fontId="16"/>
  </si>
  <si>
    <t>5</t>
    <phoneticPr fontId="16"/>
  </si>
  <si>
    <t>3  (市）</t>
    <rPh sb="4" eb="5">
      <t>シ</t>
    </rPh>
    <phoneticPr fontId="16"/>
  </si>
  <si>
    <t>0</t>
  </si>
  <si>
    <t>2(県）</t>
    <rPh sb="2" eb="3">
      <t>ケン</t>
    </rPh>
    <phoneticPr fontId="16"/>
  </si>
  <si>
    <t>10</t>
  </si>
  <si>
    <t>2  (市）</t>
    <rPh sb="4" eb="5">
      <t>シ</t>
    </rPh>
    <phoneticPr fontId="16"/>
  </si>
  <si>
    <t>6</t>
  </si>
  <si>
    <t>その他</t>
    <rPh sb="0" eb="3">
      <t>ソノタ</t>
    </rPh>
    <phoneticPr fontId="12"/>
  </si>
  <si>
    <t>工場</t>
    <rPh sb="0" eb="2">
      <t>コウジョウ</t>
    </rPh>
    <phoneticPr fontId="12"/>
  </si>
  <si>
    <t>店舗</t>
    <rPh sb="0" eb="2">
      <t>テンポ</t>
    </rPh>
    <phoneticPr fontId="12"/>
  </si>
  <si>
    <t>住居</t>
    <rPh sb="0" eb="2">
      <t>ジュウキョ</t>
    </rPh>
    <phoneticPr fontId="12"/>
  </si>
  <si>
    <t>194 建築物確認申請の状況</t>
    <phoneticPr fontId="12"/>
  </si>
  <si>
    <t>資料：地域計画課調査計画係</t>
    <rPh sb="3" eb="8">
      <t>チイキケイカクカ</t>
    </rPh>
    <rPh sb="8" eb="10">
      <t>チョウサ</t>
    </rPh>
    <rPh sb="10" eb="12">
      <t>ケイカク</t>
    </rPh>
    <rPh sb="12" eb="13">
      <t>カカ</t>
    </rPh>
    <phoneticPr fontId="12"/>
  </si>
  <si>
    <t>最終変更年月日</t>
    <rPh sb="0" eb="2">
      <t>サイシュウ</t>
    </rPh>
    <rPh sb="2" eb="4">
      <t>ヘンコウビ</t>
    </rPh>
    <rPh sb="4" eb="7">
      <t>ネンガッピ</t>
    </rPh>
    <phoneticPr fontId="12"/>
  </si>
  <si>
    <t>面積（ha）</t>
    <rPh sb="0" eb="2">
      <t>メンセキ</t>
    </rPh>
    <phoneticPr fontId="12"/>
  </si>
  <si>
    <t>当初決定年月日</t>
    <rPh sb="0" eb="2">
      <t>トウショ</t>
    </rPh>
    <rPh sb="2" eb="4">
      <t>ケッテイ</t>
    </rPh>
    <rPh sb="4" eb="7">
      <t>ネンガッピ</t>
    </rPh>
    <phoneticPr fontId="12"/>
  </si>
  <si>
    <t>計</t>
    <rPh sb="0" eb="1">
      <t>ケイ</t>
    </rPh>
    <phoneticPr fontId="12"/>
  </si>
  <si>
    <t>区分</t>
    <rPh sb="0" eb="2">
      <t>クブン</t>
    </rPh>
    <phoneticPr fontId="12"/>
  </si>
  <si>
    <t>最終変更年月日</t>
    <rPh sb="0" eb="2">
      <t>サイシュウ</t>
    </rPh>
    <rPh sb="2" eb="4">
      <t>ヘンコウ</t>
    </rPh>
    <rPh sb="4" eb="7">
      <t>ネンガッピ</t>
    </rPh>
    <phoneticPr fontId="12"/>
  </si>
  <si>
    <t>面積(ha)</t>
    <rPh sb="0" eb="2">
      <t>メンセキ</t>
    </rPh>
    <phoneticPr fontId="12"/>
  </si>
  <si>
    <t>④　高度利用地区</t>
    <rPh sb="2" eb="4">
      <t>コウド</t>
    </rPh>
    <rPh sb="4" eb="6">
      <t>リヨウ</t>
    </rPh>
    <rPh sb="6" eb="8">
      <t>チク</t>
    </rPh>
    <phoneticPr fontId="12"/>
  </si>
  <si>
    <t>③　特定用途制限地域</t>
    <rPh sb="2" eb="4">
      <t>トクテイ</t>
    </rPh>
    <rPh sb="4" eb="6">
      <t>ヨウト</t>
    </rPh>
    <rPh sb="6" eb="8">
      <t>セイゲン</t>
    </rPh>
    <rPh sb="8" eb="10">
      <t>チイキ</t>
    </rPh>
    <phoneticPr fontId="12"/>
  </si>
  <si>
    <t>②　特別用途地区</t>
    <rPh sb="2" eb="4">
      <t>トクベツ</t>
    </rPh>
    <rPh sb="4" eb="6">
      <t>ヨウト</t>
    </rPh>
    <rPh sb="6" eb="8">
      <t>チク</t>
    </rPh>
    <phoneticPr fontId="12"/>
  </si>
  <si>
    <t>※　当初決定年月日　昭和24年3月24日</t>
    <rPh sb="2" eb="4">
      <t>トウショ</t>
    </rPh>
    <rPh sb="4" eb="6">
      <t>ケッテイ</t>
    </rPh>
    <rPh sb="6" eb="9">
      <t>ネンガッピ</t>
    </rPh>
    <rPh sb="10" eb="12">
      <t>ショウワ</t>
    </rPh>
    <rPh sb="14" eb="15">
      <t>ネン</t>
    </rPh>
    <rPh sb="16" eb="17">
      <t>ガツ</t>
    </rPh>
    <rPh sb="19" eb="20">
      <t>ニチ</t>
    </rPh>
    <phoneticPr fontId="12"/>
  </si>
  <si>
    <t>備考（%）</t>
    <rPh sb="0" eb="2">
      <t>ビコウ</t>
    </rPh>
    <phoneticPr fontId="12"/>
  </si>
  <si>
    <t>工業
専用</t>
    <rPh sb="0" eb="2">
      <t>コウギョウ</t>
    </rPh>
    <rPh sb="3" eb="5">
      <t>センヨウ</t>
    </rPh>
    <phoneticPr fontId="12"/>
  </si>
  <si>
    <t>工業</t>
    <rPh sb="0" eb="2">
      <t>コウギョウ</t>
    </rPh>
    <phoneticPr fontId="12"/>
  </si>
  <si>
    <t>準
工業</t>
    <rPh sb="0" eb="1">
      <t>ジュン</t>
    </rPh>
    <rPh sb="2" eb="4">
      <t>コウギョウ</t>
    </rPh>
    <phoneticPr fontId="12"/>
  </si>
  <si>
    <t>商業</t>
    <rPh sb="0" eb="2">
      <t>ショウギョウ</t>
    </rPh>
    <phoneticPr fontId="12"/>
  </si>
  <si>
    <t>近隣
商業</t>
    <rPh sb="0" eb="2">
      <t>キンリン</t>
    </rPh>
    <rPh sb="3" eb="5">
      <t>ショウギョウ</t>
    </rPh>
    <phoneticPr fontId="12"/>
  </si>
  <si>
    <t>準
住居</t>
    <rPh sb="0" eb="1">
      <t>ジュン</t>
    </rPh>
    <rPh sb="2" eb="4">
      <t>ジュウキョ</t>
    </rPh>
    <phoneticPr fontId="12"/>
  </si>
  <si>
    <t>二種
住居</t>
    <rPh sb="0" eb="2">
      <t>ニシュ</t>
    </rPh>
    <rPh sb="3" eb="5">
      <t>ジュウキョ</t>
    </rPh>
    <phoneticPr fontId="12"/>
  </si>
  <si>
    <t>一種
住居</t>
    <rPh sb="0" eb="2">
      <t>イッシュ</t>
    </rPh>
    <rPh sb="3" eb="5">
      <t>ジュウキョ</t>
    </rPh>
    <phoneticPr fontId="12"/>
  </si>
  <si>
    <t>一種
中高層</t>
    <rPh sb="0" eb="2">
      <t>イッシュ</t>
    </rPh>
    <rPh sb="3" eb="6">
      <t>チュウコウソウ</t>
    </rPh>
    <phoneticPr fontId="12"/>
  </si>
  <si>
    <t>一種
低層</t>
    <rPh sb="0" eb="2">
      <t>イッシュ</t>
    </rPh>
    <rPh sb="3" eb="5">
      <t>テイソウ</t>
    </rPh>
    <phoneticPr fontId="12"/>
  </si>
  <si>
    <t>①　用途地域</t>
    <rPh sb="2" eb="4">
      <t>ヨウト</t>
    </rPh>
    <rPh sb="4" eb="6">
      <t>チイキ</t>
    </rPh>
    <phoneticPr fontId="12"/>
  </si>
  <si>
    <t>（２）地域地区</t>
    <rPh sb="3" eb="5">
      <t>チイキ</t>
    </rPh>
    <rPh sb="5" eb="7">
      <t>チク</t>
    </rPh>
    <phoneticPr fontId="12"/>
  </si>
  <si>
    <t>②　準都市計画区域</t>
    <rPh sb="2" eb="3">
      <t>ジュン</t>
    </rPh>
    <rPh sb="3" eb="5">
      <t>トシ</t>
    </rPh>
    <rPh sb="5" eb="7">
      <t>ケイカク</t>
    </rPh>
    <rPh sb="7" eb="9">
      <t>クイキ</t>
    </rPh>
    <phoneticPr fontId="12"/>
  </si>
  <si>
    <t>①　都市計画区域</t>
    <rPh sb="2" eb="4">
      <t>トシ</t>
    </rPh>
    <rPh sb="4" eb="6">
      <t>ケイカク</t>
    </rPh>
    <rPh sb="6" eb="8">
      <t>クイキ</t>
    </rPh>
    <phoneticPr fontId="12"/>
  </si>
  <si>
    <t>(１)　都市計画区域等</t>
    <rPh sb="4" eb="6">
      <t>トシ</t>
    </rPh>
    <rPh sb="6" eb="8">
      <t>ケイカク</t>
    </rPh>
    <rPh sb="8" eb="10">
      <t>クイキ</t>
    </rPh>
    <rPh sb="10" eb="11">
      <t>トウ</t>
    </rPh>
    <phoneticPr fontId="12"/>
  </si>
  <si>
    <t>199　都市計画における区域と地域地区</t>
    <rPh sb="4" eb="6">
      <t>トシ</t>
    </rPh>
    <rPh sb="6" eb="8">
      <t>ケイカク</t>
    </rPh>
    <rPh sb="12" eb="14">
      <t>クイキ</t>
    </rPh>
    <rPh sb="15" eb="17">
      <t>チイキ</t>
    </rPh>
    <rPh sb="17" eb="19">
      <t>チク</t>
    </rPh>
    <phoneticPr fontId="12"/>
  </si>
  <si>
    <t>(4)　上郷地区計画</t>
    <rPh sb="4" eb="6">
      <t>カミサト</t>
    </rPh>
    <rPh sb="6" eb="8">
      <t>チク</t>
    </rPh>
    <rPh sb="8" eb="10">
      <t>ケイカク</t>
    </rPh>
    <phoneticPr fontId="12"/>
  </si>
  <si>
    <t>(3)　座光寺地区計画</t>
    <rPh sb="4" eb="7">
      <t>ザコウジ</t>
    </rPh>
    <rPh sb="7" eb="9">
      <t>チク</t>
    </rPh>
    <rPh sb="9" eb="11">
      <t>ケイカク</t>
    </rPh>
    <phoneticPr fontId="12"/>
  </si>
  <si>
    <t>(2)　竜丘地区計画</t>
    <rPh sb="4" eb="5">
      <t>リュウ</t>
    </rPh>
    <rPh sb="5" eb="6">
      <t>オカ</t>
    </rPh>
    <rPh sb="6" eb="8">
      <t>チク</t>
    </rPh>
    <rPh sb="8" eb="10">
      <t>ケイカク</t>
    </rPh>
    <phoneticPr fontId="12"/>
  </si>
  <si>
    <t>(1)　川路地区計画</t>
    <rPh sb="4" eb="6">
      <t>カワジ</t>
    </rPh>
    <rPh sb="6" eb="8">
      <t>チク</t>
    </rPh>
    <rPh sb="8" eb="10">
      <t>ケイカク</t>
    </rPh>
    <phoneticPr fontId="12"/>
  </si>
  <si>
    <t>200 都市計画における地区計画</t>
    <rPh sb="4" eb="6">
      <t>トシ</t>
    </rPh>
    <rPh sb="6" eb="8">
      <t>ケイカク</t>
    </rPh>
    <rPh sb="12" eb="14">
      <t>チク</t>
    </rPh>
    <rPh sb="14" eb="16">
      <t>ケイカク</t>
    </rPh>
    <phoneticPr fontId="12"/>
  </si>
  <si>
    <t>資料：地域計画課調査計画係</t>
    <rPh sb="3" eb="5">
      <t>チイキ</t>
    </rPh>
    <rPh sb="5" eb="7">
      <t>ケイカク</t>
    </rPh>
    <rPh sb="7" eb="8">
      <t>カ</t>
    </rPh>
    <rPh sb="8" eb="10">
      <t>チョウサ</t>
    </rPh>
    <rPh sb="10" eb="12">
      <t>ケイカク</t>
    </rPh>
    <rPh sb="12" eb="13">
      <t>カカリ</t>
    </rPh>
    <phoneticPr fontId="12"/>
  </si>
  <si>
    <t/>
  </si>
  <si>
    <t>大瀬木</t>
  </si>
  <si>
    <t>北方</t>
  </si>
  <si>
    <t>S60.7.26</t>
  </si>
  <si>
    <t>丸山町１丁目</t>
  </si>
  <si>
    <t>白山町２丁目</t>
  </si>
  <si>
    <t>S59.3.15</t>
  </si>
  <si>
    <t>白山今宮線</t>
  </si>
  <si>
    <t>8.7.1</t>
  </si>
  <si>
    <t>S61.7.4</t>
  </si>
  <si>
    <t>大井育良線</t>
  </si>
  <si>
    <t>7.6.1</t>
  </si>
  <si>
    <t>上郷飯沼</t>
    <rPh sb="0" eb="2">
      <t>カミサト</t>
    </rPh>
    <rPh sb="2" eb="4">
      <t>イイヌマ</t>
    </rPh>
    <phoneticPr fontId="12"/>
  </si>
  <si>
    <t>R1.10.31</t>
  </si>
  <si>
    <t>リニア駅前停車場線</t>
  </si>
  <si>
    <t>3.5.44</t>
  </si>
  <si>
    <t>リニア駅前線</t>
    <rPh sb="3" eb="4">
      <t>エキ</t>
    </rPh>
    <rPh sb="4" eb="5">
      <t>マエ</t>
    </rPh>
    <rPh sb="5" eb="6">
      <t>セン</t>
    </rPh>
    <phoneticPr fontId="12"/>
  </si>
  <si>
    <t>3.4.43</t>
    <phoneticPr fontId="12"/>
  </si>
  <si>
    <t>座光寺</t>
    <rPh sb="0" eb="3">
      <t>ザコウジ</t>
    </rPh>
    <phoneticPr fontId="12"/>
  </si>
  <si>
    <t>座光寺上郷線</t>
    <rPh sb="0" eb="3">
      <t>ザコウジ</t>
    </rPh>
    <rPh sb="3" eb="5">
      <t>カミサト</t>
    </rPh>
    <rPh sb="5" eb="6">
      <t>セン</t>
    </rPh>
    <phoneticPr fontId="12"/>
  </si>
  <si>
    <t>3.5.42</t>
    <phoneticPr fontId="12"/>
  </si>
  <si>
    <t>大通２丁目</t>
    <phoneticPr fontId="16"/>
  </si>
  <si>
    <t>大通１丁目</t>
    <phoneticPr fontId="16"/>
  </si>
  <si>
    <t>H9.6.30</t>
  </si>
  <si>
    <t>大通線</t>
    <phoneticPr fontId="16"/>
  </si>
  <si>
    <t>3.4.41</t>
  </si>
  <si>
    <t>川路</t>
    <rPh sb="0" eb="2">
      <t>カワジ</t>
    </rPh>
    <phoneticPr fontId="16"/>
  </si>
  <si>
    <t>桐林</t>
  </si>
  <si>
    <t>H8.7.1</t>
  </si>
  <si>
    <t>桐林大明神原線</t>
  </si>
  <si>
    <t>3.3.40</t>
  </si>
  <si>
    <t>上郷黒田</t>
    <rPh sb="0" eb="2">
      <t>カミサト</t>
    </rPh>
    <rPh sb="2" eb="4">
      <t>クロダ</t>
    </rPh>
    <phoneticPr fontId="12"/>
  </si>
  <si>
    <t>大門町</t>
  </si>
  <si>
    <t>H5.12.9</t>
  </si>
  <si>
    <t>大門黒田線</t>
    <rPh sb="2" eb="4">
      <t>クロダ</t>
    </rPh>
    <phoneticPr fontId="12"/>
  </si>
  <si>
    <t>3.3.39</t>
  </si>
  <si>
    <t>羽場町２丁目</t>
  </si>
  <si>
    <t>羽場町４丁目</t>
  </si>
  <si>
    <t>H3.12.13</t>
  </si>
  <si>
    <t>曙町羽場線</t>
  </si>
  <si>
    <t>3.6.38</t>
  </si>
  <si>
    <t>大井西の原線</t>
  </si>
  <si>
    <t>3.5.37</t>
  </si>
  <si>
    <t>銀座１丁目</t>
  </si>
  <si>
    <t>東和町１丁目</t>
  </si>
  <si>
    <t>H22.7.1</t>
  </si>
  <si>
    <t>S24.3.24</t>
  </si>
  <si>
    <t>谷川２号線</t>
  </si>
  <si>
    <t>3.7.36</t>
  </si>
  <si>
    <t>伝馬町１丁目</t>
  </si>
  <si>
    <t>吾妻町</t>
  </si>
  <si>
    <t>谷川１号線</t>
  </si>
  <si>
    <t>3.7.35</t>
  </si>
  <si>
    <t>鼎西鼎</t>
  </si>
  <si>
    <t>知久町３丁目</t>
  </si>
  <si>
    <t>S33.12.23</t>
  </si>
  <si>
    <t>水の手線</t>
  </si>
  <si>
    <t>3.6.33</t>
  </si>
  <si>
    <t>知久町２丁目</t>
  </si>
  <si>
    <t>吾妻町線</t>
  </si>
  <si>
    <t>3.6.32</t>
  </si>
  <si>
    <t>鼎名古熊</t>
  </si>
  <si>
    <t>東中央通</t>
    <phoneticPr fontId="16"/>
  </si>
  <si>
    <t>S63.10.21</t>
  </si>
  <si>
    <t>S36.3.17</t>
  </si>
  <si>
    <t>飯田下山線</t>
  </si>
  <si>
    <t>3.5.30</t>
  </si>
  <si>
    <t>丸山町４丁目</t>
    <rPh sb="0" eb="2">
      <t>マルヤマ</t>
    </rPh>
    <rPh sb="2" eb="3">
      <t>チョウ</t>
    </rPh>
    <rPh sb="4" eb="6">
      <t>チョウメ</t>
    </rPh>
    <phoneticPr fontId="12"/>
  </si>
  <si>
    <t>高羽町６丁目</t>
  </si>
  <si>
    <t>S42.9.20</t>
  </si>
  <si>
    <t>城山正永寺原線</t>
  </si>
  <si>
    <t>3.5.28</t>
  </si>
  <si>
    <t>丸山町１丁目</t>
    <phoneticPr fontId="12"/>
  </si>
  <si>
    <t>白山町３丁目</t>
  </si>
  <si>
    <t>S44.5.22</t>
  </si>
  <si>
    <t>丸山中央線</t>
  </si>
  <si>
    <t>3.5.27</t>
  </si>
  <si>
    <t>羽場町１丁目</t>
    <phoneticPr fontId="16"/>
  </si>
  <si>
    <t>高羽町２丁目</t>
  </si>
  <si>
    <t>S56.7.7</t>
  </si>
  <si>
    <t>大門町羽場線</t>
  </si>
  <si>
    <t>3.5.26</t>
  </si>
  <si>
    <t>中村</t>
  </si>
  <si>
    <t>S58.8.4</t>
  </si>
  <si>
    <t>知久町中村線</t>
  </si>
  <si>
    <t>3.6.25</t>
  </si>
  <si>
    <t>銀座４丁目</t>
  </si>
  <si>
    <t>通り町４丁目</t>
    <rPh sb="0" eb="1">
      <t>トオ</t>
    </rPh>
    <rPh sb="2" eb="3">
      <t>マチ</t>
    </rPh>
    <phoneticPr fontId="12"/>
  </si>
  <si>
    <t>S57.10.18</t>
  </si>
  <si>
    <t>知久町線</t>
  </si>
  <si>
    <t>3.5.24</t>
  </si>
  <si>
    <t>砂払町２丁目</t>
  </si>
  <si>
    <t>大通１丁目</t>
    <phoneticPr fontId="12"/>
  </si>
  <si>
    <t>飯田中津川線</t>
  </si>
  <si>
    <t>3.4.23</t>
  </si>
  <si>
    <t>東新町１丁目</t>
  </si>
  <si>
    <t>東新町座光寺線</t>
    <rPh sb="0" eb="3">
      <t>トウシンチョウ</t>
    </rPh>
    <rPh sb="3" eb="6">
      <t>ザコウジ</t>
    </rPh>
    <phoneticPr fontId="12"/>
  </si>
  <si>
    <t>3.5.22</t>
  </si>
  <si>
    <t>高羽町４丁目</t>
  </si>
  <si>
    <t>高羽町１丁目</t>
  </si>
  <si>
    <t>S43.9.16</t>
  </si>
  <si>
    <t>駅西線</t>
  </si>
  <si>
    <t>3.4.21</t>
  </si>
  <si>
    <t>時又中村線</t>
  </si>
  <si>
    <t>3.4.19</t>
  </si>
  <si>
    <t>三日市場</t>
  </si>
  <si>
    <t>H7.7.3</t>
  </si>
  <si>
    <t>熊野殿岡線</t>
  </si>
  <si>
    <t>3.4.17</t>
  </si>
  <si>
    <t>鼎切石</t>
  </si>
  <si>
    <t>鼎東鼎</t>
    <rPh sb="0" eb="1">
      <t>カナエ</t>
    </rPh>
    <rPh sb="1" eb="2">
      <t>ヒガシ</t>
    </rPh>
    <rPh sb="2" eb="3">
      <t>カナエ</t>
    </rPh>
    <phoneticPr fontId="12"/>
  </si>
  <si>
    <t>下山妙琴原線</t>
  </si>
  <si>
    <t>3.4.16</t>
  </si>
  <si>
    <t>羽場権現</t>
    <rPh sb="0" eb="2">
      <t>ハバ</t>
    </rPh>
    <rPh sb="2" eb="4">
      <t>ゴンゲン</t>
    </rPh>
    <phoneticPr fontId="12"/>
  </si>
  <si>
    <t>知久町妙琴線</t>
  </si>
  <si>
    <t>3.4.15</t>
  </si>
  <si>
    <t>今宮町４丁目</t>
    <phoneticPr fontId="12"/>
  </si>
  <si>
    <t>白山通り２丁目</t>
    <rPh sb="2" eb="3">
      <t>ドオ</t>
    </rPh>
    <phoneticPr fontId="12"/>
  </si>
  <si>
    <t>白山城山線</t>
  </si>
  <si>
    <t>3.4.13</t>
  </si>
  <si>
    <t>上郷別府</t>
  </si>
  <si>
    <t>東和町２丁目</t>
  </si>
  <si>
    <t>日之出町江戸町線</t>
    <rPh sb="1" eb="2">
      <t>ノ</t>
    </rPh>
    <phoneticPr fontId="12"/>
  </si>
  <si>
    <t>3.4.12</t>
  </si>
  <si>
    <t>桜町２丁目</t>
  </si>
  <si>
    <t>日之出町宮本町線</t>
    <rPh sb="1" eb="2">
      <t>ノ</t>
    </rPh>
    <phoneticPr fontId="12"/>
  </si>
  <si>
    <t>3.4.10</t>
  </si>
  <si>
    <t>銀座５丁目</t>
  </si>
  <si>
    <t>長野飯田線</t>
  </si>
  <si>
    <t>3.4.9</t>
  </si>
  <si>
    <t>知久町４丁目</t>
  </si>
  <si>
    <t>大横町桜町線</t>
  </si>
  <si>
    <t>3.4.8</t>
  </si>
  <si>
    <t>鼎東鼎</t>
  </si>
  <si>
    <t>中央通り４丁目</t>
  </si>
  <si>
    <t>中央通り線</t>
  </si>
  <si>
    <t>3.4.7</t>
  </si>
  <si>
    <t>北方座光寺線</t>
    <rPh sb="2" eb="5">
      <t>ザコウジ</t>
    </rPh>
    <phoneticPr fontId="12"/>
  </si>
  <si>
    <t>3.3.6</t>
    <phoneticPr fontId="12"/>
  </si>
  <si>
    <t>今宮町３丁目</t>
  </si>
  <si>
    <t>H4.11.30</t>
  </si>
  <si>
    <t>大門今宮線</t>
  </si>
  <si>
    <t>3.3.5</t>
  </si>
  <si>
    <t>大瀬木</t>
    <rPh sb="0" eb="3">
      <t>オオセギ</t>
    </rPh>
    <phoneticPr fontId="12"/>
  </si>
  <si>
    <t>丸山町</t>
  </si>
  <si>
    <t>羽場大瀬木線</t>
  </si>
  <si>
    <t>3.3.4</t>
  </si>
  <si>
    <t>谷川線</t>
  </si>
  <si>
    <t>3.3.3</t>
  </si>
  <si>
    <t>主税町</t>
  </si>
  <si>
    <t>通り町４丁目</t>
  </si>
  <si>
    <t>通り町主税町線</t>
  </si>
  <si>
    <t>3.3.2</t>
  </si>
  <si>
    <t>扇町</t>
  </si>
  <si>
    <t>諏訪町</t>
  </si>
  <si>
    <t>大宮下横町線</t>
  </si>
  <si>
    <t>3.2.1</t>
  </si>
  <si>
    <t>国道
（改良済）</t>
    <rPh sb="0" eb="2">
      <t>コクドウ</t>
    </rPh>
    <rPh sb="4" eb="6">
      <t>カイリョウ</t>
    </rPh>
    <rPh sb="6" eb="7">
      <t>ス</t>
    </rPh>
    <phoneticPr fontId="12"/>
  </si>
  <si>
    <t>国道
（計画）</t>
    <rPh sb="0" eb="2">
      <t>コクドウ</t>
    </rPh>
    <rPh sb="4" eb="6">
      <t>ケイカク</t>
    </rPh>
    <phoneticPr fontId="12"/>
  </si>
  <si>
    <t>県道
（改良済）</t>
    <rPh sb="0" eb="2">
      <t>ケンドウ</t>
    </rPh>
    <rPh sb="4" eb="6">
      <t>カイリョウ</t>
    </rPh>
    <rPh sb="6" eb="7">
      <t>ス</t>
    </rPh>
    <phoneticPr fontId="12"/>
  </si>
  <si>
    <t>県道
（計画）</t>
    <rPh sb="0" eb="2">
      <t>ケンドウ</t>
    </rPh>
    <rPh sb="4" eb="6">
      <t>ケイカク</t>
    </rPh>
    <phoneticPr fontId="12"/>
  </si>
  <si>
    <t>主要
地方道
（改良済）</t>
    <rPh sb="0" eb="2">
      <t>シュヨウ</t>
    </rPh>
    <rPh sb="3" eb="5">
      <t>チホウ</t>
    </rPh>
    <rPh sb="5" eb="6">
      <t>ミチ</t>
    </rPh>
    <rPh sb="8" eb="10">
      <t>カイリョウ</t>
    </rPh>
    <rPh sb="10" eb="11">
      <t>ス</t>
    </rPh>
    <phoneticPr fontId="12"/>
  </si>
  <si>
    <t>主要
地方道
（計画）</t>
    <rPh sb="0" eb="2">
      <t>シュヨウ</t>
    </rPh>
    <rPh sb="3" eb="5">
      <t>チホウ</t>
    </rPh>
    <rPh sb="5" eb="6">
      <t>ミチ</t>
    </rPh>
    <rPh sb="8" eb="10">
      <t>ケイカク</t>
    </rPh>
    <phoneticPr fontId="12"/>
  </si>
  <si>
    <t>市道
（改良済）</t>
    <rPh sb="0" eb="1">
      <t>シ</t>
    </rPh>
    <rPh sb="1" eb="2">
      <t>ドウ</t>
    </rPh>
    <rPh sb="4" eb="6">
      <t>カイリョウ</t>
    </rPh>
    <rPh sb="6" eb="7">
      <t>ス</t>
    </rPh>
    <phoneticPr fontId="12"/>
  </si>
  <si>
    <t>市道
（計画）</t>
    <rPh sb="0" eb="1">
      <t>シ</t>
    </rPh>
    <rPh sb="1" eb="2">
      <t>ドウ</t>
    </rPh>
    <rPh sb="4" eb="6">
      <t>ケイカク</t>
    </rPh>
    <phoneticPr fontId="12"/>
  </si>
  <si>
    <t>改良率</t>
    <rPh sb="0" eb="2">
      <t>カイリョウ</t>
    </rPh>
    <rPh sb="2" eb="3">
      <t>リツ</t>
    </rPh>
    <phoneticPr fontId="12"/>
  </si>
  <si>
    <t>改良済延長</t>
    <rPh sb="0" eb="2">
      <t>カイリョウ</t>
    </rPh>
    <rPh sb="2" eb="3">
      <t>ズミ</t>
    </rPh>
    <rPh sb="3" eb="5">
      <t>エンチョウ</t>
    </rPh>
    <phoneticPr fontId="12"/>
  </si>
  <si>
    <t>計画延長</t>
    <rPh sb="0" eb="2">
      <t>ケイカク</t>
    </rPh>
    <rPh sb="2" eb="4">
      <t>エンチョウ</t>
    </rPh>
    <phoneticPr fontId="12"/>
  </si>
  <si>
    <t>備考</t>
    <rPh sb="0" eb="2">
      <t>ビコウ</t>
    </rPh>
    <phoneticPr fontId="12"/>
  </si>
  <si>
    <t>道路種類別延長</t>
    <rPh sb="0" eb="2">
      <t>ドウロ</t>
    </rPh>
    <rPh sb="2" eb="4">
      <t>シュルイ</t>
    </rPh>
    <rPh sb="4" eb="5">
      <t>ベツ</t>
    </rPh>
    <rPh sb="5" eb="7">
      <t>エンチョウ</t>
    </rPh>
    <phoneticPr fontId="12"/>
  </si>
  <si>
    <t>幅員</t>
    <rPh sb="0" eb="2">
      <t>フクイン</t>
    </rPh>
    <phoneticPr fontId="12"/>
  </si>
  <si>
    <t>終点</t>
    <rPh sb="0" eb="2">
      <t>シュウテン</t>
    </rPh>
    <phoneticPr fontId="12"/>
  </si>
  <si>
    <t>起点</t>
    <rPh sb="0" eb="2">
      <t>キテン</t>
    </rPh>
    <phoneticPr fontId="12"/>
  </si>
  <si>
    <t>最終変更</t>
    <rPh sb="0" eb="2">
      <t>サイシュウ</t>
    </rPh>
    <rPh sb="2" eb="4">
      <t>ヘンコウ</t>
    </rPh>
    <phoneticPr fontId="12"/>
  </si>
  <si>
    <t>計画決定</t>
    <rPh sb="0" eb="2">
      <t>ケイカク</t>
    </rPh>
    <rPh sb="2" eb="4">
      <t>ケッテイ</t>
    </rPh>
    <phoneticPr fontId="12"/>
  </si>
  <si>
    <t>路線名</t>
    <rPh sb="0" eb="3">
      <t>ロセンメイ</t>
    </rPh>
    <phoneticPr fontId="12"/>
  </si>
  <si>
    <t>番号</t>
    <rPh sb="0" eb="2">
      <t>バンゴウ</t>
    </rPh>
    <phoneticPr fontId="12"/>
  </si>
  <si>
    <t>201 飯田市都市計画道路一覧</t>
    <rPh sb="4" eb="7">
      <t>イイダシ</t>
    </rPh>
    <rPh sb="7" eb="9">
      <t>トシ</t>
    </rPh>
    <rPh sb="9" eb="11">
      <t>ケイカク</t>
    </rPh>
    <rPh sb="11" eb="13">
      <t>ドウロ</t>
    </rPh>
    <rPh sb="13" eb="15">
      <t>イチラン</t>
    </rPh>
    <phoneticPr fontId="12"/>
  </si>
  <si>
    <t>延長（km）</t>
    <rPh sb="0" eb="2">
      <t>エンチョウ</t>
    </rPh>
    <phoneticPr fontId="12"/>
  </si>
  <si>
    <t>路線（本）</t>
    <rPh sb="0" eb="2">
      <t>ロセン</t>
    </rPh>
    <rPh sb="3" eb="4">
      <t>ホン</t>
    </rPh>
    <phoneticPr fontId="12"/>
  </si>
  <si>
    <t>市道</t>
    <rPh sb="0" eb="2">
      <t>シドウ</t>
    </rPh>
    <phoneticPr fontId="12"/>
  </si>
  <si>
    <t>県道</t>
    <rPh sb="0" eb="2">
      <t>ケンドウ</t>
    </rPh>
    <phoneticPr fontId="12"/>
  </si>
  <si>
    <t>高規格
幹線道路</t>
    <rPh sb="0" eb="3">
      <t>コウキカク</t>
    </rPh>
    <rPh sb="4" eb="6">
      <t>カンセン</t>
    </rPh>
    <rPh sb="6" eb="8">
      <t>ドウロ</t>
    </rPh>
    <phoneticPr fontId="12"/>
  </si>
  <si>
    <t>高速自動車道</t>
    <rPh sb="0" eb="2">
      <t>コウソク</t>
    </rPh>
    <rPh sb="2" eb="6">
      <t>ジドウシャドウ</t>
    </rPh>
    <phoneticPr fontId="12"/>
  </si>
  <si>
    <t>国道</t>
    <rPh sb="0" eb="2">
      <t>コクドウ</t>
    </rPh>
    <phoneticPr fontId="12"/>
  </si>
  <si>
    <t>197 道路の状況</t>
    <rPh sb="4" eb="6">
      <t>ドウロ</t>
    </rPh>
    <phoneticPr fontId="12"/>
  </si>
  <si>
    <t>資料：維持管理課</t>
    <rPh sb="3" eb="5">
      <t>イジ</t>
    </rPh>
    <rPh sb="5" eb="7">
      <t>カンリ</t>
    </rPh>
    <rPh sb="7" eb="8">
      <t>カ</t>
    </rPh>
    <phoneticPr fontId="12"/>
  </si>
  <si>
    <t>舗装率(%)</t>
    <rPh sb="0" eb="3">
      <t>ホソウリツ</t>
    </rPh>
    <phoneticPr fontId="12"/>
  </si>
  <si>
    <t>未舗装延長</t>
    <rPh sb="0" eb="3">
      <t>ミホソウ</t>
    </rPh>
    <rPh sb="3" eb="5">
      <t>エンチョウ</t>
    </rPh>
    <phoneticPr fontId="12"/>
  </si>
  <si>
    <t>舗装延長</t>
    <rPh sb="0" eb="2">
      <t>ホソウ</t>
    </rPh>
    <rPh sb="2" eb="4">
      <t>エンチョウ</t>
    </rPh>
    <phoneticPr fontId="12"/>
  </si>
  <si>
    <t>実延長</t>
    <rPh sb="0" eb="1">
      <t>ジツ</t>
    </rPh>
    <rPh sb="1" eb="3">
      <t>ソウエンチョウ</t>
    </rPh>
    <phoneticPr fontId="12"/>
  </si>
  <si>
    <t>総延長</t>
    <rPh sb="0" eb="3">
      <t>ソウエンチョウ</t>
    </rPh>
    <phoneticPr fontId="12"/>
  </si>
  <si>
    <t>各年度3月31日現在（単位 ｍ）</t>
    <rPh sb="0" eb="3">
      <t>カクネンド</t>
    </rPh>
    <rPh sb="4" eb="5">
      <t>ガツ</t>
    </rPh>
    <rPh sb="7" eb="8">
      <t>ニチ</t>
    </rPh>
    <rPh sb="8" eb="10">
      <t>ゲンザイ</t>
    </rPh>
    <rPh sb="11" eb="13">
      <t>タンイ</t>
    </rPh>
    <phoneticPr fontId="12"/>
  </si>
  <si>
    <t>198 市道の舗装状況</t>
    <phoneticPr fontId="12"/>
  </si>
  <si>
    <t>R4.2</t>
    <phoneticPr fontId="16"/>
  </si>
  <si>
    <t>R2～R3</t>
    <phoneticPr fontId="16"/>
  </si>
  <si>
    <t>南和田1区</t>
    <rPh sb="0" eb="1">
      <t>ミナミ</t>
    </rPh>
    <rPh sb="1" eb="3">
      <t>ワダ</t>
    </rPh>
    <rPh sb="4" eb="5">
      <t>ク</t>
    </rPh>
    <phoneticPr fontId="16"/>
  </si>
  <si>
    <t>R2.9</t>
    <phoneticPr fontId="16"/>
  </si>
  <si>
    <t>R1～R2</t>
    <phoneticPr fontId="16"/>
  </si>
  <si>
    <t>木沢8区</t>
    <rPh sb="0" eb="2">
      <t>キザワ</t>
    </rPh>
    <rPh sb="3" eb="4">
      <t>ク</t>
    </rPh>
    <phoneticPr fontId="16"/>
  </si>
  <si>
    <t>R2.2</t>
    <phoneticPr fontId="16"/>
  </si>
  <si>
    <t>H30～R1</t>
    <phoneticPr fontId="16"/>
  </si>
  <si>
    <t>木沢７区</t>
    <rPh sb="0" eb="2">
      <t>キザワ</t>
    </rPh>
    <rPh sb="3" eb="4">
      <t>ク</t>
    </rPh>
    <phoneticPr fontId="16"/>
  </si>
  <si>
    <t>H31.3</t>
    <phoneticPr fontId="16"/>
  </si>
  <si>
    <t>Ｈ29～30</t>
    <phoneticPr fontId="16"/>
  </si>
  <si>
    <t>木沢６区</t>
    <rPh sb="0" eb="2">
      <t>キザワ</t>
    </rPh>
    <rPh sb="3" eb="4">
      <t>ク</t>
    </rPh>
    <phoneticPr fontId="16"/>
  </si>
  <si>
    <t>H30.3</t>
    <phoneticPr fontId="16"/>
  </si>
  <si>
    <t>Ｈ28～29</t>
    <phoneticPr fontId="16"/>
  </si>
  <si>
    <t>木沢５区</t>
    <rPh sb="0" eb="2">
      <t>キザワ</t>
    </rPh>
    <rPh sb="3" eb="4">
      <t>ク</t>
    </rPh>
    <phoneticPr fontId="16"/>
  </si>
  <si>
    <t>H29.3</t>
    <phoneticPr fontId="16"/>
  </si>
  <si>
    <t>Ｈ27～28</t>
    <phoneticPr fontId="16"/>
  </si>
  <si>
    <t>木沢４区</t>
    <rPh sb="0" eb="2">
      <t>キザワ</t>
    </rPh>
    <rPh sb="3" eb="4">
      <t>ク</t>
    </rPh>
    <phoneticPr fontId="16"/>
  </si>
  <si>
    <t xml:space="preserve">　　　　　500
</t>
    <phoneticPr fontId="12"/>
  </si>
  <si>
    <t>Ｈ28.3</t>
    <phoneticPr fontId="16"/>
  </si>
  <si>
    <t>Ｈ26～27</t>
    <phoneticPr fontId="16"/>
  </si>
  <si>
    <t>木沢３区</t>
    <rPh sb="0" eb="2">
      <t>キザワ</t>
    </rPh>
    <rPh sb="3" eb="4">
      <t>ク</t>
    </rPh>
    <phoneticPr fontId="16"/>
  </si>
  <si>
    <t>Ｈ27.3</t>
    <phoneticPr fontId="16"/>
  </si>
  <si>
    <t>Ｈ25～26</t>
    <phoneticPr fontId="16"/>
  </si>
  <si>
    <t>木沢１区・２区</t>
    <rPh sb="0" eb="2">
      <t>キザワ</t>
    </rPh>
    <rPh sb="3" eb="4">
      <t>ク</t>
    </rPh>
    <rPh sb="6" eb="7">
      <t>ク</t>
    </rPh>
    <phoneticPr fontId="16"/>
  </si>
  <si>
    <t>下栗６区</t>
    <rPh sb="0" eb="1">
      <t>シモ</t>
    </rPh>
    <rPh sb="1" eb="2">
      <t>クリ</t>
    </rPh>
    <rPh sb="3" eb="4">
      <t>ク</t>
    </rPh>
    <phoneticPr fontId="16"/>
  </si>
  <si>
    <t>上村</t>
    <rPh sb="0" eb="2">
      <t>カミムラ</t>
    </rPh>
    <phoneticPr fontId="16"/>
  </si>
  <si>
    <t>H26.2
H26.3</t>
    <phoneticPr fontId="16"/>
  </si>
  <si>
    <t>H24～２５</t>
    <phoneticPr fontId="16"/>
  </si>
  <si>
    <t>八重河内14区</t>
    <phoneticPr fontId="16"/>
  </si>
  <si>
    <t>H26.3</t>
    <phoneticPr fontId="16"/>
  </si>
  <si>
    <t>下栗５区</t>
    <phoneticPr fontId="16"/>
  </si>
  <si>
    <t>上村</t>
    <rPh sb="0" eb="2">
      <t>カミムラ</t>
    </rPh>
    <phoneticPr fontId="6"/>
  </si>
  <si>
    <t>H25.2
H25.3</t>
    <phoneticPr fontId="16"/>
  </si>
  <si>
    <t>H2３～２４</t>
    <phoneticPr fontId="16"/>
  </si>
  <si>
    <t>八重河内１３区</t>
    <rPh sb="6" eb="7">
      <t>ク</t>
    </rPh>
    <phoneticPr fontId="16"/>
  </si>
  <si>
    <t>南信濃</t>
    <phoneticPr fontId="16"/>
  </si>
  <si>
    <t>八重河内１２区</t>
    <rPh sb="6" eb="7">
      <t>ク</t>
    </rPh>
    <phoneticPr fontId="16"/>
  </si>
  <si>
    <t>H25.3</t>
    <phoneticPr fontId="16"/>
  </si>
  <si>
    <t>下栗４区</t>
    <phoneticPr fontId="16"/>
  </si>
  <si>
    <t>H2２～２４</t>
    <phoneticPr fontId="16"/>
  </si>
  <si>
    <t>八重河内１１区</t>
    <phoneticPr fontId="16"/>
  </si>
  <si>
    <t>H25.1
H25.2</t>
    <phoneticPr fontId="16"/>
  </si>
  <si>
    <t>H22～２４</t>
    <phoneticPr fontId="16"/>
  </si>
  <si>
    <t>下栗１区･２区･３区</t>
    <rPh sb="0" eb="1">
      <t>シモ</t>
    </rPh>
    <rPh sb="1" eb="2">
      <t>クリ</t>
    </rPh>
    <rPh sb="3" eb="4">
      <t>ク</t>
    </rPh>
    <rPh sb="6" eb="7">
      <t>ク</t>
    </rPh>
    <rPh sb="9" eb="10">
      <t>ク</t>
    </rPh>
    <phoneticPr fontId="16"/>
  </si>
  <si>
    <t>H23.3</t>
  </si>
  <si>
    <t>H21～22</t>
  </si>
  <si>
    <t>程野４区・５区</t>
    <rPh sb="0" eb="1">
      <t>ホド</t>
    </rPh>
    <rPh sb="1" eb="2">
      <t>ノ</t>
    </rPh>
    <rPh sb="3" eb="4">
      <t>ク</t>
    </rPh>
    <rPh sb="6" eb="7">
      <t>ク</t>
    </rPh>
    <phoneticPr fontId="6"/>
  </si>
  <si>
    <t>H22.12</t>
  </si>
  <si>
    <t>八重河内10区</t>
    <rPh sb="0" eb="4">
      <t>ヤエゴウチ</t>
    </rPh>
    <rPh sb="6" eb="7">
      <t>ク</t>
    </rPh>
    <phoneticPr fontId="6"/>
  </si>
  <si>
    <t>南信濃</t>
    <rPh sb="0" eb="3">
      <t>ミナミシナノ</t>
    </rPh>
    <phoneticPr fontId="6"/>
  </si>
  <si>
    <t>H22.11.11</t>
  </si>
  <si>
    <t>H22.2
H22.3</t>
  </si>
  <si>
    <t>H20・H21</t>
  </si>
  <si>
    <t>八重河内９区</t>
    <rPh sb="0" eb="4">
      <t>ヤエゴウチ</t>
    </rPh>
    <rPh sb="5" eb="6">
      <t>ク</t>
    </rPh>
    <phoneticPr fontId="12"/>
  </si>
  <si>
    <t>H21.10
H21.11</t>
    <phoneticPr fontId="12"/>
  </si>
  <si>
    <t>H20・H21</t>
    <phoneticPr fontId="12"/>
  </si>
  <si>
    <t>程野３区</t>
    <rPh sb="0" eb="1">
      <t>ホド</t>
    </rPh>
    <rPh sb="1" eb="2">
      <t>ノ</t>
    </rPh>
    <rPh sb="3" eb="4">
      <t>ク</t>
    </rPh>
    <phoneticPr fontId="12"/>
  </si>
  <si>
    <t>H20.10
H20.11</t>
    <phoneticPr fontId="12"/>
  </si>
  <si>
    <t>H19・H20</t>
    <phoneticPr fontId="12"/>
  </si>
  <si>
    <t>程野２区</t>
    <rPh sb="0" eb="1">
      <t>ホド</t>
    </rPh>
    <rPh sb="1" eb="2">
      <t>ノ</t>
    </rPh>
    <rPh sb="3" eb="4">
      <t>ク</t>
    </rPh>
    <phoneticPr fontId="12"/>
  </si>
  <si>
    <t>H20.2</t>
    <phoneticPr fontId="12"/>
  </si>
  <si>
    <t>H19</t>
    <phoneticPr fontId="12"/>
  </si>
  <si>
    <t>八重河内８区</t>
    <rPh sb="0" eb="4">
      <t>ヤエゴウチ</t>
    </rPh>
    <rPh sb="5" eb="6">
      <t>ク</t>
    </rPh>
    <phoneticPr fontId="12"/>
  </si>
  <si>
    <t>500
1000</t>
    <phoneticPr fontId="12"/>
  </si>
  <si>
    <t>八重河内５区・６区・７区</t>
    <rPh sb="0" eb="4">
      <t>ヤエゴウチ</t>
    </rPh>
    <rPh sb="5" eb="6">
      <t>ク</t>
    </rPh>
    <rPh sb="8" eb="9">
      <t>ク</t>
    </rPh>
    <rPh sb="11" eb="12">
      <t>ク</t>
    </rPh>
    <phoneticPr fontId="12"/>
  </si>
  <si>
    <t>H20.1</t>
    <phoneticPr fontId="12"/>
  </si>
  <si>
    <t>H18・H19</t>
    <phoneticPr fontId="12"/>
  </si>
  <si>
    <t>中郷４区、程野１区</t>
    <rPh sb="0" eb="2">
      <t>ナカゴウ</t>
    </rPh>
    <rPh sb="3" eb="4">
      <t>ク</t>
    </rPh>
    <rPh sb="5" eb="7">
      <t>ホドノ</t>
    </rPh>
    <rPh sb="8" eb="9">
      <t>ク</t>
    </rPh>
    <phoneticPr fontId="12"/>
  </si>
  <si>
    <t>H19.10
H19.11</t>
    <phoneticPr fontId="12"/>
  </si>
  <si>
    <t>八重河内４区-1・-2</t>
    <rPh sb="0" eb="4">
      <t>ヤエゴウチ</t>
    </rPh>
    <rPh sb="5" eb="6">
      <t>ク</t>
    </rPh>
    <phoneticPr fontId="12"/>
  </si>
  <si>
    <t>H19．3</t>
    <phoneticPr fontId="12"/>
  </si>
  <si>
    <t>H17・H18</t>
    <phoneticPr fontId="12"/>
  </si>
  <si>
    <t>八重河内３区</t>
    <rPh sb="0" eb="4">
      <t>ヤエゴウチ</t>
    </rPh>
    <rPh sb="5" eb="6">
      <t>ク</t>
    </rPh>
    <phoneticPr fontId="12"/>
  </si>
  <si>
    <t>中郷３区</t>
    <rPh sb="0" eb="2">
      <t>ナカゴウ</t>
    </rPh>
    <rPh sb="3" eb="4">
      <t>ク</t>
    </rPh>
    <phoneticPr fontId="12"/>
  </si>
  <si>
    <t>上　村</t>
    <rPh sb="0" eb="1">
      <t>ウエ</t>
    </rPh>
    <rPh sb="2" eb="3">
      <t>ムラ</t>
    </rPh>
    <phoneticPr fontId="12"/>
  </si>
  <si>
    <t>H18．10　　　　　　　　　　　　　　　　　　　　　　　　　　　   H18．11</t>
    <phoneticPr fontId="12"/>
  </si>
  <si>
    <t>H18</t>
    <phoneticPr fontId="12"/>
  </si>
  <si>
    <t>八重河内4区-3</t>
    <rPh sb="0" eb="4">
      <t>ヤエゴウチ</t>
    </rPh>
    <rPh sb="5" eb="6">
      <t>ク</t>
    </rPh>
    <phoneticPr fontId="12"/>
  </si>
  <si>
    <t>H18．3</t>
    <phoneticPr fontId="12"/>
  </si>
  <si>
    <t>H16・H17</t>
    <phoneticPr fontId="12"/>
  </si>
  <si>
    <t>和田９区　　　　　　　　　　　　　八重河内１区・２区</t>
    <rPh sb="0" eb="2">
      <t>ワダ</t>
    </rPh>
    <rPh sb="3" eb="4">
      <t>ク</t>
    </rPh>
    <rPh sb="17" eb="21">
      <t>ヤエゴウチ</t>
    </rPh>
    <rPh sb="22" eb="23">
      <t>ク</t>
    </rPh>
    <rPh sb="25" eb="26">
      <t>ク</t>
    </rPh>
    <phoneticPr fontId="12"/>
  </si>
  <si>
    <t>上町６区　　　　　　　　　　　　　中郷２区</t>
    <rPh sb="0" eb="2">
      <t>カミマチ</t>
    </rPh>
    <rPh sb="3" eb="4">
      <t>ク</t>
    </rPh>
    <rPh sb="17" eb="19">
      <t>ナカゴウ</t>
    </rPh>
    <rPh sb="20" eb="21">
      <t>ク</t>
    </rPh>
    <phoneticPr fontId="12"/>
  </si>
  <si>
    <t>H17.3</t>
    <phoneticPr fontId="12"/>
  </si>
  <si>
    <t>H15・H16</t>
    <phoneticPr fontId="12"/>
  </si>
  <si>
    <t>和田８区</t>
    <rPh sb="0" eb="2">
      <t>ワダ</t>
    </rPh>
    <rPh sb="3" eb="4">
      <t>ク</t>
    </rPh>
    <phoneticPr fontId="12"/>
  </si>
  <si>
    <t>H17．3</t>
    <phoneticPr fontId="12"/>
  </si>
  <si>
    <t>上町４区・５区　　　中郷１区</t>
    <rPh sb="0" eb="2">
      <t>カミマチ</t>
    </rPh>
    <rPh sb="3" eb="4">
      <t>ク</t>
    </rPh>
    <rPh sb="6" eb="7">
      <t>ク</t>
    </rPh>
    <rPh sb="10" eb="12">
      <t>ナカゴウ</t>
    </rPh>
    <rPh sb="13" eb="14">
      <t>ク</t>
    </rPh>
    <phoneticPr fontId="12"/>
  </si>
  <si>
    <t>H16.1</t>
    <phoneticPr fontId="12"/>
  </si>
  <si>
    <t>H14・H15</t>
    <phoneticPr fontId="12"/>
  </si>
  <si>
    <t>和田７区</t>
    <rPh sb="0" eb="2">
      <t>ワダ</t>
    </rPh>
    <rPh sb="3" eb="4">
      <t>ク</t>
    </rPh>
    <phoneticPr fontId="12"/>
  </si>
  <si>
    <t>H16．3</t>
    <phoneticPr fontId="12"/>
  </si>
  <si>
    <t>上町３区</t>
    <rPh sb="0" eb="2">
      <t>カミマチ</t>
    </rPh>
    <rPh sb="3" eb="4">
      <t>ク</t>
    </rPh>
    <phoneticPr fontId="12"/>
  </si>
  <si>
    <t>H14.11</t>
    <phoneticPr fontId="12"/>
  </si>
  <si>
    <t>H13・H14</t>
    <phoneticPr fontId="12"/>
  </si>
  <si>
    <t>和田６区</t>
    <rPh sb="0" eb="2">
      <t>ワダ</t>
    </rPh>
    <rPh sb="3" eb="4">
      <t>ク</t>
    </rPh>
    <phoneticPr fontId="12"/>
  </si>
  <si>
    <t>H15．3</t>
    <phoneticPr fontId="12"/>
  </si>
  <si>
    <t>上町２区</t>
    <rPh sb="0" eb="2">
      <t>カミマチ</t>
    </rPh>
    <rPh sb="3" eb="4">
      <t>ク</t>
    </rPh>
    <phoneticPr fontId="12"/>
  </si>
  <si>
    <t>H14.1</t>
    <phoneticPr fontId="12"/>
  </si>
  <si>
    <t>H12・H13</t>
    <phoneticPr fontId="12"/>
  </si>
  <si>
    <t>和田５区</t>
    <rPh sb="0" eb="2">
      <t>ワダ</t>
    </rPh>
    <rPh sb="3" eb="4">
      <t>ク</t>
    </rPh>
    <phoneticPr fontId="12"/>
  </si>
  <si>
    <t>H13．12</t>
    <phoneticPr fontId="12"/>
  </si>
  <si>
    <t>上町１区</t>
    <rPh sb="0" eb="2">
      <t>カミマチ</t>
    </rPh>
    <rPh sb="3" eb="4">
      <t>ク</t>
    </rPh>
    <phoneticPr fontId="12"/>
  </si>
  <si>
    <t>H12.11</t>
    <phoneticPr fontId="12"/>
  </si>
  <si>
    <t>H11・H12</t>
    <phoneticPr fontId="12"/>
  </si>
  <si>
    <t>和田４区</t>
    <rPh sb="0" eb="2">
      <t>ワダ</t>
    </rPh>
    <rPh sb="3" eb="4">
      <t>ク</t>
    </rPh>
    <phoneticPr fontId="12"/>
  </si>
  <si>
    <t>H12.3</t>
    <phoneticPr fontId="12"/>
  </si>
  <si>
    <t>H10・H11</t>
    <phoneticPr fontId="12"/>
  </si>
  <si>
    <t>９工区</t>
    <phoneticPr fontId="12"/>
  </si>
  <si>
    <t>上久堅</t>
    <rPh sb="0" eb="3">
      <t>カミヒサカタ</t>
    </rPh>
    <phoneticPr fontId="12"/>
  </si>
  <si>
    <t>Ｈ11.3</t>
    <phoneticPr fontId="12"/>
  </si>
  <si>
    <t>H9・H10</t>
    <phoneticPr fontId="12"/>
  </si>
  <si>
    <t>８工区</t>
  </si>
  <si>
    <t>H11.2</t>
    <phoneticPr fontId="12"/>
  </si>
  <si>
    <t>H8･H9</t>
    <phoneticPr fontId="12"/>
  </si>
  <si>
    <t>和田３区</t>
    <rPh sb="0" eb="2">
      <t>ワダ</t>
    </rPh>
    <rPh sb="3" eb="4">
      <t>ク</t>
    </rPh>
    <phoneticPr fontId="12"/>
  </si>
  <si>
    <t>７工区</t>
  </si>
  <si>
    <t>H10.9</t>
    <phoneticPr fontId="12"/>
  </si>
  <si>
    <t>H７･H８</t>
    <phoneticPr fontId="12"/>
  </si>
  <si>
    <t>和田２区</t>
    <rPh sb="0" eb="2">
      <t>ワダ</t>
    </rPh>
    <rPh sb="3" eb="4">
      <t>ク</t>
    </rPh>
    <phoneticPr fontId="12"/>
  </si>
  <si>
    <t>H7･H8</t>
    <phoneticPr fontId="12"/>
  </si>
  <si>
    <t>５工区　　　　　　　　　　６工区</t>
    <rPh sb="14" eb="16">
      <t>コウク</t>
    </rPh>
    <phoneticPr fontId="12"/>
  </si>
  <si>
    <t>H9.７</t>
    <phoneticPr fontId="12"/>
  </si>
  <si>
    <t>H6･H7</t>
    <phoneticPr fontId="12"/>
  </si>
  <si>
    <t>和田１区</t>
    <rPh sb="0" eb="2">
      <t>ワダ</t>
    </rPh>
    <rPh sb="3" eb="4">
      <t>ク</t>
    </rPh>
    <phoneticPr fontId="12"/>
  </si>
  <si>
    <t>４工区</t>
  </si>
  <si>
    <t>H5･H6</t>
    <phoneticPr fontId="12"/>
  </si>
  <si>
    <t>３工区</t>
  </si>
  <si>
    <t>H4･H5</t>
    <phoneticPr fontId="12"/>
  </si>
  <si>
    <t>２工区</t>
  </si>
  <si>
    <t>H5.1
H5.2</t>
    <phoneticPr fontId="12"/>
  </si>
  <si>
    <t>H3･H4</t>
    <phoneticPr fontId="12"/>
  </si>
  <si>
    <t>１工区</t>
    <rPh sb="1" eb="2">
      <t>コウジ</t>
    </rPh>
    <rPh sb="2" eb="3">
      <t>ク</t>
    </rPh>
    <phoneticPr fontId="12"/>
  </si>
  <si>
    <t>H4.1
H4.2</t>
    <phoneticPr fontId="12"/>
  </si>
  <si>
    <t>H2･H3</t>
    <phoneticPr fontId="12"/>
  </si>
  <si>
    <t>８工区　　　　　　　　　　　　９工区</t>
    <rPh sb="16" eb="18">
      <t>コウク</t>
    </rPh>
    <phoneticPr fontId="12"/>
  </si>
  <si>
    <t>千代</t>
    <rPh sb="0" eb="2">
      <t>チヨ</t>
    </rPh>
    <phoneticPr fontId="12"/>
  </si>
  <si>
    <t>H元・H2</t>
    <rPh sb="1" eb="2">
      <t>ゲン</t>
    </rPh>
    <phoneticPr fontId="12"/>
  </si>
  <si>
    <t>H2.2
H2.3</t>
    <phoneticPr fontId="12"/>
  </si>
  <si>
    <t>S63・H元</t>
    <rPh sb="5" eb="6">
      <t>ゲン</t>
    </rPh>
    <phoneticPr fontId="12"/>
  </si>
  <si>
    <t>６工区</t>
  </si>
  <si>
    <t>H元.11.30</t>
    <rPh sb="1" eb="2">
      <t>ゲン</t>
    </rPh>
    <phoneticPr fontId="12"/>
  </si>
  <si>
    <t>H元.4.17</t>
    <rPh sb="1" eb="2">
      <t>ゲン</t>
    </rPh>
    <phoneticPr fontId="12"/>
  </si>
  <si>
    <t>H元.2
H元.3</t>
    <rPh sb="1" eb="2">
      <t>ゲン</t>
    </rPh>
    <rPh sb="6" eb="7">
      <t>ゲン</t>
    </rPh>
    <phoneticPr fontId="12"/>
  </si>
  <si>
    <t>S62･S63</t>
    <phoneticPr fontId="12"/>
  </si>
  <si>
    <t>５工区</t>
  </si>
  <si>
    <t>S61・S62</t>
    <phoneticPr fontId="12"/>
  </si>
  <si>
    <t>S60･S61</t>
    <phoneticPr fontId="12"/>
  </si>
  <si>
    <t>S59･S60</t>
    <phoneticPr fontId="12"/>
  </si>
  <si>
    <t>S58･Ｓ59</t>
    <phoneticPr fontId="12"/>
  </si>
  <si>
    <t>S57･S58</t>
    <phoneticPr fontId="12"/>
  </si>
  <si>
    <t>龍江</t>
    <rPh sb="0" eb="2">
      <t>タツエ</t>
    </rPh>
    <phoneticPr fontId="12"/>
  </si>
  <si>
    <t>S58.2
S58.3</t>
    <phoneticPr fontId="12"/>
  </si>
  <si>
    <t>S56･S57</t>
    <phoneticPr fontId="12"/>
  </si>
  <si>
    <t>S55･S56</t>
    <phoneticPr fontId="12"/>
  </si>
  <si>
    <t>S54･S55</t>
    <phoneticPr fontId="12"/>
  </si>
  <si>
    <t>S53･S54</t>
    <phoneticPr fontId="12"/>
  </si>
  <si>
    <t>S52・S53</t>
    <phoneticPr fontId="12"/>
  </si>
  <si>
    <t>S51･S52</t>
    <phoneticPr fontId="12"/>
  </si>
  <si>
    <t>S50･S51</t>
    <phoneticPr fontId="12"/>
  </si>
  <si>
    <t>戊</t>
    <rPh sb="0" eb="1">
      <t>ボ</t>
    </rPh>
    <phoneticPr fontId="12"/>
  </si>
  <si>
    <t>下久堅</t>
    <rPh sb="0" eb="3">
      <t>シモヒサカタ</t>
    </rPh>
    <phoneticPr fontId="12"/>
  </si>
  <si>
    <t>S49･S50</t>
    <phoneticPr fontId="12"/>
  </si>
  <si>
    <t>丙・丁</t>
    <rPh sb="0" eb="1">
      <t>ヘイ</t>
    </rPh>
    <rPh sb="2" eb="3">
      <t>テイ</t>
    </rPh>
    <phoneticPr fontId="12"/>
  </si>
  <si>
    <t>S51.11.5
S52.1.10</t>
    <phoneticPr fontId="12"/>
  </si>
  <si>
    <t>S48･S49</t>
    <phoneticPr fontId="12"/>
  </si>
  <si>
    <t>乙・己・庚・辛・丙
の一部</t>
    <rPh sb="0" eb="1">
      <t>オツ</t>
    </rPh>
    <rPh sb="2" eb="3">
      <t>コ</t>
    </rPh>
    <rPh sb="6" eb="7">
      <t>シン</t>
    </rPh>
    <rPh sb="8" eb="9">
      <t>ヘイ</t>
    </rPh>
    <rPh sb="11" eb="13">
      <t>イチブ</t>
    </rPh>
    <phoneticPr fontId="12"/>
  </si>
  <si>
    <t>S50.12.3
S51.5.20</t>
    <phoneticPr fontId="12"/>
  </si>
  <si>
    <t>S47･S48</t>
    <phoneticPr fontId="12"/>
  </si>
  <si>
    <t>甲</t>
    <rPh sb="0" eb="1">
      <t>コウ</t>
    </rPh>
    <phoneticPr fontId="12"/>
  </si>
  <si>
    <t>S46</t>
    <phoneticPr fontId="12"/>
  </si>
  <si>
    <t>５区～８区</t>
    <rPh sb="1" eb="2">
      <t>ク</t>
    </rPh>
    <rPh sb="4" eb="5">
      <t>ク</t>
    </rPh>
    <phoneticPr fontId="12"/>
  </si>
  <si>
    <t>川路</t>
    <rPh sb="0" eb="2">
      <t>カワジ</t>
    </rPh>
    <phoneticPr fontId="12"/>
  </si>
  <si>
    <t>◎S48.6.15
S48.6.25</t>
    <phoneticPr fontId="12"/>
  </si>
  <si>
    <t>１区～４区
◎上川路・時又</t>
    <rPh sb="1" eb="2">
      <t>ク</t>
    </rPh>
    <rPh sb="4" eb="5">
      <t>ク</t>
    </rPh>
    <rPh sb="7" eb="10">
      <t>カミカワジ</t>
    </rPh>
    <rPh sb="11" eb="13">
      <t>トキマタ</t>
    </rPh>
    <phoneticPr fontId="12"/>
  </si>
  <si>
    <t>S44・S45</t>
    <phoneticPr fontId="12"/>
  </si>
  <si>
    <t>立石・下瀬</t>
    <rPh sb="0" eb="2">
      <t>タテイシ</t>
    </rPh>
    <rPh sb="3" eb="5">
      <t>シモゼ</t>
    </rPh>
    <phoneticPr fontId="12"/>
  </si>
  <si>
    <t>三穂</t>
    <rPh sb="0" eb="2">
      <t>ミホ</t>
    </rPh>
    <phoneticPr fontId="12"/>
  </si>
  <si>
    <t>S43･S44</t>
    <phoneticPr fontId="12"/>
  </si>
  <si>
    <t>伊豆木</t>
    <rPh sb="0" eb="3">
      <t>イズキ</t>
    </rPh>
    <phoneticPr fontId="12"/>
  </si>
  <si>
    <t>S45･S46</t>
    <phoneticPr fontId="12"/>
  </si>
  <si>
    <t>別府</t>
    <rPh sb="0" eb="2">
      <t>ベップ</t>
    </rPh>
    <phoneticPr fontId="12"/>
  </si>
  <si>
    <t>上郷</t>
    <rPh sb="0" eb="2">
      <t>カミサト</t>
    </rPh>
    <phoneticPr fontId="12"/>
  </si>
  <si>
    <t>黒田</t>
    <rPh sb="0" eb="2">
      <t>クロダ</t>
    </rPh>
    <phoneticPr fontId="12"/>
  </si>
  <si>
    <t>飯沼</t>
    <rPh sb="0" eb="2">
      <t>イイヌマ</t>
    </rPh>
    <phoneticPr fontId="12"/>
  </si>
  <si>
    <t>S42･S43</t>
    <phoneticPr fontId="12"/>
  </si>
  <si>
    <t>別府・飯沼の一部</t>
    <rPh sb="0" eb="2">
      <t>ベップ</t>
    </rPh>
    <rPh sb="3" eb="5">
      <t>イイヌマ</t>
    </rPh>
    <rPh sb="6" eb="8">
      <t>イチブ</t>
    </rPh>
    <phoneticPr fontId="12"/>
  </si>
  <si>
    <t>S42</t>
    <phoneticPr fontId="12"/>
  </si>
  <si>
    <t>S41</t>
    <phoneticPr fontId="12"/>
  </si>
  <si>
    <t>箱川</t>
    <rPh sb="0" eb="2">
      <t>ハコガワ</t>
    </rPh>
    <phoneticPr fontId="12"/>
  </si>
  <si>
    <t>山本</t>
    <rPh sb="0" eb="2">
      <t>ヤマモト</t>
    </rPh>
    <phoneticPr fontId="12"/>
  </si>
  <si>
    <t>竹S43.3.25
久S43.4.15</t>
    <rPh sb="0" eb="1">
      <t>タケ</t>
    </rPh>
    <rPh sb="10" eb="11">
      <t>ヒサ</t>
    </rPh>
    <phoneticPr fontId="12"/>
  </si>
  <si>
    <t>S40</t>
    <phoneticPr fontId="12"/>
  </si>
  <si>
    <t>竹佐・久米</t>
    <rPh sb="0" eb="2">
      <t>タケサ</t>
    </rPh>
    <rPh sb="3" eb="5">
      <t>クメ</t>
    </rPh>
    <phoneticPr fontId="12"/>
  </si>
  <si>
    <t>S39</t>
    <phoneticPr fontId="12"/>
  </si>
  <si>
    <t>S39.2.9
S40.5.20</t>
    <phoneticPr fontId="12"/>
  </si>
  <si>
    <t>S35</t>
    <phoneticPr fontId="12"/>
  </si>
  <si>
    <t>西部・東部</t>
    <rPh sb="0" eb="2">
      <t>セイブ</t>
    </rPh>
    <rPh sb="3" eb="5">
      <t>トウブ</t>
    </rPh>
    <phoneticPr fontId="12"/>
  </si>
  <si>
    <t>鼎</t>
    <rPh sb="0" eb="1">
      <t>カナエ</t>
    </rPh>
    <phoneticPr fontId="12"/>
  </si>
  <si>
    <t>S32</t>
    <phoneticPr fontId="12"/>
  </si>
  <si>
    <t>一色・名古熊</t>
    <rPh sb="0" eb="2">
      <t>イッシキ</t>
    </rPh>
    <rPh sb="3" eb="6">
      <t>ナゴクマ</t>
    </rPh>
    <phoneticPr fontId="12"/>
  </si>
  <si>
    <t>S36</t>
    <phoneticPr fontId="12"/>
  </si>
  <si>
    <t>松尾西部</t>
    <rPh sb="0" eb="2">
      <t>マツオ</t>
    </rPh>
    <rPh sb="2" eb="4">
      <t>セイブ</t>
    </rPh>
    <phoneticPr fontId="12"/>
  </si>
  <si>
    <t>松尾</t>
    <rPh sb="0" eb="2">
      <t>マツオ</t>
    </rPh>
    <phoneticPr fontId="12"/>
  </si>
  <si>
    <t>松尾北部</t>
    <rPh sb="0" eb="2">
      <t>マツオ</t>
    </rPh>
    <rPh sb="2" eb="4">
      <t>ホクブ</t>
    </rPh>
    <phoneticPr fontId="12"/>
  </si>
  <si>
    <t>松尾東部</t>
    <rPh sb="0" eb="2">
      <t>マツオ</t>
    </rPh>
    <rPh sb="2" eb="4">
      <t>トウブ</t>
    </rPh>
    <phoneticPr fontId="12"/>
  </si>
  <si>
    <t>S37</t>
    <phoneticPr fontId="12"/>
  </si>
  <si>
    <t>伊賀良</t>
    <rPh sb="0" eb="3">
      <t>イガラ</t>
    </rPh>
    <phoneticPr fontId="12"/>
  </si>
  <si>
    <t>中村</t>
    <rPh sb="0" eb="2">
      <t>ナカムラ</t>
    </rPh>
    <phoneticPr fontId="12"/>
  </si>
  <si>
    <t>S34</t>
    <phoneticPr fontId="12"/>
  </si>
  <si>
    <t>北方</t>
    <rPh sb="0" eb="2">
      <t>キタガタ</t>
    </rPh>
    <phoneticPr fontId="12"/>
  </si>
  <si>
    <t>S33</t>
    <phoneticPr fontId="12"/>
  </si>
  <si>
    <t>上殿岡・下殿岡
三日市場</t>
    <rPh sb="0" eb="1">
      <t>ウエ</t>
    </rPh>
    <rPh sb="1" eb="3">
      <t>トノオカ</t>
    </rPh>
    <rPh sb="4" eb="5">
      <t>シモ</t>
    </rPh>
    <rPh sb="5" eb="7">
      <t>トノオカ</t>
    </rPh>
    <rPh sb="8" eb="12">
      <t>ミッカイチバ</t>
    </rPh>
    <phoneticPr fontId="12"/>
  </si>
  <si>
    <t>羽場の一部
（区画整理区）</t>
    <rPh sb="0" eb="2">
      <t>ハバ</t>
    </rPh>
    <rPh sb="3" eb="5">
      <t>イチブ</t>
    </rPh>
    <rPh sb="7" eb="9">
      <t>クカク</t>
    </rPh>
    <rPh sb="9" eb="11">
      <t>セイリ</t>
    </rPh>
    <rPh sb="11" eb="12">
      <t>ク</t>
    </rPh>
    <phoneticPr fontId="12"/>
  </si>
  <si>
    <t>飯田</t>
    <rPh sb="0" eb="2">
      <t>イイダ</t>
    </rPh>
    <phoneticPr fontId="12"/>
  </si>
  <si>
    <t>飯田
（区画整理区）</t>
    <rPh sb="0" eb="2">
      <t>イイダ</t>
    </rPh>
    <rPh sb="4" eb="6">
      <t>クカク</t>
    </rPh>
    <rPh sb="6" eb="8">
      <t>セイリ</t>
    </rPh>
    <rPh sb="8" eb="9">
      <t>ク</t>
    </rPh>
    <phoneticPr fontId="12"/>
  </si>
  <si>
    <t>S31</t>
    <phoneticPr fontId="12"/>
  </si>
  <si>
    <t>飯田
（除区画整理区）</t>
    <rPh sb="0" eb="2">
      <t>イイダ</t>
    </rPh>
    <rPh sb="4" eb="5">
      <t>ノゾ</t>
    </rPh>
    <rPh sb="5" eb="7">
      <t>クカク</t>
    </rPh>
    <rPh sb="7" eb="9">
      <t>セイリ</t>
    </rPh>
    <rPh sb="9" eb="10">
      <t>ク</t>
    </rPh>
    <phoneticPr fontId="12"/>
  </si>
  <si>
    <t>羽場の一部
（除区画整理区）</t>
    <rPh sb="0" eb="2">
      <t>ハバ</t>
    </rPh>
    <rPh sb="3" eb="5">
      <t>イチブ</t>
    </rPh>
    <rPh sb="7" eb="8">
      <t>ノゾ</t>
    </rPh>
    <rPh sb="8" eb="10">
      <t>クカク</t>
    </rPh>
    <rPh sb="10" eb="12">
      <t>セイリ</t>
    </rPh>
    <rPh sb="12" eb="13">
      <t>ク</t>
    </rPh>
    <phoneticPr fontId="12"/>
  </si>
  <si>
    <t>東野</t>
    <rPh sb="0" eb="1">
      <t>ヒガシ</t>
    </rPh>
    <rPh sb="1" eb="2">
      <t>ノ</t>
    </rPh>
    <phoneticPr fontId="12"/>
  </si>
  <si>
    <t>丸山</t>
    <rPh sb="0" eb="2">
      <t>マルヤマ</t>
    </rPh>
    <phoneticPr fontId="12"/>
  </si>
  <si>
    <t>S29</t>
    <phoneticPr fontId="12"/>
  </si>
  <si>
    <t>時又・長野原
駄科・桐林</t>
    <rPh sb="0" eb="2">
      <t>トキマタ</t>
    </rPh>
    <rPh sb="3" eb="6">
      <t>ナガノハラ</t>
    </rPh>
    <rPh sb="7" eb="9">
      <t>ダシナ</t>
    </rPh>
    <rPh sb="10" eb="12">
      <t>キリバヤシ</t>
    </rPh>
    <phoneticPr fontId="12"/>
  </si>
  <si>
    <t>竜丘</t>
    <rPh sb="0" eb="2">
      <t>タツオカ</t>
    </rPh>
    <phoneticPr fontId="12"/>
  </si>
  <si>
    <t>S28</t>
    <phoneticPr fontId="12"/>
  </si>
  <si>
    <t>上川路</t>
    <rPh sb="0" eb="3">
      <t>カミカワジ</t>
    </rPh>
    <phoneticPr fontId="12"/>
  </si>
  <si>
    <t>完了年月日</t>
    <rPh sb="0" eb="2">
      <t>カンリョウ</t>
    </rPh>
    <rPh sb="2" eb="5">
      <t>ネンガッピ</t>
    </rPh>
    <phoneticPr fontId="12"/>
  </si>
  <si>
    <t>年月</t>
    <rPh sb="0" eb="2">
      <t>ネンゲツ</t>
    </rPh>
    <phoneticPr fontId="12"/>
  </si>
  <si>
    <t>調査後</t>
    <rPh sb="0" eb="3">
      <t>チョウサゴ</t>
    </rPh>
    <phoneticPr fontId="12"/>
  </si>
  <si>
    <t>前</t>
    <rPh sb="0" eb="1">
      <t>マエ</t>
    </rPh>
    <phoneticPr fontId="12"/>
  </si>
  <si>
    <t>図面縮尺
1/x</t>
    <rPh sb="0" eb="2">
      <t>ズメン</t>
    </rPh>
    <rPh sb="2" eb="4">
      <t>シュクシャク</t>
    </rPh>
    <phoneticPr fontId="12"/>
  </si>
  <si>
    <t>法務局登録</t>
    <rPh sb="0" eb="3">
      <t>ホウムキョク</t>
    </rPh>
    <rPh sb="3" eb="5">
      <t>トウロク</t>
    </rPh>
    <phoneticPr fontId="12"/>
  </si>
  <si>
    <t>認証</t>
    <rPh sb="0" eb="2">
      <t>ニンショウ</t>
    </rPh>
    <phoneticPr fontId="12"/>
  </si>
  <si>
    <t>本閲覧</t>
    <rPh sb="0" eb="1">
      <t>ホン</t>
    </rPh>
    <rPh sb="1" eb="3">
      <t>エツラン</t>
    </rPh>
    <phoneticPr fontId="12"/>
  </si>
  <si>
    <t>面積</t>
    <rPh sb="0" eb="2">
      <t>メンセキ</t>
    </rPh>
    <phoneticPr fontId="12"/>
  </si>
  <si>
    <t>筆数</t>
    <rPh sb="0" eb="1">
      <t>フデ</t>
    </rPh>
    <rPh sb="1" eb="2">
      <t>スウ</t>
    </rPh>
    <phoneticPr fontId="12"/>
  </si>
  <si>
    <t>補助対処
年度</t>
    <rPh sb="0" eb="2">
      <t>ホジョ</t>
    </rPh>
    <rPh sb="2" eb="4">
      <t>タイショ</t>
    </rPh>
    <rPh sb="5" eb="7">
      <t>ネンド</t>
    </rPh>
    <phoneticPr fontId="12"/>
  </si>
  <si>
    <t>字名</t>
    <rPh sb="0" eb="1">
      <t>アザ</t>
    </rPh>
    <rPh sb="1" eb="2">
      <t>メイ</t>
    </rPh>
    <phoneticPr fontId="12"/>
  </si>
  <si>
    <t>地区</t>
    <rPh sb="0" eb="2">
      <t>チク</t>
    </rPh>
    <phoneticPr fontId="12"/>
  </si>
  <si>
    <t>203 国土調査成果一覧</t>
    <rPh sb="4" eb="6">
      <t>コクド</t>
    </rPh>
    <rPh sb="6" eb="8">
      <t>チョウサ</t>
    </rPh>
    <rPh sb="8" eb="10">
      <t>セイカ</t>
    </rPh>
    <rPh sb="10" eb="12">
      <t>イチラン</t>
    </rPh>
    <phoneticPr fontId="12"/>
  </si>
  <si>
    <t xml:space="preserve">  鼎中平</t>
    <rPh sb="2" eb="3">
      <t>カナエ</t>
    </rPh>
    <rPh sb="3" eb="5">
      <t>ナカダイラ</t>
    </rPh>
    <phoneticPr fontId="12"/>
  </si>
  <si>
    <t>松川緑地</t>
    <rPh sb="0" eb="2">
      <t>マツカワ</t>
    </rPh>
    <rPh sb="2" eb="4">
      <t>リョクチ</t>
    </rPh>
    <phoneticPr fontId="12"/>
  </si>
  <si>
    <t>愛宕町・</t>
    <rPh sb="0" eb="2">
      <t>アタゴ</t>
    </rPh>
    <rPh sb="2" eb="3">
      <t>マチ</t>
    </rPh>
    <phoneticPr fontId="12"/>
  </si>
  <si>
    <t>・都市緑地</t>
    <rPh sb="1" eb="3">
      <t>トシ</t>
    </rPh>
    <rPh sb="3" eb="5">
      <t>リョクチ</t>
    </rPh>
    <phoneticPr fontId="12"/>
  </si>
  <si>
    <t>流水池・芝生広場</t>
    <rPh sb="0" eb="2">
      <t>リュウスイ</t>
    </rPh>
    <rPh sb="2" eb="3">
      <t>イケ</t>
    </rPh>
    <rPh sb="4" eb="6">
      <t>シバフ</t>
    </rPh>
    <rPh sb="6" eb="8">
      <t>ヒロバ</t>
    </rPh>
    <phoneticPr fontId="12"/>
  </si>
  <si>
    <t>売木村</t>
    <rPh sb="0" eb="3">
      <t>ウルギムラ</t>
    </rPh>
    <phoneticPr fontId="12"/>
  </si>
  <si>
    <t>南信州広域公園</t>
    <rPh sb="0" eb="1">
      <t>ミナミ</t>
    </rPh>
    <rPh sb="1" eb="3">
      <t>シンシュウ</t>
    </rPh>
    <rPh sb="3" eb="5">
      <t>コウイキ</t>
    </rPh>
    <rPh sb="5" eb="7">
      <t>コウエン</t>
    </rPh>
    <phoneticPr fontId="12"/>
  </si>
  <si>
    <t>9.6.1</t>
    <phoneticPr fontId="12"/>
  </si>
  <si>
    <t>・広域公園</t>
    <rPh sb="1" eb="3">
      <t>コウイキ</t>
    </rPh>
    <rPh sb="3" eb="5">
      <t>コウエン</t>
    </rPh>
    <phoneticPr fontId="12"/>
  </si>
  <si>
    <t>キャンプ場</t>
    <rPh sb="4" eb="5">
      <t>バ</t>
    </rPh>
    <phoneticPr fontId="12"/>
  </si>
  <si>
    <t xml:space="preserve"> 鼎切石</t>
    <rPh sb="1" eb="2">
      <t>カナエ</t>
    </rPh>
    <rPh sb="2" eb="4">
      <t>キリイシ</t>
    </rPh>
    <phoneticPr fontId="12"/>
  </si>
  <si>
    <t>風越公園</t>
    <rPh sb="0" eb="2">
      <t>フウエツ</t>
    </rPh>
    <rPh sb="2" eb="4">
      <t>コウエン</t>
    </rPh>
    <phoneticPr fontId="12"/>
  </si>
  <si>
    <t>7.5.1</t>
    <phoneticPr fontId="12"/>
  </si>
  <si>
    <t>羽場・</t>
    <rPh sb="0" eb="2">
      <t>ハバ</t>
    </rPh>
    <phoneticPr fontId="12"/>
  </si>
  <si>
    <t>・特殊公園</t>
    <rPh sb="1" eb="3">
      <t>トクシュ</t>
    </rPh>
    <rPh sb="3" eb="5">
      <t>コウエン</t>
    </rPh>
    <phoneticPr fontId="12"/>
  </si>
  <si>
    <t>野球場・弓道場
・多目的運動場・プール</t>
    <rPh sb="0" eb="2">
      <t>ヤキュウ</t>
    </rPh>
    <rPh sb="2" eb="3">
      <t>バ</t>
    </rPh>
    <rPh sb="4" eb="6">
      <t>キュウドウ</t>
    </rPh>
    <rPh sb="6" eb="7">
      <t>バ</t>
    </rPh>
    <rPh sb="9" eb="12">
      <t>タモクテキ</t>
    </rPh>
    <rPh sb="12" eb="14">
      <t>ウンドウ</t>
    </rPh>
    <rPh sb="14" eb="15">
      <t>バ</t>
    </rPh>
    <phoneticPr fontId="12"/>
  </si>
  <si>
    <t>三日市場</t>
    <rPh sb="0" eb="4">
      <t>ミッカイチバ</t>
    </rPh>
    <phoneticPr fontId="12"/>
  </si>
  <si>
    <t>飯田運動公園</t>
    <rPh sb="0" eb="2">
      <t>イイダ</t>
    </rPh>
    <rPh sb="2" eb="4">
      <t>ウンドウ</t>
    </rPh>
    <rPh sb="4" eb="6">
      <t>コウエン</t>
    </rPh>
    <phoneticPr fontId="12"/>
  </si>
  <si>
    <t>6.5.1</t>
    <phoneticPr fontId="12"/>
  </si>
  <si>
    <t>・運動公園</t>
    <rPh sb="1" eb="3">
      <t>ウンドウ</t>
    </rPh>
    <rPh sb="3" eb="5">
      <t>コウエン</t>
    </rPh>
    <phoneticPr fontId="12"/>
  </si>
  <si>
    <t>元善光寺公園</t>
    <rPh sb="0" eb="4">
      <t>モトゼンコウジ</t>
    </rPh>
    <rPh sb="4" eb="6">
      <t>コウエン</t>
    </rPh>
    <phoneticPr fontId="12"/>
  </si>
  <si>
    <t>5.5.2</t>
  </si>
  <si>
    <t>テニスコート
・運動広場・芝生広場</t>
    <rPh sb="8" eb="10">
      <t>ウンドウ</t>
    </rPh>
    <rPh sb="10" eb="12">
      <t>ヒロバ</t>
    </rPh>
    <rPh sb="13" eb="15">
      <t>シバフ</t>
    </rPh>
    <rPh sb="15" eb="17">
      <t>ヒロバ</t>
    </rPh>
    <phoneticPr fontId="12"/>
  </si>
  <si>
    <t>丸山町</t>
    <rPh sb="0" eb="2">
      <t>マルヤマ</t>
    </rPh>
    <rPh sb="2" eb="3">
      <t>マチ</t>
    </rPh>
    <phoneticPr fontId="12"/>
  </si>
  <si>
    <t>風越山麓公園</t>
    <rPh sb="0" eb="2">
      <t>フウエツ</t>
    </rPh>
    <rPh sb="2" eb="4">
      <t>サンロク</t>
    </rPh>
    <rPh sb="4" eb="6">
      <t>コウエン</t>
    </rPh>
    <phoneticPr fontId="12"/>
  </si>
  <si>
    <t>5.5.1</t>
    <phoneticPr fontId="12"/>
  </si>
  <si>
    <t>・総合公園</t>
    <rPh sb="1" eb="3">
      <t>ソウゴウ</t>
    </rPh>
    <rPh sb="3" eb="5">
      <t>コウエン</t>
    </rPh>
    <phoneticPr fontId="12"/>
  </si>
  <si>
    <t>芝生広場</t>
    <rPh sb="0" eb="2">
      <t>シバフ</t>
    </rPh>
    <rPh sb="2" eb="4">
      <t>ヒロバ</t>
    </rPh>
    <phoneticPr fontId="12"/>
  </si>
  <si>
    <t>松尾・竜丘</t>
    <rPh sb="0" eb="2">
      <t>マツオ</t>
    </rPh>
    <rPh sb="3" eb="5">
      <t>タツオカ</t>
    </rPh>
    <phoneticPr fontId="12"/>
  </si>
  <si>
    <t>松尾鈴岡公園</t>
    <rPh sb="0" eb="2">
      <t>マツオ</t>
    </rPh>
    <rPh sb="2" eb="3">
      <t>スズ</t>
    </rPh>
    <rPh sb="3" eb="4">
      <t>オカ</t>
    </rPh>
    <rPh sb="4" eb="6">
      <t>コウエン</t>
    </rPh>
    <phoneticPr fontId="12"/>
  </si>
  <si>
    <t>4.5.3</t>
    <phoneticPr fontId="12"/>
  </si>
  <si>
    <t>八幡町</t>
    <rPh sb="0" eb="3">
      <t>ヤワタマチ</t>
    </rPh>
    <phoneticPr fontId="12"/>
  </si>
  <si>
    <t>八幡公園</t>
    <rPh sb="0" eb="2">
      <t>ヤワタ</t>
    </rPh>
    <rPh sb="2" eb="4">
      <t>コウエン</t>
    </rPh>
    <phoneticPr fontId="12"/>
  </si>
  <si>
    <t>4.4.2</t>
  </si>
  <si>
    <t>コミュニティセンター
・動物園・広場</t>
    <rPh sb="12" eb="15">
      <t>ドウブツエン</t>
    </rPh>
    <rPh sb="16" eb="18">
      <t>ヒロバ</t>
    </rPh>
    <phoneticPr fontId="12"/>
  </si>
  <si>
    <t>扇町</t>
    <rPh sb="0" eb="2">
      <t>オウギマチ</t>
    </rPh>
    <phoneticPr fontId="12"/>
  </si>
  <si>
    <t>扇町公園</t>
    <rPh sb="0" eb="2">
      <t>オウギマチ</t>
    </rPh>
    <rPh sb="2" eb="4">
      <t>コウエン</t>
    </rPh>
    <phoneticPr fontId="12"/>
  </si>
  <si>
    <t>4.4.1</t>
    <phoneticPr fontId="12"/>
  </si>
  <si>
    <t>・地区公園</t>
    <rPh sb="1" eb="3">
      <t>チク</t>
    </rPh>
    <rPh sb="3" eb="5">
      <t>コウエン</t>
    </rPh>
    <phoneticPr fontId="12"/>
  </si>
  <si>
    <t>羽場町</t>
    <rPh sb="0" eb="2">
      <t>ハバ</t>
    </rPh>
    <rPh sb="2" eb="3">
      <t>マチ</t>
    </rPh>
    <phoneticPr fontId="12"/>
  </si>
  <si>
    <t>羽場公園</t>
    <rPh sb="0" eb="2">
      <t>ハバ</t>
    </rPh>
    <rPh sb="2" eb="4">
      <t>コウエン</t>
    </rPh>
    <phoneticPr fontId="12"/>
  </si>
  <si>
    <t>テニスコート・運動広場</t>
    <rPh sb="7" eb="9">
      <t>ウンドウ</t>
    </rPh>
    <rPh sb="9" eb="11">
      <t>ヒロバ</t>
    </rPh>
    <phoneticPr fontId="12"/>
  </si>
  <si>
    <t>鼎下山</t>
    <rPh sb="0" eb="1">
      <t>カナエ</t>
    </rPh>
    <rPh sb="1" eb="3">
      <t>シモヤマ</t>
    </rPh>
    <phoneticPr fontId="12"/>
  </si>
  <si>
    <t>矢高中央公園</t>
    <rPh sb="0" eb="1">
      <t>ヤ</t>
    </rPh>
    <rPh sb="1" eb="2">
      <t>タカ</t>
    </rPh>
    <rPh sb="2" eb="4">
      <t>チュウオウ</t>
    </rPh>
    <rPh sb="4" eb="6">
      <t>コウエン</t>
    </rPh>
    <phoneticPr fontId="12"/>
  </si>
  <si>
    <t>滝の沢</t>
    <rPh sb="0" eb="3">
      <t>タキノサワ</t>
    </rPh>
    <phoneticPr fontId="12"/>
  </si>
  <si>
    <t>滝の沢公園</t>
    <rPh sb="0" eb="3">
      <t>タキノサワ</t>
    </rPh>
    <rPh sb="3" eb="5">
      <t>コウエン</t>
    </rPh>
    <phoneticPr fontId="12"/>
  </si>
  <si>
    <t>3.2.3</t>
    <phoneticPr fontId="12"/>
  </si>
  <si>
    <t xml:space="preserve">集会場・野外ステージ
</t>
    <rPh sb="0" eb="3">
      <t>シュウカイジョウ</t>
    </rPh>
    <rPh sb="4" eb="6">
      <t>ヤガイ</t>
    </rPh>
    <phoneticPr fontId="12"/>
  </si>
  <si>
    <t>小伝馬町</t>
    <rPh sb="0" eb="4">
      <t>コデンマチョウ</t>
    </rPh>
    <phoneticPr fontId="12"/>
  </si>
  <si>
    <t>野外ステージ・噴水</t>
    <rPh sb="0" eb="2">
      <t>ヤガイ</t>
    </rPh>
    <phoneticPr fontId="12"/>
  </si>
  <si>
    <t>錦町ほか</t>
    <rPh sb="0" eb="1">
      <t>ニシキ</t>
    </rPh>
    <rPh sb="1" eb="2">
      <t>マチ</t>
    </rPh>
    <phoneticPr fontId="12"/>
  </si>
  <si>
    <t>中央公園</t>
    <rPh sb="0" eb="2">
      <t>チュウオウ</t>
    </rPh>
    <rPh sb="2" eb="4">
      <t>コウエン</t>
    </rPh>
    <phoneticPr fontId="12"/>
  </si>
  <si>
    <t>3.3.1</t>
    <phoneticPr fontId="12"/>
  </si>
  <si>
    <t>・近隣公園</t>
    <rPh sb="1" eb="3">
      <t>キンリン</t>
    </rPh>
    <rPh sb="3" eb="5">
      <t>コウエン</t>
    </rPh>
    <phoneticPr fontId="12"/>
  </si>
  <si>
    <t>羽場２号公園</t>
    <rPh sb="0" eb="2">
      <t>ハバ</t>
    </rPh>
    <rPh sb="3" eb="4">
      <t>ゴウ</t>
    </rPh>
    <rPh sb="4" eb="6">
      <t>コウエン</t>
    </rPh>
    <phoneticPr fontId="12"/>
  </si>
  <si>
    <t>2.2.28</t>
  </si>
  <si>
    <t>砂払町</t>
    <rPh sb="0" eb="1">
      <t>スナ</t>
    </rPh>
    <rPh sb="1" eb="2">
      <t>ハラ</t>
    </rPh>
    <rPh sb="2" eb="3">
      <t>マチ</t>
    </rPh>
    <phoneticPr fontId="12"/>
  </si>
  <si>
    <t>羽場１号公園</t>
    <rPh sb="0" eb="2">
      <t>ハバ</t>
    </rPh>
    <rPh sb="3" eb="4">
      <t>ゴウ</t>
    </rPh>
    <rPh sb="4" eb="6">
      <t>コウエン</t>
    </rPh>
    <phoneticPr fontId="12"/>
  </si>
  <si>
    <t>2.2.27</t>
  </si>
  <si>
    <t>育良町</t>
    <rPh sb="0" eb="2">
      <t>イクラ</t>
    </rPh>
    <rPh sb="2" eb="3">
      <t>マチ</t>
    </rPh>
    <phoneticPr fontId="12"/>
  </si>
  <si>
    <t>北方公園</t>
    <rPh sb="0" eb="2">
      <t>キタガタ</t>
    </rPh>
    <rPh sb="2" eb="4">
      <t>コウエン</t>
    </rPh>
    <phoneticPr fontId="12"/>
  </si>
  <si>
    <t>2.2.26</t>
  </si>
  <si>
    <t>育良公園</t>
    <rPh sb="0" eb="2">
      <t>イクラ</t>
    </rPh>
    <rPh sb="2" eb="4">
      <t>コウエン</t>
    </rPh>
    <phoneticPr fontId="12"/>
  </si>
  <si>
    <t>2.2.25</t>
  </si>
  <si>
    <t>大井公園</t>
    <rPh sb="0" eb="2">
      <t>オオイ</t>
    </rPh>
    <rPh sb="2" eb="4">
      <t>コウエン</t>
    </rPh>
    <phoneticPr fontId="12"/>
  </si>
  <si>
    <t>2.2.24</t>
  </si>
  <si>
    <t>松尾明</t>
    <rPh sb="0" eb="2">
      <t>マツオ</t>
    </rPh>
    <rPh sb="2" eb="3">
      <t>メイ</t>
    </rPh>
    <phoneticPr fontId="12"/>
  </si>
  <si>
    <t>明公園</t>
    <rPh sb="0" eb="1">
      <t>ミョウ</t>
    </rPh>
    <rPh sb="1" eb="3">
      <t>コウエン</t>
    </rPh>
    <phoneticPr fontId="12"/>
  </si>
  <si>
    <t>2.2.23</t>
  </si>
  <si>
    <t>白山町</t>
    <rPh sb="0" eb="2">
      <t>ハクサン</t>
    </rPh>
    <rPh sb="2" eb="3">
      <t>マチ</t>
    </rPh>
    <phoneticPr fontId="12"/>
  </si>
  <si>
    <t>白山２号公園</t>
    <rPh sb="0" eb="2">
      <t>ハクサン</t>
    </rPh>
    <rPh sb="3" eb="4">
      <t>ゴウ</t>
    </rPh>
    <rPh sb="4" eb="6">
      <t>コウエン</t>
    </rPh>
    <phoneticPr fontId="12"/>
  </si>
  <si>
    <t>2.2.22</t>
  </si>
  <si>
    <t>白山１号公園</t>
    <rPh sb="0" eb="2">
      <t>ハクサン</t>
    </rPh>
    <rPh sb="3" eb="4">
      <t>ゴウ</t>
    </rPh>
    <rPh sb="4" eb="6">
      <t>コウエン</t>
    </rPh>
    <phoneticPr fontId="12"/>
  </si>
  <si>
    <t>2.2.21</t>
  </si>
  <si>
    <t>丸山町</t>
    <rPh sb="0" eb="3">
      <t>マルヤママチ</t>
    </rPh>
    <phoneticPr fontId="12"/>
  </si>
  <si>
    <t>丸山２号公園</t>
    <rPh sb="0" eb="2">
      <t>マルヤマ</t>
    </rPh>
    <rPh sb="3" eb="4">
      <t>ゴウ</t>
    </rPh>
    <rPh sb="4" eb="6">
      <t>コウエン</t>
    </rPh>
    <phoneticPr fontId="12"/>
  </si>
  <si>
    <t>2.2.20</t>
  </si>
  <si>
    <t>城東３号公園</t>
    <rPh sb="0" eb="2">
      <t>ジョウトウ</t>
    </rPh>
    <phoneticPr fontId="12"/>
  </si>
  <si>
    <t>2.2.19</t>
  </si>
  <si>
    <t>城東２号公園</t>
    <rPh sb="0" eb="2">
      <t>ジョウトウ</t>
    </rPh>
    <rPh sb="3" eb="4">
      <t>ゴウ</t>
    </rPh>
    <rPh sb="4" eb="6">
      <t>コウエン</t>
    </rPh>
    <phoneticPr fontId="12"/>
  </si>
  <si>
    <t>2.2.18</t>
  </si>
  <si>
    <t>鼎西鼎</t>
    <rPh sb="0" eb="1">
      <t>カナエ</t>
    </rPh>
    <rPh sb="1" eb="2">
      <t>ニシ</t>
    </rPh>
    <rPh sb="2" eb="3">
      <t>カナエ</t>
    </rPh>
    <phoneticPr fontId="12"/>
  </si>
  <si>
    <t>西鼎公園</t>
    <rPh sb="0" eb="1">
      <t>ニシ</t>
    </rPh>
    <rPh sb="1" eb="2">
      <t>カナエ</t>
    </rPh>
    <rPh sb="2" eb="4">
      <t>コウエン</t>
    </rPh>
    <phoneticPr fontId="12"/>
  </si>
  <si>
    <t>2.2.17</t>
  </si>
  <si>
    <t>箕瀬町</t>
    <rPh sb="0" eb="2">
      <t>ミノゼ</t>
    </rPh>
    <rPh sb="2" eb="3">
      <t>マチ</t>
    </rPh>
    <phoneticPr fontId="12"/>
  </si>
  <si>
    <t>箕瀬公園</t>
    <rPh sb="0" eb="2">
      <t>ミノゼ</t>
    </rPh>
    <rPh sb="2" eb="4">
      <t>コウエン</t>
    </rPh>
    <phoneticPr fontId="12"/>
  </si>
  <si>
    <t>2.2.16</t>
  </si>
  <si>
    <t>江戸町</t>
    <rPh sb="0" eb="2">
      <t>エド</t>
    </rPh>
    <rPh sb="2" eb="3">
      <t>マチ</t>
    </rPh>
    <phoneticPr fontId="12"/>
  </si>
  <si>
    <t>浜井場公園</t>
    <rPh sb="0" eb="3">
      <t>ハマイバ</t>
    </rPh>
    <rPh sb="3" eb="5">
      <t>コウエン</t>
    </rPh>
    <phoneticPr fontId="12"/>
  </si>
  <si>
    <t>2.2.15</t>
  </si>
  <si>
    <t>宮の上</t>
    <rPh sb="0" eb="1">
      <t>ミヤ</t>
    </rPh>
    <rPh sb="2" eb="3">
      <t>ウエ</t>
    </rPh>
    <phoneticPr fontId="12"/>
  </si>
  <si>
    <t>宮の上公園</t>
    <rPh sb="0" eb="1">
      <t>ミヤ</t>
    </rPh>
    <rPh sb="2" eb="3">
      <t>ウエ</t>
    </rPh>
    <rPh sb="3" eb="5">
      <t>コウエン</t>
    </rPh>
    <phoneticPr fontId="12"/>
  </si>
  <si>
    <t>2.2.14</t>
  </si>
  <si>
    <t>砂払公園</t>
    <rPh sb="0" eb="1">
      <t>スナ</t>
    </rPh>
    <rPh sb="1" eb="2">
      <t>ハラ</t>
    </rPh>
    <rPh sb="2" eb="4">
      <t>コウエン</t>
    </rPh>
    <phoneticPr fontId="12"/>
  </si>
  <si>
    <t>2.2.13</t>
  </si>
  <si>
    <t>天竜峡公園</t>
    <rPh sb="0" eb="3">
      <t>テンリュウキョウ</t>
    </rPh>
    <rPh sb="3" eb="5">
      <t>コウエン</t>
    </rPh>
    <phoneticPr fontId="12"/>
  </si>
  <si>
    <t>2.2.12</t>
  </si>
  <si>
    <t>上殿岡</t>
    <rPh sb="0" eb="3">
      <t>カミトノオカ</t>
    </rPh>
    <phoneticPr fontId="12"/>
  </si>
  <si>
    <t>神明公園</t>
    <rPh sb="0" eb="2">
      <t>シンメイ</t>
    </rPh>
    <rPh sb="2" eb="4">
      <t>コウエン</t>
    </rPh>
    <phoneticPr fontId="12"/>
  </si>
  <si>
    <t>2.2.11</t>
  </si>
  <si>
    <t>松尾新井</t>
    <rPh sb="0" eb="2">
      <t>マツオ</t>
    </rPh>
    <rPh sb="2" eb="4">
      <t>アライ</t>
    </rPh>
    <phoneticPr fontId="12"/>
  </si>
  <si>
    <t>弁天公園</t>
    <rPh sb="0" eb="2">
      <t>ベンテン</t>
    </rPh>
    <rPh sb="2" eb="4">
      <t>コウエン</t>
    </rPh>
    <phoneticPr fontId="12"/>
  </si>
  <si>
    <t>2.2.10</t>
  </si>
  <si>
    <t>松尾上溝</t>
    <rPh sb="0" eb="2">
      <t>マツオ</t>
    </rPh>
    <rPh sb="2" eb="4">
      <t>アゲミゾ</t>
    </rPh>
    <phoneticPr fontId="12"/>
  </si>
  <si>
    <t>上溝公園</t>
    <rPh sb="0" eb="2">
      <t>アゲミゾ</t>
    </rPh>
    <rPh sb="2" eb="4">
      <t>コウエン</t>
    </rPh>
    <phoneticPr fontId="12"/>
  </si>
  <si>
    <t>2.2.9</t>
  </si>
  <si>
    <t>今宮町</t>
    <rPh sb="0" eb="2">
      <t>イマミヤ</t>
    </rPh>
    <rPh sb="2" eb="3">
      <t>マチ</t>
    </rPh>
    <phoneticPr fontId="12"/>
  </si>
  <si>
    <t>丸山１号公園</t>
    <rPh sb="0" eb="2">
      <t>マルヤマ</t>
    </rPh>
    <rPh sb="3" eb="4">
      <t>ゴウ</t>
    </rPh>
    <rPh sb="4" eb="6">
      <t>コウエン</t>
    </rPh>
    <phoneticPr fontId="12"/>
  </si>
  <si>
    <t>2.2.8</t>
  </si>
  <si>
    <t>東中央通り</t>
    <rPh sb="0" eb="1">
      <t>ヒガシ</t>
    </rPh>
    <rPh sb="1" eb="3">
      <t>チュウオウ</t>
    </rPh>
    <rPh sb="3" eb="4">
      <t>トオ</t>
    </rPh>
    <phoneticPr fontId="12"/>
  </si>
  <si>
    <t>城東１号公園</t>
  </si>
  <si>
    <t>2.2.7</t>
  </si>
  <si>
    <t>東栄町</t>
    <rPh sb="0" eb="2">
      <t>トウエイ</t>
    </rPh>
    <rPh sb="2" eb="3">
      <t>マチ</t>
    </rPh>
    <phoneticPr fontId="12"/>
  </si>
  <si>
    <t>東栄公園</t>
  </si>
  <si>
    <t>2.2.6</t>
  </si>
  <si>
    <t>江戸町公園</t>
  </si>
  <si>
    <t>2.2.5</t>
  </si>
  <si>
    <t>大王路</t>
    <rPh sb="0" eb="3">
      <t>ダイオウジ</t>
    </rPh>
    <phoneticPr fontId="12"/>
  </si>
  <si>
    <t>大王路公園</t>
  </si>
  <si>
    <t>2.2.4</t>
  </si>
  <si>
    <t>今宮公園</t>
  </si>
  <si>
    <t>2.2.3</t>
  </si>
  <si>
    <t>高羽町</t>
    <phoneticPr fontId="12"/>
  </si>
  <si>
    <t>高羽２号公園</t>
    <phoneticPr fontId="12"/>
  </si>
  <si>
    <t>2.2.2</t>
  </si>
  <si>
    <t>高羽１号公園</t>
  </si>
  <si>
    <t>2.2.1</t>
  </si>
  <si>
    <t>・街区公園</t>
    <rPh sb="1" eb="2">
      <t>ガイ</t>
    </rPh>
    <rPh sb="2" eb="3">
      <t>ク</t>
    </rPh>
    <rPh sb="3" eb="5">
      <t>コウエン</t>
    </rPh>
    <phoneticPr fontId="12"/>
  </si>
  <si>
    <t>供用</t>
    <rPh sb="0" eb="2">
      <t>キョウヨウ</t>
    </rPh>
    <phoneticPr fontId="12"/>
  </si>
  <si>
    <t>計画</t>
    <rPh sb="0" eb="2">
      <t>ケイカク</t>
    </rPh>
    <phoneticPr fontId="12"/>
  </si>
  <si>
    <t>年月日</t>
    <rPh sb="0" eb="3">
      <t>ネンガッピ</t>
    </rPh>
    <phoneticPr fontId="12"/>
  </si>
  <si>
    <t>最終</t>
    <rPh sb="0" eb="2">
      <t>サイシュウ</t>
    </rPh>
    <phoneticPr fontId="12"/>
  </si>
  <si>
    <t>当初</t>
    <rPh sb="0" eb="2">
      <t>トウショ</t>
    </rPh>
    <phoneticPr fontId="12"/>
  </si>
  <si>
    <t>整備率</t>
    <rPh sb="0" eb="3">
      <t>セイビリツ</t>
    </rPh>
    <phoneticPr fontId="12"/>
  </si>
  <si>
    <t>開設</t>
    <rPh sb="0" eb="2">
      <t>カイセツ</t>
    </rPh>
    <phoneticPr fontId="12"/>
  </si>
  <si>
    <t>計画決定年月日</t>
    <rPh sb="0" eb="2">
      <t>ケイカク</t>
    </rPh>
    <rPh sb="2" eb="4">
      <t>ケッテイ</t>
    </rPh>
    <rPh sb="4" eb="7">
      <t>ネンガッピ</t>
    </rPh>
    <phoneticPr fontId="12"/>
  </si>
  <si>
    <t>位置</t>
    <rPh sb="0" eb="2">
      <t>イチ</t>
    </rPh>
    <phoneticPr fontId="12"/>
  </si>
  <si>
    <t>名称</t>
    <rPh sb="0" eb="2">
      <t>メイショウ</t>
    </rPh>
    <phoneticPr fontId="12"/>
  </si>
  <si>
    <t>204 都市計画公園</t>
    <rPh sb="4" eb="6">
      <t>トシ</t>
    </rPh>
    <rPh sb="6" eb="8">
      <t>ケイカク</t>
    </rPh>
    <rPh sb="8" eb="10">
      <t>コウエン</t>
    </rPh>
    <phoneticPr fontId="12"/>
  </si>
  <si>
    <t>砂場</t>
    <rPh sb="0" eb="2">
      <t>スナバ</t>
    </rPh>
    <phoneticPr fontId="12"/>
  </si>
  <si>
    <t>鼎切石4830-16</t>
    <rPh sb="0" eb="1">
      <t>カナエ</t>
    </rPh>
    <rPh sb="1" eb="3">
      <t>キリイシ</t>
    </rPh>
    <phoneticPr fontId="12"/>
  </si>
  <si>
    <t>桜瀬児童遊園</t>
    <rPh sb="0" eb="1">
      <t>サクラ</t>
    </rPh>
    <rPh sb="1" eb="2">
      <t>セ</t>
    </rPh>
    <rPh sb="2" eb="4">
      <t>ジドウ</t>
    </rPh>
    <rPh sb="4" eb="6">
      <t>ユウエン</t>
    </rPh>
    <phoneticPr fontId="12"/>
  </si>
  <si>
    <t>滑台、砂場等</t>
    <rPh sb="0" eb="1">
      <t>スベ</t>
    </rPh>
    <rPh sb="1" eb="2">
      <t>ダイ</t>
    </rPh>
    <rPh sb="3" eb="5">
      <t>スナバ</t>
    </rPh>
    <rPh sb="5" eb="6">
      <t>ナド</t>
    </rPh>
    <phoneticPr fontId="12"/>
  </si>
  <si>
    <t>座光寺5509</t>
    <rPh sb="0" eb="3">
      <t>ザコウジ</t>
    </rPh>
    <phoneticPr fontId="12"/>
  </si>
  <si>
    <t>中河原児童遊園</t>
    <rPh sb="0" eb="1">
      <t>ナカ</t>
    </rPh>
    <rPh sb="1" eb="3">
      <t>カワハラ</t>
    </rPh>
    <rPh sb="3" eb="5">
      <t>ジドウ</t>
    </rPh>
    <rPh sb="5" eb="7">
      <t>ユウエン</t>
    </rPh>
    <phoneticPr fontId="12"/>
  </si>
  <si>
    <t>ブランコ、滑台、砂場、鉄棒等</t>
    <rPh sb="5" eb="7">
      <t>スベリダイ</t>
    </rPh>
    <rPh sb="8" eb="10">
      <t>スナバ</t>
    </rPh>
    <rPh sb="11" eb="13">
      <t>テツボウ</t>
    </rPh>
    <rPh sb="13" eb="14">
      <t>トウ</t>
    </rPh>
    <phoneticPr fontId="12"/>
  </si>
  <si>
    <t>上郷黒田743-1</t>
    <rPh sb="0" eb="2">
      <t>カミサト</t>
    </rPh>
    <rPh sb="2" eb="4">
      <t>クロダ</t>
    </rPh>
    <phoneticPr fontId="12"/>
  </si>
  <si>
    <t>山下団地児童遊園</t>
    <rPh sb="0" eb="2">
      <t>ヤマシタ</t>
    </rPh>
    <rPh sb="2" eb="4">
      <t>ダンチ</t>
    </rPh>
    <rPh sb="4" eb="6">
      <t>ジドウ</t>
    </rPh>
    <rPh sb="6" eb="8">
      <t>ユウエン</t>
    </rPh>
    <phoneticPr fontId="12"/>
  </si>
  <si>
    <t>ブランコ、滑台、鉄棒等</t>
    <rPh sb="5" eb="7">
      <t>スベリダイ</t>
    </rPh>
    <rPh sb="8" eb="10">
      <t>テツボウ</t>
    </rPh>
    <rPh sb="10" eb="11">
      <t>トウ</t>
    </rPh>
    <phoneticPr fontId="12"/>
  </si>
  <si>
    <t>鼎上茶屋3458-1</t>
    <rPh sb="0" eb="1">
      <t>カナエ</t>
    </rPh>
    <rPh sb="1" eb="4">
      <t>カミチャヤ</t>
    </rPh>
    <phoneticPr fontId="12"/>
  </si>
  <si>
    <t>上茶屋児童遊園</t>
    <rPh sb="0" eb="3">
      <t>カミチャヤ</t>
    </rPh>
    <rPh sb="3" eb="5">
      <t>ジドウ</t>
    </rPh>
    <rPh sb="5" eb="7">
      <t>ユウエン</t>
    </rPh>
    <phoneticPr fontId="12"/>
  </si>
  <si>
    <t>滑台、鉄棒等</t>
    <rPh sb="0" eb="2">
      <t>スベリダイ</t>
    </rPh>
    <rPh sb="3" eb="5">
      <t>テツボウ</t>
    </rPh>
    <rPh sb="5" eb="6">
      <t>トウ</t>
    </rPh>
    <phoneticPr fontId="12"/>
  </si>
  <si>
    <t>鼎下山832-1</t>
    <rPh sb="0" eb="1">
      <t>カナエ</t>
    </rPh>
    <rPh sb="1" eb="3">
      <t>シモヤマ</t>
    </rPh>
    <phoneticPr fontId="12"/>
  </si>
  <si>
    <t>下山児童遊園</t>
    <rPh sb="0" eb="2">
      <t>シモヤマ</t>
    </rPh>
    <rPh sb="2" eb="4">
      <t>ジドウ</t>
    </rPh>
    <rPh sb="4" eb="6">
      <t>ユウエン</t>
    </rPh>
    <phoneticPr fontId="12"/>
  </si>
  <si>
    <t>雲梯</t>
    <rPh sb="0" eb="2">
      <t>ウンテイ</t>
    </rPh>
    <phoneticPr fontId="12"/>
  </si>
  <si>
    <t>鼎東鼎295</t>
    <rPh sb="0" eb="1">
      <t>カナエ</t>
    </rPh>
    <rPh sb="1" eb="2">
      <t>ヒガシ</t>
    </rPh>
    <rPh sb="2" eb="3">
      <t>カナエ</t>
    </rPh>
    <phoneticPr fontId="12"/>
  </si>
  <si>
    <t>東鼎児童遊園</t>
    <rPh sb="0" eb="1">
      <t>ヒガシ</t>
    </rPh>
    <rPh sb="1" eb="2">
      <t>カナエ</t>
    </rPh>
    <rPh sb="2" eb="4">
      <t>ジドウ</t>
    </rPh>
    <rPh sb="4" eb="6">
      <t>ユウエン</t>
    </rPh>
    <phoneticPr fontId="12"/>
  </si>
  <si>
    <t>複合遊具（小）等</t>
    <rPh sb="0" eb="2">
      <t>フクゴウ</t>
    </rPh>
    <rPh sb="2" eb="4">
      <t>ユウグ</t>
    </rPh>
    <rPh sb="5" eb="6">
      <t>ショウ</t>
    </rPh>
    <rPh sb="7" eb="8">
      <t>トウ</t>
    </rPh>
    <phoneticPr fontId="12"/>
  </si>
  <si>
    <t>下久堅下虎岩2252-1</t>
    <rPh sb="0" eb="3">
      <t>シモヒサカタ</t>
    </rPh>
    <rPh sb="3" eb="4">
      <t>シモ</t>
    </rPh>
    <rPh sb="4" eb="6">
      <t>トライワ</t>
    </rPh>
    <phoneticPr fontId="12"/>
  </si>
  <si>
    <t>下虎岩児童遊園</t>
    <rPh sb="0" eb="1">
      <t>シモ</t>
    </rPh>
    <rPh sb="1" eb="3">
      <t>トライワ</t>
    </rPh>
    <rPh sb="3" eb="5">
      <t>ジドウ</t>
    </rPh>
    <rPh sb="5" eb="7">
      <t>ユウエン</t>
    </rPh>
    <phoneticPr fontId="12"/>
  </si>
  <si>
    <t>中村2446-1</t>
    <rPh sb="0" eb="2">
      <t>ナカムラ</t>
    </rPh>
    <phoneticPr fontId="12"/>
  </si>
  <si>
    <t>下中村児童遊園</t>
    <rPh sb="0" eb="2">
      <t>シモナカ</t>
    </rPh>
    <rPh sb="2" eb="3">
      <t>ムラ</t>
    </rPh>
    <rPh sb="3" eb="5">
      <t>ジドウ</t>
    </rPh>
    <rPh sb="5" eb="7">
      <t>ユウエン</t>
    </rPh>
    <phoneticPr fontId="12"/>
  </si>
  <si>
    <t>滑台、砂場等</t>
    <rPh sb="0" eb="2">
      <t>スベリダイ</t>
    </rPh>
    <rPh sb="3" eb="5">
      <t>スナバ</t>
    </rPh>
    <rPh sb="5" eb="6">
      <t>トウ</t>
    </rPh>
    <phoneticPr fontId="12"/>
  </si>
  <si>
    <t>龍江7635-1</t>
    <rPh sb="0" eb="2">
      <t>タツエ</t>
    </rPh>
    <phoneticPr fontId="12"/>
  </si>
  <si>
    <t>椚平児童遊園</t>
    <rPh sb="0" eb="1">
      <t>椚</t>
    </rPh>
    <rPh sb="1" eb="2">
      <t>ダイラ</t>
    </rPh>
    <rPh sb="2" eb="4">
      <t>ジドウ</t>
    </rPh>
    <rPh sb="4" eb="6">
      <t>ユウエン</t>
    </rPh>
    <phoneticPr fontId="12"/>
  </si>
  <si>
    <t>座光寺888-1</t>
    <rPh sb="0" eb="3">
      <t>ザコウジ</t>
    </rPh>
    <phoneticPr fontId="12"/>
  </si>
  <si>
    <t>大堤児童遊園</t>
    <rPh sb="0" eb="2">
      <t>オオヅツミ</t>
    </rPh>
    <rPh sb="2" eb="4">
      <t>ジドウ</t>
    </rPh>
    <rPh sb="4" eb="6">
      <t>ユウエン</t>
    </rPh>
    <phoneticPr fontId="12"/>
  </si>
  <si>
    <t>大瀬木3924-9</t>
    <rPh sb="0" eb="3">
      <t>オオセギ</t>
    </rPh>
    <phoneticPr fontId="12"/>
  </si>
  <si>
    <t>大瀬木児童遊園</t>
    <rPh sb="0" eb="3">
      <t>オオセギ</t>
    </rPh>
    <rPh sb="3" eb="5">
      <t>ジドウ</t>
    </rPh>
    <rPh sb="5" eb="7">
      <t>ユウエン</t>
    </rPh>
    <phoneticPr fontId="12"/>
  </si>
  <si>
    <t>ブランコ、滑台等</t>
    <rPh sb="5" eb="7">
      <t>スベリダイ</t>
    </rPh>
    <rPh sb="7" eb="8">
      <t>トウ</t>
    </rPh>
    <phoneticPr fontId="12"/>
  </si>
  <si>
    <t>宮ノ上4680</t>
    <rPh sb="0" eb="3">
      <t>ミヤノウエ</t>
    </rPh>
    <phoneticPr fontId="12"/>
  </si>
  <si>
    <t>宮ノ上児童遊園</t>
    <rPh sb="0" eb="3">
      <t>ミヤノウエ</t>
    </rPh>
    <rPh sb="3" eb="5">
      <t>ジドウ</t>
    </rPh>
    <rPh sb="5" eb="7">
      <t>ユウエン</t>
    </rPh>
    <phoneticPr fontId="12"/>
  </si>
  <si>
    <t>滑台</t>
    <rPh sb="0" eb="2">
      <t>スベリダイ</t>
    </rPh>
    <phoneticPr fontId="12"/>
  </si>
  <si>
    <t>中村1800-1</t>
    <rPh sb="0" eb="2">
      <t>ナカムラ</t>
    </rPh>
    <phoneticPr fontId="12"/>
  </si>
  <si>
    <t>中村児童遊園</t>
    <rPh sb="0" eb="2">
      <t>ナカムラ</t>
    </rPh>
    <rPh sb="2" eb="4">
      <t>ジドウ</t>
    </rPh>
    <rPh sb="4" eb="6">
      <t>ユウエン</t>
    </rPh>
    <phoneticPr fontId="12"/>
  </si>
  <si>
    <t>上川路1002-4</t>
    <rPh sb="0" eb="3">
      <t>カミカワジ</t>
    </rPh>
    <phoneticPr fontId="12"/>
  </si>
  <si>
    <t>上川路児童遊園</t>
    <rPh sb="0" eb="3">
      <t>カミカワジ</t>
    </rPh>
    <rPh sb="3" eb="5">
      <t>ジドウ</t>
    </rPh>
    <rPh sb="5" eb="7">
      <t>ユウエン</t>
    </rPh>
    <phoneticPr fontId="12"/>
  </si>
  <si>
    <t>ブランコ、滑台、砂場等</t>
    <rPh sb="5" eb="7">
      <t>スベリダイ</t>
    </rPh>
    <rPh sb="8" eb="10">
      <t>スナバ</t>
    </rPh>
    <rPh sb="10" eb="11">
      <t>トウ</t>
    </rPh>
    <phoneticPr fontId="12"/>
  </si>
  <si>
    <t>大門町3715-2</t>
    <rPh sb="0" eb="2">
      <t>ダイモン</t>
    </rPh>
    <rPh sb="2" eb="3">
      <t>チョウ</t>
    </rPh>
    <phoneticPr fontId="12"/>
  </si>
  <si>
    <t>大門町児童遊園</t>
    <rPh sb="0" eb="2">
      <t>ダイモン</t>
    </rPh>
    <rPh sb="2" eb="3">
      <t>チョウ</t>
    </rPh>
    <rPh sb="3" eb="5">
      <t>ジドウ</t>
    </rPh>
    <rPh sb="5" eb="7">
      <t>ユウエン</t>
    </rPh>
    <phoneticPr fontId="12"/>
  </si>
  <si>
    <t>三日市場1055</t>
    <rPh sb="0" eb="4">
      <t>ミッカイチバ</t>
    </rPh>
    <phoneticPr fontId="12"/>
  </si>
  <si>
    <t>三日市場児童遊園</t>
    <rPh sb="0" eb="4">
      <t>ミッカイチバ</t>
    </rPh>
    <rPh sb="4" eb="6">
      <t>ジドウ</t>
    </rPh>
    <rPh sb="6" eb="8">
      <t>ユウエン</t>
    </rPh>
    <phoneticPr fontId="12"/>
  </si>
  <si>
    <t>ブランコ、滑台、砂場</t>
    <rPh sb="5" eb="7">
      <t>スベリダイ</t>
    </rPh>
    <rPh sb="8" eb="10">
      <t>スナバ</t>
    </rPh>
    <phoneticPr fontId="12"/>
  </si>
  <si>
    <t>川路4952-2</t>
    <rPh sb="0" eb="2">
      <t>カワジ</t>
    </rPh>
    <phoneticPr fontId="12"/>
  </si>
  <si>
    <t>天竜峡児童遊園</t>
    <rPh sb="0" eb="3">
      <t>テンリュウキョウ</t>
    </rPh>
    <rPh sb="3" eb="5">
      <t>ジドウ</t>
    </rPh>
    <rPh sb="5" eb="7">
      <t>ユウエン</t>
    </rPh>
    <phoneticPr fontId="12"/>
  </si>
  <si>
    <t>浜井町3456-7</t>
    <rPh sb="0" eb="3">
      <t>ハマイチョウ</t>
    </rPh>
    <phoneticPr fontId="12"/>
  </si>
  <si>
    <t>浜井町児童遊園</t>
    <rPh sb="0" eb="2">
      <t>ハマイ</t>
    </rPh>
    <rPh sb="2" eb="3">
      <t>チョウ</t>
    </rPh>
    <rPh sb="3" eb="5">
      <t>ジドウ</t>
    </rPh>
    <rPh sb="5" eb="7">
      <t>ユウエン</t>
    </rPh>
    <phoneticPr fontId="12"/>
  </si>
  <si>
    <t>ブランコ、滑台</t>
    <rPh sb="5" eb="7">
      <t>スベリダイ</t>
    </rPh>
    <phoneticPr fontId="12"/>
  </si>
  <si>
    <t>東中央通り3211-45</t>
    <rPh sb="0" eb="1">
      <t>ヒガシ</t>
    </rPh>
    <rPh sb="1" eb="3">
      <t>チュウオウ</t>
    </rPh>
    <rPh sb="3" eb="4">
      <t>トオ</t>
    </rPh>
    <phoneticPr fontId="12"/>
  </si>
  <si>
    <t>東中央児童遊園</t>
    <rPh sb="0" eb="1">
      <t>ヒガシ</t>
    </rPh>
    <rPh sb="1" eb="3">
      <t>チュウオウ</t>
    </rPh>
    <rPh sb="3" eb="5">
      <t>ジドウ</t>
    </rPh>
    <rPh sb="5" eb="7">
      <t>ユウエン</t>
    </rPh>
    <phoneticPr fontId="12"/>
  </si>
  <si>
    <t>施設内容</t>
    <rPh sb="0" eb="2">
      <t>シセツ</t>
    </rPh>
    <rPh sb="2" eb="4">
      <t>ナイヨウ</t>
    </rPh>
    <phoneticPr fontId="12"/>
  </si>
  <si>
    <t>面積（㎡）</t>
    <rPh sb="0" eb="2">
      <t>メンセキ</t>
    </rPh>
    <phoneticPr fontId="12"/>
  </si>
  <si>
    <t>児童福祉遊園（公設遊園）</t>
    <rPh sb="0" eb="2">
      <t>ジドウ</t>
    </rPh>
    <rPh sb="2" eb="4">
      <t>フクシ</t>
    </rPh>
    <rPh sb="4" eb="6">
      <t>ユウエン</t>
    </rPh>
    <rPh sb="7" eb="9">
      <t>コウセツ</t>
    </rPh>
    <rPh sb="9" eb="11">
      <t>ユウエン</t>
    </rPh>
    <phoneticPr fontId="12"/>
  </si>
  <si>
    <t>205 児童遊園</t>
    <phoneticPr fontId="12"/>
  </si>
  <si>
    <t>※ 簡易水道事業(旧上村、南信濃村)は除く。</t>
  </si>
  <si>
    <t>資料：水道局</t>
  </si>
  <si>
    <t>急速ろ過</t>
    <rPh sb="0" eb="2">
      <t>キュウソク</t>
    </rPh>
    <rPh sb="3" eb="4">
      <t>カ</t>
    </rPh>
    <phoneticPr fontId="9"/>
  </si>
  <si>
    <t>越久保川・玉川</t>
    <rPh sb="0" eb="1">
      <t>コシ</t>
    </rPh>
    <rPh sb="1" eb="3">
      <t>クボ</t>
    </rPh>
    <rPh sb="3" eb="4">
      <t>カワ</t>
    </rPh>
    <rPh sb="5" eb="7">
      <t>タマガワ</t>
    </rPh>
    <phoneticPr fontId="9"/>
  </si>
  <si>
    <t>膜ろ過</t>
    <rPh sb="0" eb="1">
      <t>マク</t>
    </rPh>
    <rPh sb="2" eb="3">
      <t>カ</t>
    </rPh>
    <phoneticPr fontId="9"/>
  </si>
  <si>
    <t>米川 (1,020㎥/日)</t>
    <rPh sb="0" eb="1">
      <t>ヨネ</t>
    </rPh>
    <rPh sb="1" eb="2">
      <t>ガワ</t>
    </rPh>
    <rPh sb="11" eb="12">
      <t>ヒ</t>
    </rPh>
    <phoneticPr fontId="9"/>
  </si>
  <si>
    <t>緩速ろ過</t>
    <rPh sb="0" eb="2">
      <t>カンソク</t>
    </rPh>
    <rPh sb="3" eb="4">
      <t>カ</t>
    </rPh>
    <phoneticPr fontId="9"/>
  </si>
  <si>
    <t>板山川 (2,100㎥/日)</t>
    <rPh sb="0" eb="1">
      <t>イタ</t>
    </rPh>
    <rPh sb="1" eb="3">
      <t>ヤマガワ</t>
    </rPh>
    <rPh sb="12" eb="13">
      <t>ヒ</t>
    </rPh>
    <phoneticPr fontId="9"/>
  </si>
  <si>
    <t>現在浄水能力</t>
    <rPh sb="0" eb="2">
      <t>ゲンザイ</t>
    </rPh>
    <rPh sb="2" eb="4">
      <t>ジョウスイ</t>
    </rPh>
    <rPh sb="4" eb="6">
      <t>ノウリョク</t>
    </rPh>
    <phoneticPr fontId="9"/>
  </si>
  <si>
    <t>阿智川 (15,400㎥/日)</t>
    <rPh sb="0" eb="2">
      <t>アチ</t>
    </rPh>
    <rPh sb="2" eb="3">
      <t>ガワ</t>
    </rPh>
    <rPh sb="13" eb="14">
      <t>ヒ</t>
    </rPh>
    <phoneticPr fontId="9"/>
  </si>
  <si>
    <t>三穂、山本、伊賀良、鼎、上郷</t>
    <rPh sb="0" eb="2">
      <t>ミホ</t>
    </rPh>
    <rPh sb="3" eb="5">
      <t>ヤマモト</t>
    </rPh>
    <rPh sb="6" eb="9">
      <t>イガラ</t>
    </rPh>
    <rPh sb="10" eb="11">
      <t>カナエ</t>
    </rPh>
    <rPh sb="12" eb="14">
      <t>カミサト</t>
    </rPh>
    <phoneticPr fontId="9"/>
  </si>
  <si>
    <t>上久堅、千代、龍江、竜丘、川路、</t>
    <rPh sb="0" eb="3">
      <t>カミヒサカタ</t>
    </rPh>
    <rPh sb="4" eb="6">
      <t>チヨ</t>
    </rPh>
    <rPh sb="7" eb="8">
      <t>タツ</t>
    </rPh>
    <rPh sb="8" eb="9">
      <t>エ</t>
    </rPh>
    <rPh sb="10" eb="12">
      <t>タツオカ</t>
    </rPh>
    <rPh sb="13" eb="15">
      <t>カワジ</t>
    </rPh>
    <phoneticPr fontId="9"/>
  </si>
  <si>
    <t>他に補水源あり</t>
    <rPh sb="0" eb="1">
      <t>タ</t>
    </rPh>
    <rPh sb="2" eb="3">
      <t>ホ</t>
    </rPh>
    <rPh sb="3" eb="5">
      <t>スイゲン</t>
    </rPh>
    <phoneticPr fontId="9"/>
  </si>
  <si>
    <t>松川 (30,000㎥/日)</t>
    <rPh sb="0" eb="2">
      <t>マツカワ</t>
    </rPh>
    <rPh sb="12" eb="13">
      <t>ヒ</t>
    </rPh>
    <phoneticPr fontId="9"/>
  </si>
  <si>
    <t>㎥</t>
    <phoneticPr fontId="9"/>
  </si>
  <si>
    <t>人</t>
    <rPh sb="0" eb="1">
      <t>ニン</t>
    </rPh>
    <phoneticPr fontId="9"/>
  </si>
  <si>
    <t>飯田、座光寺、松尾、下久堅、</t>
    <rPh sb="0" eb="2">
      <t>イイダ</t>
    </rPh>
    <rPh sb="3" eb="4">
      <t>ザ</t>
    </rPh>
    <rPh sb="4" eb="5">
      <t>コウ</t>
    </rPh>
    <rPh sb="5" eb="6">
      <t>ジ</t>
    </rPh>
    <rPh sb="7" eb="9">
      <t>マツオ</t>
    </rPh>
    <rPh sb="10" eb="11">
      <t>シモ</t>
    </rPh>
    <rPh sb="11" eb="13">
      <t>ヒサカタ</t>
    </rPh>
    <phoneticPr fontId="9"/>
  </si>
  <si>
    <t>備考</t>
    <rPh sb="0" eb="2">
      <t>ビコウ</t>
    </rPh>
    <phoneticPr fontId="9"/>
  </si>
  <si>
    <t>浄水方法</t>
    <rPh sb="0" eb="2">
      <t>ジョウスイ</t>
    </rPh>
    <rPh sb="2" eb="4">
      <t>ホウホウ</t>
    </rPh>
    <phoneticPr fontId="9"/>
  </si>
  <si>
    <t>水源</t>
    <rPh sb="0" eb="2">
      <t>スイゲン</t>
    </rPh>
    <phoneticPr fontId="9"/>
  </si>
  <si>
    <t>計画１日
最大
給水量</t>
    <rPh sb="0" eb="2">
      <t>ケイカク</t>
    </rPh>
    <rPh sb="3" eb="4">
      <t>ニチ</t>
    </rPh>
    <rPh sb="5" eb="7">
      <t>サイダイ</t>
    </rPh>
    <rPh sb="8" eb="10">
      <t>キュウスイ</t>
    </rPh>
    <rPh sb="10" eb="11">
      <t>リョウ</t>
    </rPh>
    <phoneticPr fontId="9"/>
  </si>
  <si>
    <t>計画
給水人口</t>
    <rPh sb="0" eb="2">
      <t>ケイカク</t>
    </rPh>
    <rPh sb="3" eb="5">
      <t>キュウスイ</t>
    </rPh>
    <rPh sb="5" eb="7">
      <t>ジンコウ</t>
    </rPh>
    <phoneticPr fontId="9"/>
  </si>
  <si>
    <t>給水区域</t>
    <rPh sb="0" eb="2">
      <t>キュウスイ</t>
    </rPh>
    <rPh sb="2" eb="4">
      <t>クイキ</t>
    </rPh>
    <phoneticPr fontId="9"/>
  </si>
  <si>
    <t>130 水道計画</t>
    <rPh sb="4" eb="6">
      <t>スイドウ</t>
    </rPh>
    <rPh sb="6" eb="8">
      <t>ケイカク</t>
    </rPh>
    <phoneticPr fontId="9"/>
  </si>
  <si>
    <t>(B/A)</t>
    <phoneticPr fontId="12"/>
  </si>
  <si>
    <t>(B)</t>
    <phoneticPr fontId="12"/>
  </si>
  <si>
    <t>(A)</t>
    <phoneticPr fontId="12"/>
  </si>
  <si>
    <t>普及率(%)</t>
    <rPh sb="0" eb="3">
      <t>フキュウリツ</t>
    </rPh>
    <phoneticPr fontId="12"/>
  </si>
  <si>
    <t>現在給水戸数</t>
    <rPh sb="0" eb="2">
      <t>ゲンザイ</t>
    </rPh>
    <rPh sb="2" eb="4">
      <t>キュウスイ</t>
    </rPh>
    <rPh sb="4" eb="6">
      <t>コスウ</t>
    </rPh>
    <phoneticPr fontId="12"/>
  </si>
  <si>
    <t>現在給水人口（人）</t>
    <rPh sb="0" eb="2">
      <t>ゲンザイ</t>
    </rPh>
    <rPh sb="2" eb="4">
      <t>キュウスイ</t>
    </rPh>
    <rPh sb="4" eb="6">
      <t>ジンコウ</t>
    </rPh>
    <rPh sb="7" eb="8">
      <t>ニン</t>
    </rPh>
    <phoneticPr fontId="12"/>
  </si>
  <si>
    <t>給水区域内人口（人）</t>
    <rPh sb="0" eb="2">
      <t>キュウスイ</t>
    </rPh>
    <rPh sb="2" eb="5">
      <t>クイキナイ</t>
    </rPh>
    <rPh sb="5" eb="7">
      <t>ジンコウ</t>
    </rPh>
    <rPh sb="8" eb="9">
      <t>ニン</t>
    </rPh>
    <phoneticPr fontId="12"/>
  </si>
  <si>
    <t>各年度末日現在</t>
    <rPh sb="0" eb="3">
      <t>カクネンド</t>
    </rPh>
    <rPh sb="3" eb="5">
      <t>マツジツ</t>
    </rPh>
    <rPh sb="5" eb="7">
      <t>ゲンザイ</t>
    </rPh>
    <phoneticPr fontId="12"/>
  </si>
  <si>
    <t>131 給水戸数・人口等の推移</t>
    <rPh sb="4" eb="6">
      <t>キュウスイ</t>
    </rPh>
    <rPh sb="6" eb="8">
      <t>コスウ</t>
    </rPh>
    <rPh sb="9" eb="12">
      <t>ジンコウトウ</t>
    </rPh>
    <rPh sb="13" eb="15">
      <t>スイイ</t>
    </rPh>
    <phoneticPr fontId="12"/>
  </si>
  <si>
    <t>資料：水道局</t>
    <rPh sb="3" eb="6">
      <t>スイドウキョク</t>
    </rPh>
    <phoneticPr fontId="12"/>
  </si>
  <si>
    <t>8.15</t>
    <phoneticPr fontId="12"/>
  </si>
  <si>
    <t>8.3</t>
    <phoneticPr fontId="12"/>
  </si>
  <si>
    <t>1.1</t>
  </si>
  <si>
    <t>8.20</t>
  </si>
  <si>
    <t>水  量</t>
    <rPh sb="0" eb="1">
      <t>ミズ</t>
    </rPh>
    <rPh sb="3" eb="4">
      <t>リョウ</t>
    </rPh>
    <phoneticPr fontId="12"/>
  </si>
  <si>
    <t>月日</t>
    <rPh sb="0" eb="2">
      <t>ツキヒ</t>
    </rPh>
    <phoneticPr fontId="12"/>
  </si>
  <si>
    <t>有収率(%)</t>
    <rPh sb="0" eb="2">
      <t>ユウシュウ</t>
    </rPh>
    <rPh sb="2" eb="3">
      <t>リツ</t>
    </rPh>
    <phoneticPr fontId="12"/>
  </si>
  <si>
    <t>年間
有収水量</t>
    <rPh sb="0" eb="1">
      <t>トシ</t>
    </rPh>
    <rPh sb="1" eb="2">
      <t>アイダ</t>
    </rPh>
    <rPh sb="3" eb="5">
      <t>ユウシュウ</t>
    </rPh>
    <rPh sb="5" eb="6">
      <t>ミズ</t>
    </rPh>
    <rPh sb="6" eb="7">
      <t>リョウ</t>
    </rPh>
    <phoneticPr fontId="12"/>
  </si>
  <si>
    <t>年間配水量</t>
    <rPh sb="0" eb="2">
      <t>ネンカン</t>
    </rPh>
    <rPh sb="2" eb="5">
      <t>ハイスイリョウ</t>
    </rPh>
    <phoneticPr fontId="12"/>
  </si>
  <si>
    <t>１日平均
配水量</t>
    <rPh sb="1" eb="2">
      <t>ニチ</t>
    </rPh>
    <rPh sb="2" eb="4">
      <t>ヘイキン</t>
    </rPh>
    <rPh sb="5" eb="8">
      <t>ハイスイリョウ</t>
    </rPh>
    <phoneticPr fontId="12"/>
  </si>
  <si>
    <t>一日最小配水量</t>
    <rPh sb="0" eb="2">
      <t>イチニチ</t>
    </rPh>
    <rPh sb="2" eb="3">
      <t>サイダイ</t>
    </rPh>
    <rPh sb="3" eb="4">
      <t>ショウ</t>
    </rPh>
    <rPh sb="4" eb="7">
      <t>ハイスイリョウ</t>
    </rPh>
    <phoneticPr fontId="12"/>
  </si>
  <si>
    <t>一日最大配水量</t>
    <rPh sb="0" eb="2">
      <t>イチニチ</t>
    </rPh>
    <rPh sb="2" eb="4">
      <t>サイダイ</t>
    </rPh>
    <rPh sb="4" eb="7">
      <t>ハイスイリョウ</t>
    </rPh>
    <phoneticPr fontId="12"/>
  </si>
  <si>
    <t>（単位　㎥）</t>
    <rPh sb="1" eb="3">
      <t>タンイ</t>
    </rPh>
    <phoneticPr fontId="12"/>
  </si>
  <si>
    <t>132 配水量及び有収水量（上水道）</t>
    <rPh sb="4" eb="7">
      <t>ハイスイリョウ</t>
    </rPh>
    <rPh sb="7" eb="8">
      <t>オヨ</t>
    </rPh>
    <rPh sb="9" eb="11">
      <t>ユウシュウ</t>
    </rPh>
    <rPh sb="11" eb="13">
      <t>スイリョウ</t>
    </rPh>
    <rPh sb="14" eb="17">
      <t>ジョウスイドウ</t>
    </rPh>
    <phoneticPr fontId="12"/>
  </si>
  <si>
    <t>浴場用</t>
    <rPh sb="0" eb="3">
      <t>ヨクジョウヨウ</t>
    </rPh>
    <phoneticPr fontId="9"/>
  </si>
  <si>
    <t>200mm</t>
    <phoneticPr fontId="9"/>
  </si>
  <si>
    <t>100mm</t>
    <phoneticPr fontId="9"/>
  </si>
  <si>
    <t>75mm</t>
    <phoneticPr fontId="9"/>
  </si>
  <si>
    <t>50mm</t>
    <phoneticPr fontId="9"/>
  </si>
  <si>
    <t>40mm</t>
    <phoneticPr fontId="9"/>
  </si>
  <si>
    <t>25mm</t>
    <phoneticPr fontId="9"/>
  </si>
  <si>
    <t>20mm</t>
    <phoneticPr fontId="9"/>
  </si>
  <si>
    <t>13mm</t>
    <phoneticPr fontId="9"/>
  </si>
  <si>
    <t>一般営業用</t>
    <rPh sb="0" eb="2">
      <t>イッパン</t>
    </rPh>
    <rPh sb="2" eb="5">
      <t>エイギョウヨウ</t>
    </rPh>
    <phoneticPr fontId="9"/>
  </si>
  <si>
    <t>使用水量（㎥）</t>
    <rPh sb="0" eb="2">
      <t>シヨウ</t>
    </rPh>
    <rPh sb="2" eb="4">
      <t>スイリョウ</t>
    </rPh>
    <phoneticPr fontId="9"/>
  </si>
  <si>
    <t>栓数</t>
    <rPh sb="0" eb="1">
      <t>セン</t>
    </rPh>
    <rPh sb="1" eb="2">
      <t>スウ</t>
    </rPh>
    <phoneticPr fontId="12"/>
  </si>
  <si>
    <t>133 用途、口径別栓数及び使用水量</t>
    <rPh sb="4" eb="6">
      <t>ヨウト</t>
    </rPh>
    <rPh sb="7" eb="9">
      <t>コウケイ</t>
    </rPh>
    <rPh sb="9" eb="10">
      <t>ベツ</t>
    </rPh>
    <rPh sb="10" eb="11">
      <t>セン</t>
    </rPh>
    <rPh sb="11" eb="12">
      <t>スウ</t>
    </rPh>
    <rPh sb="12" eb="13">
      <t>オヨ</t>
    </rPh>
    <rPh sb="14" eb="16">
      <t>シヨウ</t>
    </rPh>
    <rPh sb="16" eb="18">
      <t>スイリョウ</t>
    </rPh>
    <phoneticPr fontId="12"/>
  </si>
  <si>
    <t>※ H27年度にGISシステム導入により、各管路延長を更生。</t>
    <rPh sb="5" eb="7">
      <t>ネンド</t>
    </rPh>
    <rPh sb="15" eb="17">
      <t>ドウニュウ</t>
    </rPh>
    <rPh sb="21" eb="22">
      <t>カク</t>
    </rPh>
    <rPh sb="22" eb="24">
      <t>カンロ</t>
    </rPh>
    <rPh sb="24" eb="26">
      <t>エンチョウ</t>
    </rPh>
    <rPh sb="27" eb="29">
      <t>コウセイ</t>
    </rPh>
    <phoneticPr fontId="12"/>
  </si>
  <si>
    <t>消火栓
（基）</t>
    <rPh sb="0" eb="3">
      <t>ショウカセン</t>
    </rPh>
    <rPh sb="5" eb="6">
      <t>モト</t>
    </rPh>
    <phoneticPr fontId="12"/>
  </si>
  <si>
    <t>配水管
（m）</t>
    <rPh sb="0" eb="3">
      <t>ハイスイカン</t>
    </rPh>
    <phoneticPr fontId="12"/>
  </si>
  <si>
    <t>送水管
（m）</t>
    <rPh sb="0" eb="2">
      <t>ソウスイ</t>
    </rPh>
    <rPh sb="2" eb="3">
      <t>カン</t>
    </rPh>
    <phoneticPr fontId="12"/>
  </si>
  <si>
    <t>導水管
（m）</t>
    <rPh sb="0" eb="1">
      <t>ドウ</t>
    </rPh>
    <rPh sb="1" eb="2">
      <t>ミズ</t>
    </rPh>
    <rPh sb="2" eb="3">
      <t>カン</t>
    </rPh>
    <phoneticPr fontId="12"/>
  </si>
  <si>
    <t>134 管路及び消火栓</t>
    <rPh sb="4" eb="6">
      <t>カンロ</t>
    </rPh>
    <rPh sb="6" eb="7">
      <t>オヨ</t>
    </rPh>
    <rPh sb="8" eb="11">
      <t>ショウカセン</t>
    </rPh>
    <phoneticPr fontId="12"/>
  </si>
  <si>
    <t>上村・南信濃の１８簡易
水道等を統合した合計</t>
    <rPh sb="0" eb="2">
      <t>カミムラ</t>
    </rPh>
    <rPh sb="3" eb="6">
      <t>ミナミシナノ</t>
    </rPh>
    <rPh sb="9" eb="11">
      <t>カンイ</t>
    </rPh>
    <rPh sb="12" eb="14">
      <t>スイドウ</t>
    </rPh>
    <rPh sb="14" eb="15">
      <t>トウ</t>
    </rPh>
    <rPh sb="16" eb="18">
      <t>トウゴウ</t>
    </rPh>
    <rPh sb="20" eb="22">
      <t>ゴウケイ</t>
    </rPh>
    <phoneticPr fontId="12"/>
  </si>
  <si>
    <t>遠山簡易水道</t>
    <rPh sb="0" eb="2">
      <t>トオヤマ</t>
    </rPh>
    <rPh sb="2" eb="4">
      <t>カンイ</t>
    </rPh>
    <rPh sb="4" eb="6">
      <t>スイドウ</t>
    </rPh>
    <phoneticPr fontId="12"/>
  </si>
  <si>
    <t>現在給水人口
（人）</t>
    <rPh sb="0" eb="2">
      <t>ゲンザイ</t>
    </rPh>
    <rPh sb="2" eb="4">
      <t>キュウスイ</t>
    </rPh>
    <rPh sb="4" eb="6">
      <t>ジンコウ</t>
    </rPh>
    <rPh sb="8" eb="9">
      <t>ニン</t>
    </rPh>
    <phoneticPr fontId="12"/>
  </si>
  <si>
    <t>給水区域内人口
（人）</t>
    <rPh sb="0" eb="2">
      <t>キュウスイ</t>
    </rPh>
    <rPh sb="2" eb="4">
      <t>クイキ</t>
    </rPh>
    <rPh sb="4" eb="5">
      <t>ナイ</t>
    </rPh>
    <rPh sb="5" eb="7">
      <t>ジンコウ</t>
    </rPh>
    <rPh sb="9" eb="10">
      <t>ニン</t>
    </rPh>
    <phoneticPr fontId="12"/>
  </si>
  <si>
    <t>名称等</t>
    <rPh sb="0" eb="2">
      <t>メイショウ</t>
    </rPh>
    <rPh sb="2" eb="3">
      <t>トウ</t>
    </rPh>
    <phoneticPr fontId="12"/>
  </si>
  <si>
    <t>135 給水戸数及び人口</t>
    <rPh sb="4" eb="6">
      <t>キュウスイ</t>
    </rPh>
    <rPh sb="6" eb="8">
      <t>コスウ</t>
    </rPh>
    <rPh sb="8" eb="9">
      <t>オヨ</t>
    </rPh>
    <rPh sb="10" eb="12">
      <t>ジンコウトウ</t>
    </rPh>
    <phoneticPr fontId="12"/>
  </si>
  <si>
    <t>使用栓数</t>
    <rPh sb="0" eb="2">
      <t>シヨウ</t>
    </rPh>
    <rPh sb="2" eb="3">
      <t>セン</t>
    </rPh>
    <rPh sb="3" eb="4">
      <t>スウ</t>
    </rPh>
    <phoneticPr fontId="12"/>
  </si>
  <si>
    <t>加入状況</t>
  </si>
  <si>
    <t>有収率(%)</t>
    <rPh sb="0" eb="2">
      <t>ユウシュウ</t>
    </rPh>
    <rPh sb="2" eb="3">
      <t>フキュウリツ</t>
    </rPh>
    <phoneticPr fontId="12"/>
  </si>
  <si>
    <t>年間有収水量
(m3)</t>
    <rPh sb="0" eb="2">
      <t>ネンカン</t>
    </rPh>
    <rPh sb="2" eb="3">
      <t>ユウ</t>
    </rPh>
    <rPh sb="3" eb="4">
      <t>シュウ</t>
    </rPh>
    <rPh sb="4" eb="6">
      <t>スイリョウ</t>
    </rPh>
    <phoneticPr fontId="12"/>
  </si>
  <si>
    <t>年間配水量
(m3)</t>
    <rPh sb="0" eb="2">
      <t>ネンカン</t>
    </rPh>
    <rPh sb="2" eb="5">
      <t>ハイスイリョウ</t>
    </rPh>
    <phoneticPr fontId="12"/>
  </si>
  <si>
    <t>136 配水量及び有収水量・加入状況</t>
    <rPh sb="4" eb="7">
      <t>ハイスイリョウ</t>
    </rPh>
    <rPh sb="7" eb="8">
      <t>オヨ</t>
    </rPh>
    <rPh sb="9" eb="11">
      <t>ユウシュウ</t>
    </rPh>
    <rPh sb="11" eb="13">
      <t>スイリョウ</t>
    </rPh>
    <rPh sb="14" eb="16">
      <t>カニュウ</t>
    </rPh>
    <rPh sb="16" eb="18">
      <t>ジョウキョウ</t>
    </rPh>
    <phoneticPr fontId="12"/>
  </si>
  <si>
    <t>資料：経営管理課</t>
    <rPh sb="3" eb="5">
      <t>ケイエイ</t>
    </rPh>
    <rPh sb="5" eb="7">
      <t>カンリ</t>
    </rPh>
    <rPh sb="7" eb="8">
      <t>カ</t>
    </rPh>
    <phoneticPr fontId="16"/>
  </si>
  <si>
    <t>下水道処理量</t>
    <rPh sb="0" eb="3">
      <t>ゲスイドウ</t>
    </rPh>
    <rPh sb="3" eb="5">
      <t>ショリ</t>
    </rPh>
    <rPh sb="5" eb="6">
      <t>リョウ</t>
    </rPh>
    <phoneticPr fontId="16"/>
  </si>
  <si>
    <t>上水道配水量</t>
    <rPh sb="0" eb="3">
      <t>ジョウスイドウ</t>
    </rPh>
    <rPh sb="3" eb="5">
      <t>ハイスイ</t>
    </rPh>
    <rPh sb="5" eb="6">
      <t>リョウ</t>
    </rPh>
    <phoneticPr fontId="16"/>
  </si>
  <si>
    <t>（単位　万㎥ ）</t>
    <rPh sb="1" eb="3">
      <t>タンイ</t>
    </rPh>
    <rPh sb="4" eb="5">
      <t>マン</t>
    </rPh>
    <phoneticPr fontId="16"/>
  </si>
  <si>
    <t>139上水道配水量及び下水道処理量</t>
    <rPh sb="3" eb="4">
      <t>ジョウゲ</t>
    </rPh>
    <rPh sb="4" eb="6">
      <t>スイドウ</t>
    </rPh>
    <rPh sb="6" eb="8">
      <t>ハイスイ</t>
    </rPh>
    <rPh sb="8" eb="9">
      <t>リョウ</t>
    </rPh>
    <rPh sb="9" eb="10">
      <t>オヨ</t>
    </rPh>
    <rPh sb="11" eb="14">
      <t>ゲスイドウ</t>
    </rPh>
    <rPh sb="14" eb="16">
      <t>ショリ</t>
    </rPh>
    <rPh sb="16" eb="17">
      <t>リョウ</t>
    </rPh>
    <phoneticPr fontId="16"/>
  </si>
  <si>
    <t>資料：下水道課</t>
    <rPh sb="3" eb="6">
      <t>ゲスイドウ</t>
    </rPh>
    <rPh sb="6" eb="7">
      <t>カ</t>
    </rPh>
    <phoneticPr fontId="12"/>
  </si>
  <si>
    <t>合併処理浄化槽</t>
    <rPh sb="0" eb="2">
      <t>ガッペイ</t>
    </rPh>
    <rPh sb="2" eb="4">
      <t>ショリ</t>
    </rPh>
    <rPh sb="4" eb="7">
      <t>ジョウカソウ</t>
    </rPh>
    <phoneticPr fontId="12"/>
  </si>
  <si>
    <t>小規模集合排水処理施設</t>
    <rPh sb="0" eb="1">
      <t>コ</t>
    </rPh>
    <rPh sb="1" eb="3">
      <t>キボ</t>
    </rPh>
    <rPh sb="3" eb="5">
      <t>シュウゴウ</t>
    </rPh>
    <rPh sb="5" eb="7">
      <t>ハイスイ</t>
    </rPh>
    <rPh sb="7" eb="9">
      <t>ショリ</t>
    </rPh>
    <rPh sb="9" eb="11">
      <t>シセツ</t>
    </rPh>
    <phoneticPr fontId="12"/>
  </si>
  <si>
    <t>農業集落排水事業</t>
    <rPh sb="0" eb="2">
      <t>ノウギョウ</t>
    </rPh>
    <rPh sb="2" eb="4">
      <t>シュウラク</t>
    </rPh>
    <rPh sb="4" eb="6">
      <t>ハイスイ</t>
    </rPh>
    <rPh sb="6" eb="8">
      <t>ジギョウ</t>
    </rPh>
    <phoneticPr fontId="12"/>
  </si>
  <si>
    <t>特定環境保全公共下水道</t>
    <rPh sb="0" eb="2">
      <t>トクテイ</t>
    </rPh>
    <rPh sb="2" eb="4">
      <t>カンキョウ</t>
    </rPh>
    <rPh sb="4" eb="6">
      <t>ホゼン</t>
    </rPh>
    <rPh sb="6" eb="8">
      <t>コウキョウ</t>
    </rPh>
    <rPh sb="8" eb="11">
      <t>ゲスイドウ</t>
    </rPh>
    <phoneticPr fontId="12"/>
  </si>
  <si>
    <t>公共下水道</t>
    <rPh sb="0" eb="2">
      <t>コウキョウ</t>
    </rPh>
    <rPh sb="2" eb="5">
      <t>ゲスイドウ</t>
    </rPh>
    <phoneticPr fontId="12"/>
  </si>
  <si>
    <t>普及率
(%)</t>
    <rPh sb="0" eb="3">
      <t>フキュウリツ</t>
    </rPh>
    <phoneticPr fontId="12"/>
  </si>
  <si>
    <t>供用可能人口
(人)</t>
    <rPh sb="0" eb="2">
      <t>キョウヨウ</t>
    </rPh>
    <rPh sb="2" eb="4">
      <t>カノウ</t>
    </rPh>
    <rPh sb="4" eb="6">
      <t>ジンコウ</t>
    </rPh>
    <rPh sb="8" eb="9">
      <t>ニン</t>
    </rPh>
    <phoneticPr fontId="12"/>
  </si>
  <si>
    <t>実施計画年度</t>
    <rPh sb="0" eb="2">
      <t>ジッシ</t>
    </rPh>
    <rPh sb="2" eb="4">
      <t>ケイカク</t>
    </rPh>
    <rPh sb="4" eb="6">
      <t>ネンド</t>
    </rPh>
    <phoneticPr fontId="12"/>
  </si>
  <si>
    <t>全体事業費
(千円)</t>
    <rPh sb="0" eb="2">
      <t>ゼンタイ</t>
    </rPh>
    <rPh sb="2" eb="5">
      <t>ジギョウヒ</t>
    </rPh>
    <rPh sb="7" eb="9">
      <t>センエン</t>
    </rPh>
    <phoneticPr fontId="12"/>
  </si>
  <si>
    <t>計画人口
(人)</t>
    <rPh sb="0" eb="2">
      <t>ケイカク</t>
    </rPh>
    <rPh sb="2" eb="4">
      <t>ジンコウ</t>
    </rPh>
    <rPh sb="6" eb="7">
      <t>ニン</t>
    </rPh>
    <phoneticPr fontId="12"/>
  </si>
  <si>
    <t>事業</t>
    <rPh sb="0" eb="2">
      <t>ジギョウ</t>
    </rPh>
    <phoneticPr fontId="12"/>
  </si>
  <si>
    <t>137 下水道の整備状況</t>
    <phoneticPr fontId="12"/>
  </si>
  <si>
    <t>資料：下水道課</t>
    <phoneticPr fontId="12"/>
  </si>
  <si>
    <t>R４年度</t>
    <rPh sb="2" eb="4">
      <t>ネンド</t>
    </rPh>
    <phoneticPr fontId="9"/>
  </si>
  <si>
    <t>水洗化率
B/A(%)</t>
    <rPh sb="0" eb="3">
      <t>スイセンカ</t>
    </rPh>
    <phoneticPr fontId="12"/>
  </si>
  <si>
    <t>水洗化人口
B(人)</t>
    <phoneticPr fontId="12"/>
  </si>
  <si>
    <t>供用可能人口
A(人)</t>
    <rPh sb="0" eb="2">
      <t>キョウヨウ</t>
    </rPh>
    <rPh sb="2" eb="4">
      <t>カノウ</t>
    </rPh>
    <phoneticPr fontId="12"/>
  </si>
  <si>
    <t>整備面積
(ha)</t>
  </si>
  <si>
    <t>排水人口
(人)</t>
  </si>
  <si>
    <t>排水面積
(ha)</t>
  </si>
  <si>
    <t>目標年度</t>
  </si>
  <si>
    <t>排水人口
(人)</t>
    <rPh sb="6" eb="7">
      <t>ニン</t>
    </rPh>
    <phoneticPr fontId="12"/>
  </si>
  <si>
    <t>処理区域</t>
  </si>
  <si>
    <t>認可区域</t>
  </si>
  <si>
    <t>全体計画</t>
  </si>
  <si>
    <t>各年度3月31日現在</t>
    <phoneticPr fontId="9"/>
  </si>
  <si>
    <t>特環和田処理区</t>
    <rPh sb="0" eb="2">
      <t>トッカン</t>
    </rPh>
    <rPh sb="2" eb="4">
      <t>ワダ</t>
    </rPh>
    <rPh sb="4" eb="6">
      <t>ショリ</t>
    </rPh>
    <rPh sb="6" eb="7">
      <t>ク</t>
    </rPh>
    <phoneticPr fontId="12"/>
  </si>
  <si>
    <t>各年度3月31日現在</t>
  </si>
  <si>
    <t>特環竜丘処理区</t>
    <rPh sb="0" eb="2">
      <t>トッカン</t>
    </rPh>
    <rPh sb="2" eb="4">
      <t>タツオカ</t>
    </rPh>
    <rPh sb="4" eb="6">
      <t>ショリ</t>
    </rPh>
    <rPh sb="6" eb="7">
      <t>ク</t>
    </rPh>
    <phoneticPr fontId="12"/>
  </si>
  <si>
    <t>公共川路処理区</t>
    <rPh sb="0" eb="2">
      <t>コウキョウ</t>
    </rPh>
    <rPh sb="2" eb="4">
      <t>カワジ</t>
    </rPh>
    <rPh sb="4" eb="6">
      <t>ショリ</t>
    </rPh>
    <rPh sb="6" eb="7">
      <t>ク</t>
    </rPh>
    <phoneticPr fontId="12"/>
  </si>
  <si>
    <t>R4年度</t>
    <rPh sb="2" eb="4">
      <t>ネンド</t>
    </rPh>
    <phoneticPr fontId="9"/>
  </si>
  <si>
    <t>公共飯田処理区</t>
    <rPh sb="0" eb="2">
      <t>コウキョウ</t>
    </rPh>
    <rPh sb="2" eb="4">
      <t>イイダ</t>
    </rPh>
    <rPh sb="4" eb="6">
      <t>ショリ</t>
    </rPh>
    <rPh sb="6" eb="7">
      <t>ク</t>
    </rPh>
    <phoneticPr fontId="12"/>
  </si>
  <si>
    <t>竜丘浄化センター・和田浄化センター</t>
    <rPh sb="0" eb="2">
      <t>タツオカ</t>
    </rPh>
    <rPh sb="2" eb="4">
      <t>ジョウカ</t>
    </rPh>
    <rPh sb="9" eb="11">
      <t>ワダ</t>
    </rPh>
    <rPh sb="11" eb="13">
      <t>ジョウカ</t>
    </rPh>
    <phoneticPr fontId="12"/>
  </si>
  <si>
    <t>特定環境保全
公共下水道</t>
    <rPh sb="0" eb="2">
      <t>トクテイ</t>
    </rPh>
    <rPh sb="2" eb="4">
      <t>カンキョウ</t>
    </rPh>
    <rPh sb="4" eb="6">
      <t>ホゼン</t>
    </rPh>
    <rPh sb="7" eb="9">
      <t>コウキョウ</t>
    </rPh>
    <rPh sb="9" eb="12">
      <t>ゲスイドウ</t>
    </rPh>
    <phoneticPr fontId="12"/>
  </si>
  <si>
    <t>松尾浄化管理センター・川路浄化センター</t>
    <rPh sb="4" eb="6">
      <t>カンリ</t>
    </rPh>
    <rPh sb="11" eb="13">
      <t>カワジ</t>
    </rPh>
    <rPh sb="13" eb="15">
      <t>ジョウカ</t>
    </rPh>
    <phoneticPr fontId="12"/>
  </si>
  <si>
    <t>公共下水道</t>
    <phoneticPr fontId="12"/>
  </si>
  <si>
    <t>処理場</t>
    <rPh sb="0" eb="2">
      <t>ショリ</t>
    </rPh>
    <rPh sb="2" eb="3">
      <t>バ</t>
    </rPh>
    <phoneticPr fontId="12"/>
  </si>
  <si>
    <t>管渠ほか</t>
    <rPh sb="0" eb="2">
      <t>カンキョ</t>
    </rPh>
    <phoneticPr fontId="12"/>
  </si>
  <si>
    <t>処理場名称</t>
  </si>
  <si>
    <t>事業費内訳（千円）</t>
    <rPh sb="0" eb="3">
      <t>ジギョウヒ</t>
    </rPh>
    <rPh sb="3" eb="5">
      <t>ウチワケ</t>
    </rPh>
    <rPh sb="6" eb="8">
      <t>センエン</t>
    </rPh>
    <phoneticPr fontId="12"/>
  </si>
  <si>
    <t>実施済管渠延長(Km)</t>
    <phoneticPr fontId="12"/>
  </si>
  <si>
    <t>名称</t>
  </si>
  <si>
    <t>138 公共下水道・特定環境保全公共下水道の状況</t>
    <rPh sb="10" eb="12">
      <t>トクテイ</t>
    </rPh>
    <rPh sb="12" eb="14">
      <t>カンキョウ</t>
    </rPh>
    <rPh sb="14" eb="16">
      <t>ホゼン</t>
    </rPh>
    <rPh sb="16" eb="18">
      <t>コウキョウ</t>
    </rPh>
    <rPh sb="18" eb="21">
      <t>ゲスイドウ</t>
    </rPh>
    <phoneticPr fontId="12"/>
  </si>
  <si>
    <t>資料：下水道課</t>
    <rPh sb="0" eb="2">
      <t>シリョウ</t>
    </rPh>
    <rPh sb="3" eb="6">
      <t>ゲスイドウ</t>
    </rPh>
    <rPh sb="6" eb="7">
      <t>カ</t>
    </rPh>
    <phoneticPr fontId="12"/>
  </si>
  <si>
    <t>（連続流入間欠ばっ気
方式）</t>
    <rPh sb="1" eb="3">
      <t>レンゾク</t>
    </rPh>
    <rPh sb="3" eb="5">
      <t>リュウニュウ</t>
    </rPh>
    <rPh sb="5" eb="6">
      <t>カンケツ</t>
    </rPh>
    <rPh sb="6" eb="7">
      <t>ケツ</t>
    </rPh>
    <rPh sb="9" eb="10">
      <t>イヤケ</t>
    </rPh>
    <rPh sb="11" eb="13">
      <t>ホウシキ</t>
    </rPh>
    <phoneticPr fontId="12"/>
  </si>
  <si>
    <t>地区</t>
    <rPh sb="0" eb="1">
      <t>チ</t>
    </rPh>
    <rPh sb="1" eb="2">
      <t>ク</t>
    </rPh>
    <phoneticPr fontId="12"/>
  </si>
  <si>
    <t>平成21年4月</t>
    <rPh sb="0" eb="2">
      <t>ヘイセイ</t>
    </rPh>
    <rPh sb="4" eb="5">
      <t>ネン</t>
    </rPh>
    <rPh sb="6" eb="7">
      <t>ガツ</t>
    </rPh>
    <phoneticPr fontId="12"/>
  </si>
  <si>
    <t>平成15～21年度</t>
    <phoneticPr fontId="12"/>
  </si>
  <si>
    <t>ジャルスⅩⅣ型</t>
    <rPh sb="6" eb="7">
      <t>カタ</t>
    </rPh>
    <phoneticPr fontId="12"/>
  </si>
  <si>
    <t>米川野池芋平</t>
    <rPh sb="0" eb="2">
      <t>ヨネガワ</t>
    </rPh>
    <rPh sb="2" eb="4">
      <t>ノイケ</t>
    </rPh>
    <rPh sb="4" eb="6">
      <t>イモヒラ</t>
    </rPh>
    <phoneticPr fontId="12"/>
  </si>
  <si>
    <t>平成16年4月</t>
    <rPh sb="0" eb="2">
      <t>ヘイセイ</t>
    </rPh>
    <rPh sb="4" eb="5">
      <t>ネン</t>
    </rPh>
    <rPh sb="6" eb="7">
      <t>ガツ</t>
    </rPh>
    <phoneticPr fontId="12"/>
  </si>
  <si>
    <t>平成10～16年度</t>
    <phoneticPr fontId="12"/>
  </si>
  <si>
    <t>更生太田</t>
    <rPh sb="0" eb="2">
      <t>コウセイ</t>
    </rPh>
    <rPh sb="2" eb="4">
      <t>オオタ</t>
    </rPh>
    <phoneticPr fontId="12"/>
  </si>
  <si>
    <t>（流量調整槽前置型嫌気
ろ床併用接触ばっ気方式）</t>
    <rPh sb="1" eb="3">
      <t>リュウリョウ</t>
    </rPh>
    <rPh sb="3" eb="5">
      <t>チョウセイ</t>
    </rPh>
    <rPh sb="5" eb="6">
      <t>ソウ</t>
    </rPh>
    <rPh sb="6" eb="8">
      <t>マエオ</t>
    </rPh>
    <rPh sb="8" eb="9">
      <t>カタ</t>
    </rPh>
    <rPh sb="9" eb="11">
      <t>イヤケ</t>
    </rPh>
    <rPh sb="12" eb="13">
      <t>ロカ</t>
    </rPh>
    <rPh sb="13" eb="14">
      <t>ユカ</t>
    </rPh>
    <rPh sb="14" eb="16">
      <t>ヘイヨウ</t>
    </rPh>
    <rPh sb="16" eb="17">
      <t>セツ</t>
    </rPh>
    <rPh sb="17" eb="18">
      <t>ショク</t>
    </rPh>
    <rPh sb="20" eb="21">
      <t>キ</t>
    </rPh>
    <rPh sb="21" eb="23">
      <t>ホウシキ</t>
    </rPh>
    <phoneticPr fontId="12"/>
  </si>
  <si>
    <t>平成15年4月</t>
    <rPh sb="0" eb="2">
      <t>ヘイセイ</t>
    </rPh>
    <rPh sb="4" eb="5">
      <t>ネン</t>
    </rPh>
    <rPh sb="6" eb="7">
      <t>ガツ</t>
    </rPh>
    <phoneticPr fontId="12"/>
  </si>
  <si>
    <t>平成9～15年度</t>
    <phoneticPr fontId="12"/>
  </si>
  <si>
    <t>ジャルスⅢ型</t>
    <rPh sb="5" eb="6">
      <t>カタ</t>
    </rPh>
    <phoneticPr fontId="12"/>
  </si>
  <si>
    <t>上久堅中央</t>
    <rPh sb="0" eb="1">
      <t>カミ</t>
    </rPh>
    <rPh sb="1" eb="2">
      <t>ヒサシ</t>
    </rPh>
    <rPh sb="2" eb="3">
      <t>ケン</t>
    </rPh>
    <rPh sb="3" eb="5">
      <t>チュウオウ</t>
    </rPh>
    <phoneticPr fontId="12"/>
  </si>
  <si>
    <t>平成13年4月</t>
    <rPh sb="0" eb="2">
      <t>ヘイセイ</t>
    </rPh>
    <rPh sb="4" eb="5">
      <t>ネン</t>
    </rPh>
    <rPh sb="6" eb="7">
      <t>ガツ</t>
    </rPh>
    <phoneticPr fontId="12"/>
  </si>
  <si>
    <t>平成8～13年度</t>
    <phoneticPr fontId="12"/>
  </si>
  <si>
    <t>船渡地区</t>
    <rPh sb="0" eb="2">
      <t>フナト</t>
    </rPh>
    <rPh sb="2" eb="4">
      <t>チク</t>
    </rPh>
    <phoneticPr fontId="12"/>
  </si>
  <si>
    <t>平成11年4月</t>
    <rPh sb="0" eb="2">
      <t>ヘイセイ</t>
    </rPh>
    <rPh sb="4" eb="5">
      <t>ネン</t>
    </rPh>
    <rPh sb="6" eb="7">
      <t>ツキ</t>
    </rPh>
    <phoneticPr fontId="12"/>
  </si>
  <si>
    <t>平成7～11年度</t>
    <rPh sb="0" eb="2">
      <t>ヘイセイ</t>
    </rPh>
    <rPh sb="6" eb="8">
      <t>ネンド</t>
    </rPh>
    <phoneticPr fontId="12"/>
  </si>
  <si>
    <t>下虎岩地区</t>
    <rPh sb="0" eb="1">
      <t>シタ</t>
    </rPh>
    <rPh sb="1" eb="2">
      <t>トラ</t>
    </rPh>
    <rPh sb="2" eb="3">
      <t>イワ</t>
    </rPh>
    <rPh sb="3" eb="5">
      <t>チク</t>
    </rPh>
    <phoneticPr fontId="12"/>
  </si>
  <si>
    <t>平成10年4月</t>
    <rPh sb="0" eb="2">
      <t>ヘイセイ</t>
    </rPh>
    <rPh sb="4" eb="5">
      <t>ネン</t>
    </rPh>
    <rPh sb="6" eb="7">
      <t>ガツ</t>
    </rPh>
    <phoneticPr fontId="12"/>
  </si>
  <si>
    <t>平成6～10年度</t>
    <phoneticPr fontId="12"/>
  </si>
  <si>
    <t>下殿岡地区</t>
    <rPh sb="0" eb="1">
      <t>シタ</t>
    </rPh>
    <rPh sb="1" eb="2">
      <t>トノ</t>
    </rPh>
    <rPh sb="2" eb="3">
      <t>オカ</t>
    </rPh>
    <rPh sb="3" eb="5">
      <t>チク</t>
    </rPh>
    <phoneticPr fontId="12"/>
  </si>
  <si>
    <t>（土壌被覆型礫間接触
ばっ気方式）</t>
    <phoneticPr fontId="12"/>
  </si>
  <si>
    <t>平成8年2月</t>
    <rPh sb="0" eb="2">
      <t>ヘイセイ</t>
    </rPh>
    <rPh sb="3" eb="4">
      <t>ネン</t>
    </rPh>
    <rPh sb="5" eb="6">
      <t>ガツ</t>
    </rPh>
    <phoneticPr fontId="12"/>
  </si>
  <si>
    <t>平成5～8年度</t>
    <phoneticPr fontId="12"/>
  </si>
  <si>
    <t>ニイミシステム20</t>
    <phoneticPr fontId="12"/>
  </si>
  <si>
    <t>柏原地区</t>
    <rPh sb="0" eb="2">
      <t>カシワバラ</t>
    </rPh>
    <rPh sb="2" eb="4">
      <t>チク</t>
    </rPh>
    <phoneticPr fontId="12"/>
  </si>
  <si>
    <t>平成7年4月</t>
    <rPh sb="0" eb="2">
      <t>ヘイセイ</t>
    </rPh>
    <rPh sb="3" eb="4">
      <t>ネン</t>
    </rPh>
    <rPh sb="5" eb="6">
      <t>ガツ</t>
    </rPh>
    <phoneticPr fontId="12"/>
  </si>
  <si>
    <t>平成4～8年度</t>
    <phoneticPr fontId="12"/>
  </si>
  <si>
    <t>知久平地区</t>
    <rPh sb="0" eb="2">
      <t>チク</t>
    </rPh>
    <rPh sb="2" eb="3">
      <t>タイ</t>
    </rPh>
    <rPh sb="3" eb="5">
      <t>チク</t>
    </rPh>
    <phoneticPr fontId="12"/>
  </si>
  <si>
    <t>（土壌被覆型礫間接触
ばっ気方式）</t>
    <rPh sb="1" eb="3">
      <t>ドジョウ</t>
    </rPh>
    <rPh sb="3" eb="4">
      <t>ヒ</t>
    </rPh>
    <rPh sb="4" eb="5">
      <t>オオ</t>
    </rPh>
    <rPh sb="5" eb="6">
      <t>カタ</t>
    </rPh>
    <rPh sb="6" eb="7">
      <t>ガレキ</t>
    </rPh>
    <rPh sb="7" eb="9">
      <t>カンセツ</t>
    </rPh>
    <rPh sb="9" eb="10">
      <t>ショク</t>
    </rPh>
    <rPh sb="13" eb="14">
      <t>キ</t>
    </rPh>
    <rPh sb="14" eb="16">
      <t>ホウシキ</t>
    </rPh>
    <phoneticPr fontId="12"/>
  </si>
  <si>
    <t>平成5年11月</t>
    <rPh sb="0" eb="2">
      <t>ヘイセイ</t>
    </rPh>
    <rPh sb="3" eb="4">
      <t>ネン</t>
    </rPh>
    <rPh sb="6" eb="7">
      <t>ガツ</t>
    </rPh>
    <phoneticPr fontId="12"/>
  </si>
  <si>
    <t>平成2～5年度</t>
    <rPh sb="0" eb="2">
      <t>ヘイセイ</t>
    </rPh>
    <rPh sb="5" eb="7">
      <t>ネンド</t>
    </rPh>
    <phoneticPr fontId="12"/>
  </si>
  <si>
    <t>立石地区</t>
    <rPh sb="0" eb="2">
      <t>タテイシ</t>
    </rPh>
    <rPh sb="2" eb="4">
      <t>チク</t>
    </rPh>
    <phoneticPr fontId="12"/>
  </si>
  <si>
    <t>供用開始年月日</t>
    <rPh sb="0" eb="2">
      <t>キョウヨウ</t>
    </rPh>
    <rPh sb="2" eb="4">
      <t>カイシ</t>
    </rPh>
    <rPh sb="4" eb="7">
      <t>ネンガッピ</t>
    </rPh>
    <phoneticPr fontId="12"/>
  </si>
  <si>
    <t>事業実施年度</t>
    <rPh sb="0" eb="2">
      <t>ジギョウ</t>
    </rPh>
    <rPh sb="2" eb="4">
      <t>ジッシ</t>
    </rPh>
    <rPh sb="4" eb="6">
      <t>ネンド</t>
    </rPh>
    <phoneticPr fontId="12"/>
  </si>
  <si>
    <t>処理方式</t>
    <rPh sb="0" eb="2">
      <t>ショリ</t>
    </rPh>
    <rPh sb="2" eb="4">
      <t>ホウシキ</t>
    </rPh>
    <phoneticPr fontId="12"/>
  </si>
  <si>
    <t>計画戸数
(戸)</t>
    <rPh sb="0" eb="2">
      <t>ケイカク</t>
    </rPh>
    <rPh sb="2" eb="4">
      <t>コスウ</t>
    </rPh>
    <rPh sb="6" eb="7">
      <t>コ</t>
    </rPh>
    <phoneticPr fontId="12"/>
  </si>
  <si>
    <t>地区名</t>
    <rPh sb="0" eb="2">
      <t>チク</t>
    </rPh>
    <phoneticPr fontId="12"/>
  </si>
  <si>
    <t>140 農業集落排水施設の供用開始状況</t>
    <phoneticPr fontId="12"/>
  </si>
  <si>
    <t>南信濃</t>
    <rPh sb="0" eb="1">
      <t>ミナミ</t>
    </rPh>
    <rPh sb="1" eb="3">
      <t>シナノ</t>
    </rPh>
    <phoneticPr fontId="12"/>
  </si>
  <si>
    <t>上　　　　村</t>
    <rPh sb="0" eb="1">
      <t>カミ</t>
    </rPh>
    <rPh sb="5" eb="6">
      <t>ソン</t>
    </rPh>
    <phoneticPr fontId="12"/>
  </si>
  <si>
    <t>事業所</t>
    <rPh sb="0" eb="3">
      <t>ジギョウショ</t>
    </rPh>
    <phoneticPr fontId="12"/>
  </si>
  <si>
    <t>一般家庭</t>
    <rPh sb="0" eb="2">
      <t>イッパン</t>
    </rPh>
    <rPh sb="2" eb="4">
      <t>カテイ</t>
    </rPh>
    <phoneticPr fontId="12"/>
  </si>
  <si>
    <t>合　計</t>
    <rPh sb="0" eb="1">
      <t>ゴウ</t>
    </rPh>
    <rPh sb="2" eb="3">
      <t>ケイ</t>
    </rPh>
    <phoneticPr fontId="12"/>
  </si>
  <si>
    <t>小　計</t>
    <rPh sb="0" eb="1">
      <t>ショウ</t>
    </rPh>
    <rPh sb="2" eb="3">
      <t>ケイ</t>
    </rPh>
    <phoneticPr fontId="12"/>
  </si>
  <si>
    <t>単独処理浄化槽</t>
    <rPh sb="0" eb="2">
      <t>タンドク</t>
    </rPh>
    <rPh sb="2" eb="4">
      <t>ショリ</t>
    </rPh>
    <rPh sb="4" eb="7">
      <t>ジョウカソウ</t>
    </rPh>
    <phoneticPr fontId="12"/>
  </si>
  <si>
    <t>141 浄化槽設置数</t>
    <rPh sb="9" eb="10">
      <t>カズ</t>
    </rPh>
    <phoneticPr fontId="12"/>
  </si>
  <si>
    <t>事業所</t>
    <rPh sb="0" eb="2">
      <t>ジギョウ</t>
    </rPh>
    <rPh sb="2" eb="3">
      <t>ショ</t>
    </rPh>
    <phoneticPr fontId="12"/>
  </si>
  <si>
    <t>合併</t>
    <rPh sb="0" eb="2">
      <t>ガッペイ</t>
    </rPh>
    <phoneticPr fontId="12"/>
  </si>
  <si>
    <t>単独</t>
    <rPh sb="0" eb="2">
      <t>タンドク</t>
    </rPh>
    <phoneticPr fontId="12"/>
  </si>
  <si>
    <t>人槽別計</t>
    <rPh sb="0" eb="1">
      <t>ニン</t>
    </rPh>
    <rPh sb="1" eb="2">
      <t>ソウ</t>
    </rPh>
    <rPh sb="2" eb="3">
      <t>ベツ</t>
    </rPh>
    <rPh sb="3" eb="4">
      <t>ケイ</t>
    </rPh>
    <phoneticPr fontId="12"/>
  </si>
  <si>
    <t>以上</t>
    <rPh sb="0" eb="2">
      <t>イジョウ</t>
    </rPh>
    <phoneticPr fontId="12"/>
  </si>
  <si>
    <t>以下</t>
    <rPh sb="0" eb="2">
      <t>イカ</t>
    </rPh>
    <phoneticPr fontId="12"/>
  </si>
  <si>
    <t>301～</t>
    <phoneticPr fontId="12"/>
  </si>
  <si>
    <t>201～</t>
    <phoneticPr fontId="12"/>
  </si>
  <si>
    <t>101～</t>
    <phoneticPr fontId="12"/>
  </si>
  <si>
    <t>51～</t>
    <phoneticPr fontId="12"/>
  </si>
  <si>
    <t>21～</t>
    <phoneticPr fontId="12"/>
  </si>
  <si>
    <t>人槽</t>
    <rPh sb="0" eb="1">
      <t>ニン</t>
    </rPh>
    <rPh sb="1" eb="2">
      <t>ソウ</t>
    </rPh>
    <phoneticPr fontId="12"/>
  </si>
  <si>
    <t>142 浄化槽人槽別設置数</t>
    <rPh sb="12" eb="13">
      <t>カズ</t>
    </rPh>
    <phoneticPr fontId="12"/>
  </si>
  <si>
    <t>資料：危機管理課 防災係 日赤事務局</t>
    <rPh sb="3" eb="5">
      <t>キキ</t>
    </rPh>
    <rPh sb="5" eb="7">
      <t>カンリ</t>
    </rPh>
    <rPh sb="7" eb="8">
      <t>カ</t>
    </rPh>
    <rPh sb="9" eb="11">
      <t>ボウサイ</t>
    </rPh>
    <rPh sb="11" eb="12">
      <t>カカ</t>
    </rPh>
    <rPh sb="13" eb="15">
      <t>ニッセキ</t>
    </rPh>
    <rPh sb="15" eb="18">
      <t>ジムキョク</t>
    </rPh>
    <phoneticPr fontId="12"/>
  </si>
  <si>
    <t>目標に対する比</t>
    <phoneticPr fontId="12"/>
  </si>
  <si>
    <t>実績額</t>
  </si>
  <si>
    <t>目標額</t>
  </si>
  <si>
    <t>（単位 円）</t>
    <phoneticPr fontId="12"/>
  </si>
  <si>
    <t>104 日本赤十字活動資金の収納状況</t>
    <rPh sb="9" eb="11">
      <t>カツドウ</t>
    </rPh>
    <rPh sb="11" eb="13">
      <t>シキン</t>
    </rPh>
    <phoneticPr fontId="12"/>
  </si>
  <si>
    <t>※ 総人口はその年の１月の「毎月人口異動調査による推計人口」を使用している。</t>
    <rPh sb="2" eb="5">
      <t>ソウジンコウ</t>
    </rPh>
    <rPh sb="8" eb="9">
      <t>トシ</t>
    </rPh>
    <rPh sb="11" eb="12">
      <t>ツキ</t>
    </rPh>
    <rPh sb="14" eb="16">
      <t>マイツキ</t>
    </rPh>
    <rPh sb="16" eb="18">
      <t>ジンコウ</t>
    </rPh>
    <rPh sb="18" eb="20">
      <t>イドウ</t>
    </rPh>
    <rPh sb="20" eb="22">
      <t>チョウサ</t>
    </rPh>
    <rPh sb="25" eb="27">
      <t>スイケイ</t>
    </rPh>
    <rPh sb="27" eb="29">
      <t>ジンコウ</t>
    </rPh>
    <rPh sb="31" eb="33">
      <t>シヨウ</t>
    </rPh>
    <phoneticPr fontId="12"/>
  </si>
  <si>
    <t>資料：危機管理課 交通安全係</t>
    <rPh sb="3" eb="5">
      <t>キキ</t>
    </rPh>
    <rPh sb="5" eb="7">
      <t>カンリ</t>
    </rPh>
    <rPh sb="7" eb="8">
      <t>カ</t>
    </rPh>
    <rPh sb="9" eb="11">
      <t>コウツウ</t>
    </rPh>
    <rPh sb="11" eb="13">
      <t>アンゼン</t>
    </rPh>
    <rPh sb="13" eb="14">
      <t>カカ</t>
    </rPh>
    <phoneticPr fontId="12"/>
  </si>
  <si>
    <t>療養</t>
    <rPh sb="0" eb="2">
      <t>リョウヨウ</t>
    </rPh>
    <phoneticPr fontId="12"/>
  </si>
  <si>
    <t>遺児</t>
    <rPh sb="0" eb="2">
      <t>イジ</t>
    </rPh>
    <phoneticPr fontId="12"/>
  </si>
  <si>
    <t>死亡</t>
    <rPh sb="0" eb="2">
      <t>シボウ</t>
    </rPh>
    <phoneticPr fontId="12"/>
  </si>
  <si>
    <t>給付率
（％）</t>
    <rPh sb="0" eb="3">
      <t>キュウフリツ</t>
    </rPh>
    <phoneticPr fontId="12"/>
  </si>
  <si>
    <t>給付総額
（円）</t>
    <rPh sb="0" eb="2">
      <t>キュウフ</t>
    </rPh>
    <rPh sb="2" eb="4">
      <t>ソウガク</t>
    </rPh>
    <phoneticPr fontId="12"/>
  </si>
  <si>
    <t>給付件数</t>
    <rPh sb="0" eb="2">
      <t>キュウフ</t>
    </rPh>
    <rPh sb="2" eb="4">
      <t>ケンスウ</t>
    </rPh>
    <phoneticPr fontId="12"/>
  </si>
  <si>
    <t>加入率
（％）</t>
    <rPh sb="0" eb="3">
      <t>カニュウリツ</t>
    </rPh>
    <phoneticPr fontId="12"/>
  </si>
  <si>
    <t>加入者</t>
    <rPh sb="0" eb="3">
      <t>カニュウシャ</t>
    </rPh>
    <phoneticPr fontId="12"/>
  </si>
  <si>
    <t>総人口</t>
    <rPh sb="0" eb="3">
      <t>ソウジンコウ</t>
    </rPh>
    <phoneticPr fontId="12"/>
  </si>
  <si>
    <t>年度</t>
    <rPh sb="0" eb="1">
      <t>ネンド</t>
    </rPh>
    <rPh sb="1" eb="2">
      <t>ド</t>
    </rPh>
    <phoneticPr fontId="12"/>
  </si>
  <si>
    <t>183 交通災害共済制度の状況</t>
    <phoneticPr fontId="12"/>
  </si>
  <si>
    <t>警防班</t>
    <rPh sb="0" eb="2">
      <t>ケイボウ</t>
    </rPh>
    <rPh sb="2" eb="3">
      <t>ハン</t>
    </rPh>
    <phoneticPr fontId="16"/>
  </si>
  <si>
    <t>分団消防部</t>
    <rPh sb="0" eb="2">
      <t>ブンダン</t>
    </rPh>
    <rPh sb="2" eb="4">
      <t>ショウボウ</t>
    </rPh>
    <rPh sb="4" eb="5">
      <t>ブ</t>
    </rPh>
    <phoneticPr fontId="16"/>
  </si>
  <si>
    <t>機関班</t>
    <rPh sb="0" eb="2">
      <t>キカン</t>
    </rPh>
    <rPh sb="2" eb="3">
      <t>ハン</t>
    </rPh>
    <phoneticPr fontId="16"/>
  </si>
  <si>
    <t>副分団長</t>
    <rPh sb="0" eb="1">
      <t>フク</t>
    </rPh>
    <rPh sb="1" eb="3">
      <t>ブンダン</t>
    </rPh>
    <rPh sb="3" eb="4">
      <t>チョウ</t>
    </rPh>
    <phoneticPr fontId="16"/>
  </si>
  <si>
    <t>分団長</t>
    <rPh sb="0" eb="2">
      <t>ブンダン</t>
    </rPh>
    <rPh sb="2" eb="3">
      <t>チョウ</t>
    </rPh>
    <phoneticPr fontId="16"/>
  </si>
  <si>
    <t>第1～18分団</t>
    <rPh sb="0" eb="1">
      <t>ダイ</t>
    </rPh>
    <rPh sb="5" eb="6">
      <t>フン</t>
    </rPh>
    <rPh sb="6" eb="7">
      <t>ダン</t>
    </rPh>
    <phoneticPr fontId="16"/>
  </si>
  <si>
    <t>ラッパ班</t>
    <rPh sb="3" eb="4">
      <t>ハン</t>
    </rPh>
    <phoneticPr fontId="16"/>
  </si>
  <si>
    <t>救護班</t>
    <rPh sb="0" eb="3">
      <t>キュウゴハン</t>
    </rPh>
    <phoneticPr fontId="16"/>
  </si>
  <si>
    <t>分団庶務部</t>
    <rPh sb="0" eb="2">
      <t>ブンダン</t>
    </rPh>
    <rPh sb="2" eb="4">
      <t>ショム</t>
    </rPh>
    <rPh sb="4" eb="5">
      <t>ブ</t>
    </rPh>
    <phoneticPr fontId="16"/>
  </si>
  <si>
    <t>庶務班</t>
    <rPh sb="0" eb="1">
      <t>チカシ</t>
    </rPh>
    <rPh sb="1" eb="2">
      <t>ツトム</t>
    </rPh>
    <rPh sb="2" eb="3">
      <t>ハン</t>
    </rPh>
    <phoneticPr fontId="16"/>
  </si>
  <si>
    <t>第１～５方面隊</t>
    <rPh sb="0" eb="1">
      <t>ダイ</t>
    </rPh>
    <rPh sb="4" eb="7">
      <t>ホウメンタイ</t>
    </rPh>
    <phoneticPr fontId="16"/>
  </si>
  <si>
    <t>機動救助隊</t>
    <rPh sb="0" eb="2">
      <t>キドウ</t>
    </rPh>
    <rPh sb="2" eb="5">
      <t>キュウジョタイ</t>
    </rPh>
    <phoneticPr fontId="16"/>
  </si>
  <si>
    <t>本部消防担当</t>
    <rPh sb="0" eb="2">
      <t>ホンブ</t>
    </rPh>
    <rPh sb="2" eb="4">
      <t>ショウボウ</t>
    </rPh>
    <rPh sb="4" eb="6">
      <t>タントウ</t>
    </rPh>
    <phoneticPr fontId="16"/>
  </si>
  <si>
    <t>ラッパ隊</t>
    <rPh sb="3" eb="4">
      <t>タイ</t>
    </rPh>
    <phoneticPr fontId="16"/>
  </si>
  <si>
    <t>本部長</t>
    <rPh sb="0" eb="3">
      <t>ホンブチョウ</t>
    </rPh>
    <phoneticPr fontId="16"/>
  </si>
  <si>
    <t>団長</t>
    <rPh sb="0" eb="2">
      <t>ダンチョウ</t>
    </rPh>
    <phoneticPr fontId="16"/>
  </si>
  <si>
    <t>団本部</t>
    <rPh sb="0" eb="1">
      <t>ダン</t>
    </rPh>
    <rPh sb="1" eb="3">
      <t>ホンブ</t>
    </rPh>
    <phoneticPr fontId="16"/>
  </si>
  <si>
    <t>音楽隊班</t>
    <rPh sb="0" eb="3">
      <t>オンガクタイ</t>
    </rPh>
    <rPh sb="3" eb="4">
      <t>ハン</t>
    </rPh>
    <phoneticPr fontId="16"/>
  </si>
  <si>
    <t>広報部</t>
    <rPh sb="0" eb="2">
      <t>コウホウ</t>
    </rPh>
    <rPh sb="2" eb="3">
      <t>ブ</t>
    </rPh>
    <phoneticPr fontId="16"/>
  </si>
  <si>
    <t>救護部</t>
    <rPh sb="0" eb="2">
      <t>キュウゴ</t>
    </rPh>
    <rPh sb="2" eb="3">
      <t>ブ</t>
    </rPh>
    <phoneticPr fontId="16"/>
  </si>
  <si>
    <t>本部庶務担当</t>
    <rPh sb="0" eb="2">
      <t>ホンブ</t>
    </rPh>
    <rPh sb="2" eb="4">
      <t>ショム</t>
    </rPh>
    <rPh sb="4" eb="6">
      <t>タントウ</t>
    </rPh>
    <phoneticPr fontId="16"/>
  </si>
  <si>
    <t>女性部</t>
    <rPh sb="0" eb="2">
      <t>ジョセイ</t>
    </rPh>
    <rPh sb="2" eb="3">
      <t>ブ</t>
    </rPh>
    <phoneticPr fontId="16"/>
  </si>
  <si>
    <t>187 飯田市消防団編成図</t>
    <rPh sb="4" eb="6">
      <t>イイダ</t>
    </rPh>
    <rPh sb="6" eb="7">
      <t>シ</t>
    </rPh>
    <rPh sb="7" eb="9">
      <t>ショウボウ</t>
    </rPh>
    <rPh sb="9" eb="10">
      <t>ダン</t>
    </rPh>
    <rPh sb="10" eb="12">
      <t>ヘンセイ</t>
    </rPh>
    <rPh sb="12" eb="13">
      <t>ズ</t>
    </rPh>
    <phoneticPr fontId="16"/>
  </si>
  <si>
    <t>資料：危機管理課 防災係</t>
    <rPh sb="3" eb="5">
      <t>キキ</t>
    </rPh>
    <rPh sb="5" eb="7">
      <t>カンリ</t>
    </rPh>
    <rPh sb="7" eb="8">
      <t>カ</t>
    </rPh>
    <rPh sb="9" eb="11">
      <t>ボウサイ</t>
    </rPh>
    <rPh sb="11" eb="12">
      <t>カカ</t>
    </rPh>
    <phoneticPr fontId="12"/>
  </si>
  <si>
    <t>・防災資機材庫
・会議室(3)　
・炊き出し訓練室　ほか</t>
    <rPh sb="1" eb="3">
      <t>ボウサイ</t>
    </rPh>
    <rPh sb="3" eb="6">
      <t>シザイ</t>
    </rPh>
    <rPh sb="6" eb="7">
      <t>ソウコ</t>
    </rPh>
    <rPh sb="9" eb="12">
      <t>カイギシツ</t>
    </rPh>
    <rPh sb="18" eb="19">
      <t>タ</t>
    </rPh>
    <rPh sb="20" eb="21">
      <t>ダ</t>
    </rPh>
    <rPh sb="22" eb="24">
      <t>クンレン</t>
    </rPh>
    <rPh sb="24" eb="25">
      <t>シツ</t>
    </rPh>
    <phoneticPr fontId="12"/>
  </si>
  <si>
    <t>鉄骨造
　平屋建</t>
    <rPh sb="2" eb="3">
      <t>ツク</t>
    </rPh>
    <rPh sb="5" eb="7">
      <t>ヒラヤ</t>
    </rPh>
    <rPh sb="7" eb="8">
      <t>ダテ</t>
    </rPh>
    <phoneticPr fontId="12"/>
  </si>
  <si>
    <t>駄科
1304</t>
    <rPh sb="0" eb="2">
      <t>ダシナ</t>
    </rPh>
    <phoneticPr fontId="12"/>
  </si>
  <si>
    <t>駄科コミュニティ
防災センター</t>
    <rPh sb="0" eb="2">
      <t>ダシナ</t>
    </rPh>
    <rPh sb="9" eb="11">
      <t>ボウサイ</t>
    </rPh>
    <phoneticPr fontId="12"/>
  </si>
  <si>
    <t>・防災資機材庫
・防災研修室(4)
・会議室(2)　ほか</t>
    <rPh sb="1" eb="3">
      <t>ボウサイ</t>
    </rPh>
    <rPh sb="3" eb="6">
      <t>シザイ</t>
    </rPh>
    <rPh sb="6" eb="7">
      <t>ソウコ</t>
    </rPh>
    <rPh sb="9" eb="11">
      <t>ボウサイ</t>
    </rPh>
    <rPh sb="11" eb="13">
      <t>ケンシュウ</t>
    </rPh>
    <rPh sb="13" eb="14">
      <t>テンジシツ</t>
    </rPh>
    <rPh sb="19" eb="22">
      <t>カイギシツ</t>
    </rPh>
    <phoneticPr fontId="12"/>
  </si>
  <si>
    <t>鉄骨造
　2階建</t>
    <rPh sb="2" eb="3">
      <t>ツク</t>
    </rPh>
    <phoneticPr fontId="12"/>
  </si>
  <si>
    <t>松尾明
5263-1</t>
    <rPh sb="0" eb="2">
      <t>マツオ</t>
    </rPh>
    <rPh sb="2" eb="3">
      <t>ミョウ</t>
    </rPh>
    <phoneticPr fontId="12"/>
  </si>
  <si>
    <t>明コミュニティ
防災センター</t>
    <rPh sb="0" eb="1">
      <t>ミョウ</t>
    </rPh>
    <rPh sb="8" eb="10">
      <t>ボウサイ</t>
    </rPh>
    <phoneticPr fontId="12"/>
  </si>
  <si>
    <t>・防災資機材庫
・防災展示室
・会議室(5)　ほか</t>
    <rPh sb="1" eb="3">
      <t>ボウサイ</t>
    </rPh>
    <rPh sb="3" eb="6">
      <t>シザイ</t>
    </rPh>
    <rPh sb="6" eb="7">
      <t>ソウコ</t>
    </rPh>
    <rPh sb="9" eb="11">
      <t>ボウサイ</t>
    </rPh>
    <rPh sb="11" eb="14">
      <t>テンジシツ</t>
    </rPh>
    <rPh sb="16" eb="19">
      <t>カイギシツ</t>
    </rPh>
    <phoneticPr fontId="12"/>
  </si>
  <si>
    <t>下久堅下虎岩 2450-3</t>
    <phoneticPr fontId="12"/>
  </si>
  <si>
    <t>下虎岩コミュニティ
消防センター</t>
    <rPh sb="0" eb="1">
      <t>シモ</t>
    </rPh>
    <rPh sb="1" eb="3">
      <t>トライワ</t>
    </rPh>
    <rPh sb="10" eb="12">
      <t>ショウボウ</t>
    </rPh>
    <phoneticPr fontId="12"/>
  </si>
  <si>
    <t>・防災資機材庫
・防災展示室
・会議室(2)　ほか</t>
    <rPh sb="1" eb="3">
      <t>ボウサイ</t>
    </rPh>
    <rPh sb="3" eb="6">
      <t>シザイ</t>
    </rPh>
    <rPh sb="6" eb="7">
      <t>ソウコ</t>
    </rPh>
    <rPh sb="9" eb="11">
      <t>ボウサイ</t>
    </rPh>
    <rPh sb="11" eb="14">
      <t>テンジシツ</t>
    </rPh>
    <rPh sb="16" eb="19">
      <t>カイギシツ</t>
    </rPh>
    <phoneticPr fontId="12"/>
  </si>
  <si>
    <t>木　造
　平屋建</t>
    <rPh sb="0" eb="1">
      <t>モク</t>
    </rPh>
    <rPh sb="2" eb="3">
      <t>ツク</t>
    </rPh>
    <rPh sb="5" eb="7">
      <t>ヒラヤ</t>
    </rPh>
    <rPh sb="7" eb="8">
      <t>タ</t>
    </rPh>
    <phoneticPr fontId="12"/>
  </si>
  <si>
    <t>龍江　　　　　　　　　　　　　　　　　　　　　　　　　　　　　　　　　　　　　　　　　　　　　　　　　　　　　　　　　　　　　　　　　　　　　　　　　　　　　　　　　8812-1</t>
    <rPh sb="0" eb="2">
      <t>タツエ</t>
    </rPh>
    <phoneticPr fontId="12"/>
  </si>
  <si>
    <t>龍江四区コミュニティ消防センター</t>
    <rPh sb="0" eb="2">
      <t>タツエ</t>
    </rPh>
    <rPh sb="2" eb="3">
      <t>ヨン</t>
    </rPh>
    <rPh sb="3" eb="4">
      <t>ク</t>
    </rPh>
    <rPh sb="10" eb="12">
      <t>ショウボウ</t>
    </rPh>
    <phoneticPr fontId="12"/>
  </si>
  <si>
    <t>木造
　平屋建</t>
    <rPh sb="0" eb="2">
      <t>モクゾウ</t>
    </rPh>
    <rPh sb="4" eb="7">
      <t>ヒラヤダ</t>
    </rPh>
    <phoneticPr fontId="12"/>
  </si>
  <si>
    <t>山本　　　　　　　　　　　　　　　　　　　　　　　　　　　　　　　　　　　　　　　　　　　　　　　　　　　　　　　　　　　　　　　　　　　　　　　　　　　　　　　　　　　　　　1659</t>
    <rPh sb="0" eb="2">
      <t>ヤマモト</t>
    </rPh>
    <phoneticPr fontId="12"/>
  </si>
  <si>
    <t>東平コミュニティ
消防センター</t>
    <rPh sb="0" eb="1">
      <t>ヒガシ</t>
    </rPh>
    <rPh sb="1" eb="2">
      <t>タイ</t>
    </rPh>
    <rPh sb="9" eb="11">
      <t>ショウボウ</t>
    </rPh>
    <phoneticPr fontId="12"/>
  </si>
  <si>
    <t>・防災資機材庫(3)
・防災展示室
・会議室(3)　ほか</t>
    <rPh sb="1" eb="3">
      <t>ボウサイ</t>
    </rPh>
    <rPh sb="3" eb="6">
      <t>シザイ</t>
    </rPh>
    <rPh sb="6" eb="7">
      <t>ソウコ</t>
    </rPh>
    <rPh sb="12" eb="14">
      <t>ボウサイ</t>
    </rPh>
    <rPh sb="14" eb="17">
      <t>テンジシツ</t>
    </rPh>
    <rPh sb="19" eb="22">
      <t>カイギシツ</t>
    </rPh>
    <phoneticPr fontId="12"/>
  </si>
  <si>
    <t>松尾水城
3575</t>
    <rPh sb="0" eb="2">
      <t>マツオ</t>
    </rPh>
    <rPh sb="2" eb="4">
      <t>ミズキ</t>
    </rPh>
    <phoneticPr fontId="12"/>
  </si>
  <si>
    <t>水城コミュニティ
消防センター</t>
    <rPh sb="0" eb="2">
      <t>ミズキ</t>
    </rPh>
    <rPh sb="9" eb="11">
      <t>ショウボウ</t>
    </rPh>
    <phoneticPr fontId="12"/>
  </si>
  <si>
    <t>松尾新井
6132-1</t>
    <rPh sb="0" eb="2">
      <t>マツオ</t>
    </rPh>
    <rPh sb="2" eb="4">
      <t>アライ</t>
    </rPh>
    <phoneticPr fontId="12"/>
  </si>
  <si>
    <t>新井コミュニティ
消防センター</t>
    <rPh sb="0" eb="2">
      <t>アライ</t>
    </rPh>
    <phoneticPr fontId="12"/>
  </si>
  <si>
    <t>松尾清水
4548</t>
    <rPh sb="0" eb="2">
      <t>マツオ</t>
    </rPh>
    <rPh sb="2" eb="4">
      <t>シミズ</t>
    </rPh>
    <phoneticPr fontId="12"/>
  </si>
  <si>
    <t>清水コミュニティ
消防センター</t>
    <rPh sb="0" eb="2">
      <t>シミズ</t>
    </rPh>
    <phoneticPr fontId="12"/>
  </si>
  <si>
    <t>毛賀
886</t>
    <rPh sb="0" eb="2">
      <t>ケガ</t>
    </rPh>
    <phoneticPr fontId="12"/>
  </si>
  <si>
    <t>毛賀コミュニティ
消防センター</t>
    <rPh sb="0" eb="2">
      <t>ケガ</t>
    </rPh>
    <phoneticPr fontId="12"/>
  </si>
  <si>
    <t>・防災資機材庫
・防災展示室
・会議室(4)　ほか</t>
    <rPh sb="1" eb="3">
      <t>ボウサイ</t>
    </rPh>
    <rPh sb="3" eb="6">
      <t>シザイ</t>
    </rPh>
    <rPh sb="6" eb="7">
      <t>ソウコ</t>
    </rPh>
    <rPh sb="9" eb="11">
      <t>ボウサイ</t>
    </rPh>
    <rPh sb="11" eb="14">
      <t>テンジシツ</t>
    </rPh>
    <rPh sb="16" eb="19">
      <t>カイギシツ</t>
    </rPh>
    <phoneticPr fontId="12"/>
  </si>
  <si>
    <t>松尾寺所
5748-4</t>
    <rPh sb="0" eb="2">
      <t>マツオ</t>
    </rPh>
    <rPh sb="2" eb="4">
      <t>テラドコ</t>
    </rPh>
    <phoneticPr fontId="12"/>
  </si>
  <si>
    <t>寺所コミュニティ
消防センター</t>
    <rPh sb="0" eb="2">
      <t>テラドコ</t>
    </rPh>
    <phoneticPr fontId="12"/>
  </si>
  <si>
    <t>・防災資機材庫
・防災展示室
・会議室(6)　ほか</t>
    <rPh sb="1" eb="3">
      <t>ボウサイ</t>
    </rPh>
    <rPh sb="3" eb="6">
      <t>シザイ</t>
    </rPh>
    <rPh sb="6" eb="7">
      <t>ソウコ</t>
    </rPh>
    <rPh sb="9" eb="11">
      <t>ボウサイ</t>
    </rPh>
    <rPh sb="11" eb="14">
      <t>テンジシツ</t>
    </rPh>
    <rPh sb="16" eb="19">
      <t>カイギシツ</t>
    </rPh>
    <phoneticPr fontId="12"/>
  </si>
  <si>
    <t>北方
2423-1</t>
    <rPh sb="0" eb="2">
      <t>キタガタ</t>
    </rPh>
    <phoneticPr fontId="12"/>
  </si>
  <si>
    <t>北方コミュニティ
消防センター</t>
    <rPh sb="0" eb="2">
      <t>キタガタ</t>
    </rPh>
    <phoneticPr fontId="12"/>
  </si>
  <si>
    <t>鉄骨ブロック造
　2階建</t>
    <rPh sb="6" eb="7">
      <t>ツク</t>
    </rPh>
    <phoneticPr fontId="12"/>
  </si>
  <si>
    <t>上郷黒田
1880-3</t>
    <rPh sb="0" eb="2">
      <t>カミサト</t>
    </rPh>
    <rPh sb="2" eb="4">
      <t>クロダ</t>
    </rPh>
    <phoneticPr fontId="12"/>
  </si>
  <si>
    <t>下黒田東コミュニティ
消防センター</t>
    <rPh sb="0" eb="1">
      <t>シモ</t>
    </rPh>
    <rPh sb="1" eb="3">
      <t>クロダ</t>
    </rPh>
    <rPh sb="3" eb="4">
      <t>ヒガシ</t>
    </rPh>
    <phoneticPr fontId="12"/>
  </si>
  <si>
    <t>中村
1270-3</t>
    <rPh sb="0" eb="2">
      <t>ナカムラ</t>
    </rPh>
    <phoneticPr fontId="12"/>
  </si>
  <si>
    <t>中村コミュニティ
消防センター</t>
    <rPh sb="0" eb="2">
      <t>ナカムラ</t>
    </rPh>
    <phoneticPr fontId="12"/>
  </si>
  <si>
    <t>・防災資機材倉庫
・防災研修室(2)
・資料室・会議室(3)　ほか</t>
    <rPh sb="1" eb="3">
      <t>ボウサイ</t>
    </rPh>
    <rPh sb="3" eb="6">
      <t>シザイ</t>
    </rPh>
    <rPh sb="6" eb="8">
      <t>ソウコ</t>
    </rPh>
    <rPh sb="10" eb="12">
      <t>ボウサイ</t>
    </rPh>
    <rPh sb="12" eb="15">
      <t>ケンシュウシツ</t>
    </rPh>
    <rPh sb="20" eb="23">
      <t>シリョウシツ</t>
    </rPh>
    <rPh sb="24" eb="27">
      <t>カイギシツ</t>
    </rPh>
    <phoneticPr fontId="12"/>
  </si>
  <si>
    <t>鼎中平
1958-3</t>
    <rPh sb="0" eb="1">
      <t>カナエ</t>
    </rPh>
    <rPh sb="1" eb="3">
      <t>ナカダイラ</t>
    </rPh>
    <phoneticPr fontId="12"/>
  </si>
  <si>
    <t>鼎コミュニティ
防災センター</t>
    <rPh sb="0" eb="1">
      <t>カナエ</t>
    </rPh>
    <rPh sb="8" eb="10">
      <t>ボウサイ</t>
    </rPh>
    <phoneticPr fontId="12"/>
  </si>
  <si>
    <t>・防災資材倉庫
・事務所
・会議室(3)　ほか</t>
    <rPh sb="1" eb="3">
      <t>ボウサイ</t>
    </rPh>
    <rPh sb="3" eb="5">
      <t>シザイ</t>
    </rPh>
    <rPh sb="5" eb="7">
      <t>ソウコ</t>
    </rPh>
    <rPh sb="9" eb="12">
      <t>ジムショ</t>
    </rPh>
    <rPh sb="14" eb="17">
      <t>カイギシツ</t>
    </rPh>
    <phoneticPr fontId="12"/>
  </si>
  <si>
    <t>鉄骨造
　3階建</t>
    <rPh sb="2" eb="3">
      <t>ツク</t>
    </rPh>
    <rPh sb="6" eb="7">
      <t>カイ</t>
    </rPh>
    <rPh sb="7" eb="8">
      <t>タ</t>
    </rPh>
    <phoneticPr fontId="12"/>
  </si>
  <si>
    <t>江戸町
2-292-8</t>
    <rPh sb="0" eb="2">
      <t>エド</t>
    </rPh>
    <rPh sb="2" eb="3">
      <t>マチ</t>
    </rPh>
    <phoneticPr fontId="12"/>
  </si>
  <si>
    <t>橋北コミュニティ
防災センター</t>
    <rPh sb="0" eb="2">
      <t>キョウホク</t>
    </rPh>
    <rPh sb="9" eb="11">
      <t>ボウサイ</t>
    </rPh>
    <phoneticPr fontId="12"/>
  </si>
  <si>
    <t>施設の概要</t>
    <rPh sb="0" eb="2">
      <t>シセツ</t>
    </rPh>
    <rPh sb="3" eb="5">
      <t>ガイヨウ</t>
    </rPh>
    <phoneticPr fontId="12"/>
  </si>
  <si>
    <t>取得
年月</t>
    <rPh sb="3" eb="5">
      <t>ネンゲツ</t>
    </rPh>
    <phoneticPr fontId="12"/>
  </si>
  <si>
    <t>取得
価格
（千円）</t>
    <rPh sb="7" eb="9">
      <t>センエン</t>
    </rPh>
    <phoneticPr fontId="12"/>
  </si>
  <si>
    <t>構造</t>
    <rPh sb="0" eb="2">
      <t>コウゾウ</t>
    </rPh>
    <phoneticPr fontId="12"/>
  </si>
  <si>
    <t>延面積
（㎡）</t>
    <rPh sb="0" eb="1">
      <t>ノ</t>
    </rPh>
    <rPh sb="1" eb="3">
      <t>メンセキ</t>
    </rPh>
    <phoneticPr fontId="12"/>
  </si>
  <si>
    <t>所在地</t>
    <rPh sb="0" eb="3">
      <t>ショザイチ</t>
    </rPh>
    <phoneticPr fontId="12"/>
  </si>
  <si>
    <t>191 防災センターの概要</t>
    <phoneticPr fontId="12"/>
  </si>
  <si>
    <t>　　　資本的収入及び支出</t>
    <rPh sb="3" eb="6">
      <t>シホンテキ</t>
    </rPh>
    <rPh sb="6" eb="8">
      <t>シュウニュウ</t>
    </rPh>
    <rPh sb="8" eb="9">
      <t>オヨ</t>
    </rPh>
    <rPh sb="10" eb="12">
      <t>シシュツ</t>
    </rPh>
    <phoneticPr fontId="9"/>
  </si>
  <si>
    <t>　　　収益的収入及び支出</t>
    <rPh sb="3" eb="6">
      <t>シュウエキテキ</t>
    </rPh>
    <rPh sb="6" eb="8">
      <t>シュウニュウ</t>
    </rPh>
    <rPh sb="8" eb="9">
      <t>オヨ</t>
    </rPh>
    <rPh sb="10" eb="12">
      <t>シシュツ</t>
    </rPh>
    <phoneticPr fontId="9"/>
  </si>
  <si>
    <t>飯田市水道事業会計</t>
  </si>
  <si>
    <t>飯田市立病院事業会計</t>
  </si>
  <si>
    <t>収入</t>
    <rPh sb="0" eb="2">
      <t>シュウニュウ</t>
    </rPh>
    <phoneticPr fontId="9"/>
  </si>
  <si>
    <t>平成26年度</t>
  </si>
  <si>
    <t>平成25年度</t>
    <phoneticPr fontId="9"/>
  </si>
  <si>
    <t>会計名</t>
  </si>
  <si>
    <t>平成24年度</t>
  </si>
  <si>
    <t>平成23年度</t>
  </si>
  <si>
    <t>平成22年度</t>
    <phoneticPr fontId="9"/>
  </si>
  <si>
    <t>235-2 企業会計収支決算状況</t>
    <rPh sb="6" eb="8">
      <t>キギョウ</t>
    </rPh>
    <rPh sb="8" eb="10">
      <t>カイケイ</t>
    </rPh>
    <rPh sb="10" eb="12">
      <t>シュウシ</t>
    </rPh>
    <rPh sb="12" eb="14">
      <t>ケッサン</t>
    </rPh>
    <rPh sb="14" eb="16">
      <t>ジョウキョウ</t>
    </rPh>
    <phoneticPr fontId="9"/>
  </si>
  <si>
    <t>資料：会計課出納係</t>
    <rPh sb="6" eb="9">
      <t>スイトウガカリ</t>
    </rPh>
    <phoneticPr fontId="9"/>
  </si>
  <si>
    <t>ケーブルテレビ放送事業特別会計</t>
    <rPh sb="7" eb="9">
      <t>ホウソウ</t>
    </rPh>
    <rPh sb="9" eb="11">
      <t>ジギョウ</t>
    </rPh>
    <rPh sb="11" eb="13">
      <t>トクベツ</t>
    </rPh>
    <rPh sb="13" eb="15">
      <t>カイケイ</t>
    </rPh>
    <phoneticPr fontId="9"/>
  </si>
  <si>
    <t>介護老人保健施設事業特別会計</t>
    <rPh sb="0" eb="2">
      <t>カイゴ</t>
    </rPh>
    <phoneticPr fontId="9"/>
  </si>
  <si>
    <t>墓地事業特別会計</t>
    <phoneticPr fontId="9"/>
  </si>
  <si>
    <t>駐車場事業特別会計</t>
  </si>
  <si>
    <t>地方卸売市場事業特別会計</t>
  </si>
  <si>
    <t>介護保険特別会計</t>
    <rPh sb="0" eb="4">
      <t>カイゴホケン</t>
    </rPh>
    <rPh sb="4" eb="8">
      <t>トクベツカイケイ</t>
    </rPh>
    <phoneticPr fontId="9"/>
  </si>
  <si>
    <t>後期高齢者医療特別会計</t>
    <rPh sb="0" eb="2">
      <t>コウキ</t>
    </rPh>
    <rPh sb="2" eb="5">
      <t>コウレイシャ</t>
    </rPh>
    <rPh sb="5" eb="7">
      <t>イリョウ</t>
    </rPh>
    <rPh sb="7" eb="9">
      <t>トクベツ</t>
    </rPh>
    <rPh sb="9" eb="11">
      <t>カイケイ</t>
    </rPh>
    <phoneticPr fontId="9"/>
  </si>
  <si>
    <t>国民健康保険特別会計（直診勘定）</t>
  </si>
  <si>
    <t>国民健康保険特別会計（事業勘定）</t>
  </si>
  <si>
    <t>歳出</t>
  </si>
  <si>
    <t>歳入</t>
  </si>
  <si>
    <t>介護老人保健施設事業特別会計</t>
  </si>
  <si>
    <t>墓地事業特別会計</t>
  </si>
  <si>
    <t>介護保険特別会計</t>
    <rPh sb="0" eb="2">
      <t>カイゴ</t>
    </rPh>
    <rPh sb="2" eb="4">
      <t>ホケン</t>
    </rPh>
    <rPh sb="4" eb="6">
      <t>トクベツ</t>
    </rPh>
    <rPh sb="6" eb="8">
      <t>カイケイ</t>
    </rPh>
    <phoneticPr fontId="9"/>
  </si>
  <si>
    <t>235-1 特別会計歳入歳出決算状況</t>
    <phoneticPr fontId="9"/>
  </si>
  <si>
    <t>資料：教育委員会事務局学校教育課</t>
    <rPh sb="8" eb="11">
      <t>ジムキョク</t>
    </rPh>
    <phoneticPr fontId="9"/>
  </si>
  <si>
    <t>上村小・和田小・遠山中</t>
    <rPh sb="0" eb="2">
      <t>カミムラ</t>
    </rPh>
    <rPh sb="2" eb="3">
      <t>ショウ</t>
    </rPh>
    <rPh sb="4" eb="6">
      <t>ワダ</t>
    </rPh>
    <rPh sb="8" eb="9">
      <t>トウ</t>
    </rPh>
    <rPh sb="9" eb="10">
      <t>ヤマ</t>
    </rPh>
    <phoneticPr fontId="9"/>
  </si>
  <si>
    <t>公立</t>
  </si>
  <si>
    <t>南信濃給食センター</t>
    <rPh sb="0" eb="3">
      <t>ミナミシナノ</t>
    </rPh>
    <rPh sb="3" eb="5">
      <t>キュウショク</t>
    </rPh>
    <phoneticPr fontId="9"/>
  </si>
  <si>
    <t>高陵中</t>
  </si>
  <si>
    <t>高陵中
給食室</t>
  </si>
  <si>
    <t>上郷小</t>
  </si>
  <si>
    <t>上郷小
給食室</t>
  </si>
  <si>
    <t>松尾小・下久堅小・上久堅小
山本小・伊賀良小・鼎小
旭ヶ丘中・鼎中</t>
    <rPh sb="32" eb="33">
      <t>チュウ</t>
    </rPh>
    <phoneticPr fontId="9"/>
  </si>
  <si>
    <t>矢高共同
調理場</t>
  </si>
  <si>
    <t>千代小・千栄小・龍江小
竜丘小・川路小・三穂小
緑ヶ丘中・竜東中・竜峡中</t>
  </si>
  <si>
    <t>竜峡共同
調理場</t>
  </si>
  <si>
    <t>丸山小・追手町小・浜井場小
座光寺小・飯田東中・飯田西中</t>
  </si>
  <si>
    <t>丸山共同
調理場</t>
  </si>
  <si>
    <t>総　　数</t>
  </si>
  <si>
    <t>調理員</t>
  </si>
  <si>
    <t>栄養士</t>
  </si>
  <si>
    <t>該当校名</t>
  </si>
  <si>
    <t>内児童生徒数</t>
  </si>
  <si>
    <t>調理場職員数</t>
  </si>
  <si>
    <t>開設
年月日</t>
  </si>
  <si>
    <t>公私
別</t>
    <phoneticPr fontId="9"/>
  </si>
  <si>
    <t>調理場名</t>
  </si>
  <si>
    <t>59 学校給食共同調理場・給食室の状況</t>
  </si>
  <si>
    <t>大学生等</t>
    <rPh sb="3" eb="4">
      <t>トウ</t>
    </rPh>
    <phoneticPr fontId="16"/>
  </si>
  <si>
    <t>高校生</t>
  </si>
  <si>
    <t>年度別採用者数</t>
  </si>
  <si>
    <t>貸与月額</t>
  </si>
  <si>
    <t>年　度</t>
  </si>
  <si>
    <t>各年度</t>
    <rPh sb="0" eb="2">
      <t>カクネン</t>
    </rPh>
    <rPh sb="2" eb="3">
      <t>ド</t>
    </rPh>
    <phoneticPr fontId="16"/>
  </si>
  <si>
    <t>63 奨学金貸与の状況</t>
  </si>
  <si>
    <t>大平公民館　75人</t>
    <phoneticPr fontId="16"/>
  </si>
  <si>
    <t>元大平分校　190人</t>
    <phoneticPr fontId="16"/>
  </si>
  <si>
    <t>収容可能人員</t>
  </si>
  <si>
    <t>238.49㎡</t>
  </si>
  <si>
    <t>炊事場</t>
  </si>
  <si>
    <t>宿泊室9　　WC2</t>
  </si>
  <si>
    <t>606.57㎡</t>
  </si>
  <si>
    <t>建物</t>
  </si>
  <si>
    <t>2,546.91㎡　市有地988.91㎡　借用分1,558㎡</t>
  </si>
  <si>
    <t>敷地</t>
  </si>
  <si>
    <t>開設</t>
  </si>
  <si>
    <t>飯田市上飯田7828番地</t>
    <phoneticPr fontId="16"/>
  </si>
  <si>
    <t>位置</t>
  </si>
  <si>
    <t>◎大平宿泊訓練施設（元大平分校、大平公民館、炊事場）</t>
  </si>
  <si>
    <t>64 宿泊訓練施設の状況</t>
  </si>
  <si>
    <t>資料：教育委員会学校教育課</t>
    <rPh sb="3" eb="8">
      <t>キョウイ</t>
    </rPh>
    <rPh sb="8" eb="10">
      <t>ガッコウ</t>
    </rPh>
    <rPh sb="10" eb="12">
      <t>キョウイク</t>
    </rPh>
    <phoneticPr fontId="12"/>
  </si>
  <si>
    <t>いくら児童センター</t>
    <rPh sb="3" eb="5">
      <t>ジドウ</t>
    </rPh>
    <phoneticPr fontId="12"/>
  </si>
  <si>
    <t>〃</t>
    <phoneticPr fontId="12"/>
  </si>
  <si>
    <t>鉄筋ＣＲ</t>
    <rPh sb="0" eb="2">
      <t>テッキン</t>
    </rPh>
    <phoneticPr fontId="12"/>
  </si>
  <si>
    <t>鼎中平1958番地3</t>
    <rPh sb="0" eb="1">
      <t>カナエ</t>
    </rPh>
    <rPh sb="1" eb="3">
      <t>ナカヒラ</t>
    </rPh>
    <rPh sb="7" eb="9">
      <t>バンチ</t>
    </rPh>
    <phoneticPr fontId="12"/>
  </si>
  <si>
    <t>鼎児童クラブ</t>
    <rPh sb="0" eb="1">
      <t>カナエ</t>
    </rPh>
    <rPh sb="1" eb="3">
      <t>ジドウ</t>
    </rPh>
    <phoneticPr fontId="12"/>
  </si>
  <si>
    <t>上郷飯沼3118番地</t>
    <rPh sb="0" eb="2">
      <t>カミサト</t>
    </rPh>
    <rPh sb="2" eb="4">
      <t>イイヌマ</t>
    </rPh>
    <rPh sb="8" eb="10">
      <t>バンチ</t>
    </rPh>
    <phoneticPr fontId="12"/>
  </si>
  <si>
    <t>鉄骨平屋</t>
  </si>
  <si>
    <t>上久堅児童クラブ</t>
    <rPh sb="0" eb="3">
      <t>カミヒサカタ</t>
    </rPh>
    <rPh sb="3" eb="5">
      <t>ジドウ</t>
    </rPh>
    <phoneticPr fontId="12"/>
  </si>
  <si>
    <t>伊豆木3778番地</t>
    <rPh sb="0" eb="3">
      <t>イズキ</t>
    </rPh>
    <rPh sb="7" eb="9">
      <t>バンチ</t>
    </rPh>
    <phoneticPr fontId="12"/>
  </si>
  <si>
    <t>三穂児童クラブ</t>
    <rPh sb="0" eb="2">
      <t>ミホ</t>
    </rPh>
    <rPh sb="2" eb="4">
      <t>ジドウ</t>
    </rPh>
    <phoneticPr fontId="12"/>
  </si>
  <si>
    <t>木造平屋</t>
    <rPh sb="0" eb="2">
      <t>モクゾウ</t>
    </rPh>
    <rPh sb="2" eb="4">
      <t>ヒラヤ</t>
    </rPh>
    <phoneticPr fontId="12"/>
  </si>
  <si>
    <t>川路3457番地1</t>
    <rPh sb="0" eb="2">
      <t>カワジ</t>
    </rPh>
    <rPh sb="6" eb="8">
      <t>バンチ</t>
    </rPh>
    <phoneticPr fontId="12"/>
  </si>
  <si>
    <t>川路児童クラブ</t>
    <rPh sb="0" eb="2">
      <t>カワジ</t>
    </rPh>
    <rPh sb="2" eb="4">
      <t>ジドウ</t>
    </rPh>
    <phoneticPr fontId="12"/>
  </si>
  <si>
    <t>小伝馬町1丁目3503番地</t>
  </si>
  <si>
    <t>大瀬木1106番地1</t>
    <rPh sb="0" eb="2">
      <t>オオゼ</t>
    </rPh>
    <rPh sb="2" eb="3">
      <t>キ</t>
    </rPh>
    <rPh sb="7" eb="9">
      <t>バンチ</t>
    </rPh>
    <phoneticPr fontId="12"/>
  </si>
  <si>
    <t>伊賀良第1・第2児童クラブ</t>
    <rPh sb="3" eb="4">
      <t>ダイ</t>
    </rPh>
    <rPh sb="6" eb="7">
      <t>ダイ</t>
    </rPh>
    <phoneticPr fontId="12"/>
  </si>
  <si>
    <t>〃</t>
  </si>
  <si>
    <t>本町1丁目15番地</t>
    <rPh sb="0" eb="2">
      <t>ホンマチ</t>
    </rPh>
    <rPh sb="3" eb="5">
      <t>チョウメ</t>
    </rPh>
    <rPh sb="7" eb="9">
      <t>バンチ</t>
    </rPh>
    <phoneticPr fontId="12"/>
  </si>
  <si>
    <t>龍江3539番地</t>
    <rPh sb="6" eb="8">
      <t>バンチ</t>
    </rPh>
    <phoneticPr fontId="12"/>
  </si>
  <si>
    <t>下久堅知久平118番地1</t>
    <rPh sb="9" eb="11">
      <t>バンチ</t>
    </rPh>
    <phoneticPr fontId="12"/>
  </si>
  <si>
    <t>松尾第3児童クラブ</t>
    <rPh sb="0" eb="2">
      <t>マツオ</t>
    </rPh>
    <rPh sb="2" eb="3">
      <t>ダイ</t>
    </rPh>
    <rPh sb="4" eb="6">
      <t>ジドウ</t>
    </rPh>
    <phoneticPr fontId="12"/>
  </si>
  <si>
    <t>松尾城4014番地</t>
    <rPh sb="7" eb="9">
      <t>バンチ</t>
    </rPh>
    <phoneticPr fontId="12"/>
  </si>
  <si>
    <t>松尾第1・第2児童クラブ</t>
    <rPh sb="2" eb="3">
      <t>ダイ</t>
    </rPh>
    <rPh sb="5" eb="6">
      <t>ダイ</t>
    </rPh>
    <phoneticPr fontId="12"/>
  </si>
  <si>
    <t>鉄骨２階</t>
  </si>
  <si>
    <t>鼎中平2451番地9</t>
    <rPh sb="0" eb="1">
      <t>カナエ</t>
    </rPh>
    <rPh sb="1" eb="3">
      <t>ナカダイラ</t>
    </rPh>
    <rPh sb="7" eb="9">
      <t>バンチ</t>
    </rPh>
    <phoneticPr fontId="12"/>
  </si>
  <si>
    <t>鼎児童センター</t>
    <rPh sb="0" eb="1">
      <t>カナエ</t>
    </rPh>
    <rPh sb="1" eb="3">
      <t>ジドウ</t>
    </rPh>
    <phoneticPr fontId="12"/>
  </si>
  <si>
    <t>竹佐693番地1</t>
    <rPh sb="5" eb="7">
      <t>バンチ</t>
    </rPh>
    <phoneticPr fontId="12"/>
  </si>
  <si>
    <t>山本児童センター</t>
  </si>
  <si>
    <t>座光寺1726番地1</t>
    <rPh sb="7" eb="9">
      <t>バンチ</t>
    </rPh>
    <phoneticPr fontId="12"/>
  </si>
  <si>
    <t>今宮町2丁目113番地1</t>
    <rPh sb="9" eb="11">
      <t>バンチ</t>
    </rPh>
    <phoneticPr fontId="12"/>
  </si>
  <si>
    <t>桐林245番地1</t>
    <rPh sb="5" eb="7">
      <t>バンチ</t>
    </rPh>
    <phoneticPr fontId="12"/>
  </si>
  <si>
    <t>㎡</t>
    <phoneticPr fontId="12"/>
  </si>
  <si>
    <t>人</t>
    <rPh sb="0" eb="1">
      <t>ニン</t>
    </rPh>
    <phoneticPr fontId="12"/>
  </si>
  <si>
    <t>開設年月日</t>
  </si>
  <si>
    <t>施設内容</t>
  </si>
  <si>
    <t>建物構造</t>
  </si>
  <si>
    <t>建築面積</t>
    <phoneticPr fontId="12"/>
  </si>
  <si>
    <t>敷地面積</t>
  </si>
  <si>
    <t>資料：教育委員会生涯学習・スポーツ課</t>
  </si>
  <si>
    <t>調理室　シャワー・浴室</t>
  </si>
  <si>
    <t>研修室(15名)１室</t>
  </si>
  <si>
    <t>〃  (15名)１室</t>
  </si>
  <si>
    <t>〃  (20名)１室</t>
  </si>
  <si>
    <t>開設期間</t>
  </si>
  <si>
    <t>会議室(30名)２室宿泊定員(60名)</t>
  </si>
  <si>
    <t>飯田市風越山麓研修センター</t>
    <rPh sb="7" eb="9">
      <t>ケンシュウ</t>
    </rPh>
    <phoneticPr fontId="16"/>
  </si>
  <si>
    <t>　　　　〃</t>
  </si>
  <si>
    <t>ハード1面（夜間照明）</t>
  </si>
  <si>
    <t>飯田市南信濃テニスコート</t>
    <phoneticPr fontId="16"/>
  </si>
  <si>
    <t>飯田市天龍峡テニスコート</t>
    <phoneticPr fontId="16"/>
  </si>
  <si>
    <t>‥</t>
  </si>
  <si>
    <t>通年開場</t>
  </si>
  <si>
    <t>ハード３面</t>
  </si>
  <si>
    <t>便所</t>
  </si>
  <si>
    <t>飯田市山田テニスコート</t>
  </si>
  <si>
    <t>　　　　〃</t>
    <phoneticPr fontId="16"/>
  </si>
  <si>
    <t>平成２年４月</t>
  </si>
  <si>
    <t>クレー２面(緑色ｽｸﾘｰﾆﾝｸﾞｽ)</t>
  </si>
  <si>
    <t>飯田市桐林テニスコート</t>
  </si>
  <si>
    <t>４月１日～12月28日</t>
    <phoneticPr fontId="16"/>
  </si>
  <si>
    <t>開場期間</t>
  </si>
  <si>
    <t>クレー４面</t>
  </si>
  <si>
    <t>飯田市矢高テニスコート</t>
  </si>
  <si>
    <t>柔道場２面</t>
  </si>
  <si>
    <t>飯田市上郷柔剣道場</t>
  </si>
  <si>
    <t>柔道場1面</t>
  </si>
  <si>
    <t>飯田市竜丘柔道場</t>
  </si>
  <si>
    <t>４人立</t>
  </si>
  <si>
    <t>飯田市木沢弓道場</t>
  </si>
  <si>
    <t>飯田市和田弓道場</t>
  </si>
  <si>
    <t>３人立</t>
  </si>
  <si>
    <t>近的６人立</t>
  </si>
  <si>
    <t>飯田市鼎弓道場</t>
  </si>
  <si>
    <t>月曜定休</t>
  </si>
  <si>
    <t>昭和55年３月</t>
    <phoneticPr fontId="16"/>
  </si>
  <si>
    <t>６人立</t>
  </si>
  <si>
    <t>飯田市営弓道場</t>
  </si>
  <si>
    <t>柔道場３面､剣道場３面</t>
  </si>
  <si>
    <t>バドミントン3面､バスケット１面軟式テニス1面、フットサル１面</t>
  </si>
  <si>
    <t>バレーボール2面</t>
    <phoneticPr fontId="16"/>
  </si>
  <si>
    <t>飯田市山田体育館</t>
  </si>
  <si>
    <t>平成３年３月</t>
  </si>
  <si>
    <t>バレーボール１面、バドミントン２面、バスケットボール１面、フットサル１面</t>
  </si>
  <si>
    <t>飯田市切石体育館</t>
  </si>
  <si>
    <t>バドミントン２面､卓球６面</t>
  </si>
  <si>
    <t>バレーボール１面､テニス１面</t>
  </si>
  <si>
    <t>バスケット２面、卓球10面</t>
  </si>
  <si>
    <t>バドミントン６面</t>
  </si>
  <si>
    <t>バレーボール２面､テニス１面</t>
  </si>
  <si>
    <t>バレーボール2面、バドミントン4面、バスケットボール1面、柔道1面、剣道1面（卓球）</t>
  </si>
  <si>
    <t>卓球室</t>
  </si>
  <si>
    <t>バスケット２面</t>
  </si>
  <si>
    <t>バレーボール２面</t>
  </si>
  <si>
    <t>飯田市上郷体育館</t>
  </si>
  <si>
    <t>柔道室､卓球室</t>
  </si>
  <si>
    <t>バレーボール３面</t>
  </si>
  <si>
    <t>飯田市鼎体育館</t>
  </si>
  <si>
    <t>ゲートボール2面</t>
  </si>
  <si>
    <t>飯田市八重河内屋内ゲートボール場</t>
    <rPh sb="15" eb="16">
      <t>ジョウ</t>
    </rPh>
    <phoneticPr fontId="16"/>
  </si>
  <si>
    <t>レクリエーションその他</t>
  </si>
  <si>
    <t>令和3年4月</t>
    <rPh sb="0" eb="2">
      <t>レイワ</t>
    </rPh>
    <rPh sb="3" eb="4">
      <t>ネン</t>
    </rPh>
    <rPh sb="5" eb="6">
      <t>ツキ</t>
    </rPh>
    <phoneticPr fontId="16"/>
  </si>
  <si>
    <t>ソフトボール２面</t>
    <rPh sb="7" eb="8">
      <t>メン</t>
    </rPh>
    <phoneticPr fontId="16"/>
  </si>
  <si>
    <t>飯田市松尾天竜グラウンド</t>
    <rPh sb="0" eb="3">
      <t>イイダシ</t>
    </rPh>
    <rPh sb="3" eb="5">
      <t>マツオ</t>
    </rPh>
    <rPh sb="5" eb="7">
      <t>テンリュウ</t>
    </rPh>
    <phoneticPr fontId="16"/>
  </si>
  <si>
    <t>サッカー　大人１面、子供２面</t>
  </si>
  <si>
    <t>飯田市川路多目的広場</t>
  </si>
  <si>
    <t>平成６年９月</t>
  </si>
  <si>
    <t>サッカー１面</t>
  </si>
  <si>
    <t>野球､ソフトボール各２面</t>
  </si>
  <si>
    <t>飯田市山田運動場</t>
  </si>
  <si>
    <t>ソフトボール１面</t>
  </si>
  <si>
    <t>飯田市上郷運動場</t>
  </si>
  <si>
    <t>飯田市矢高運動場</t>
  </si>
  <si>
    <t>飯田市山本運動場</t>
  </si>
  <si>
    <t>野球右90m左95m２面</t>
  </si>
  <si>
    <t>飯田市桐林運動場</t>
  </si>
  <si>
    <t>ゲートボール２面</t>
  </si>
  <si>
    <t>（ドームサンヒルズ）</t>
  </si>
  <si>
    <t>テニスコート２面(緑色ｽｸﾘｰﾆﾝｸﾞｽ)</t>
  </si>
  <si>
    <t>飯田市桐林屋根付多目的グラウンド</t>
  </si>
  <si>
    <t>飯田市千代運動場</t>
  </si>
  <si>
    <t>飯田市上久堅運動場</t>
  </si>
  <si>
    <t>平成３年４月</t>
  </si>
  <si>
    <t>飯田市下久堅運動場</t>
  </si>
  <si>
    <t>野球1面</t>
  </si>
  <si>
    <t>飯田市南信濃運動場</t>
  </si>
  <si>
    <t>サッカー・ラクビー１面</t>
  </si>
  <si>
    <t>第２グラウンド</t>
  </si>
  <si>
    <t>メインバックスタンド2,000人収容</t>
  </si>
  <si>
    <t>メインスタンドRC造１階</t>
  </si>
  <si>
    <t>第１グラウンドは別に芝養生期間あり</t>
  </si>
  <si>
    <t>第２種公認トラック400m（8レーン）</t>
  </si>
  <si>
    <t>(芝11,250㎡)</t>
  </si>
  <si>
    <t>第１グラウンド</t>
  </si>
  <si>
    <t>ラグビー､サッカー１面</t>
  </si>
  <si>
    <t>管理棟</t>
  </si>
  <si>
    <t>2 テニスコート10面 （クレー）</t>
  </si>
  <si>
    <t>1 野球２面､ソフトボール４面</t>
  </si>
  <si>
    <t>県民飯田運動広場</t>
  </si>
  <si>
    <t>（プール構造鉄骨上屋根付）</t>
  </si>
  <si>
    <t>７月第１土曜～９月第１日曜　　　　　　　　　　　　　</t>
  </si>
  <si>
    <t>小プール</t>
  </si>
  <si>
    <t>（プール）</t>
    <phoneticPr fontId="16"/>
  </si>
  <si>
    <t>25mプール（6コース）</t>
  </si>
  <si>
    <t>50ｍ公認（8コース）、25ｍ変形</t>
  </si>
  <si>
    <t>ホワイトリバー、更衣棟</t>
  </si>
  <si>
    <t>ファミリープール､りんごプール</t>
  </si>
  <si>
    <t>更衣棟</t>
  </si>
  <si>
    <t>平成７年７月</t>
  </si>
  <si>
    <t>流水213m､スライダー２基</t>
  </si>
  <si>
    <t>飯田運動公園プール</t>
  </si>
  <si>
    <t>スタンド3,500人収容</t>
  </si>
  <si>
    <t>左右両翼90m中堅120m</t>
  </si>
  <si>
    <t>野球1面ソフトボール2面</t>
  </si>
  <si>
    <t>飯田市今宮野球場</t>
  </si>
  <si>
    <t>㎡</t>
  </si>
  <si>
    <t>土地</t>
  </si>
  <si>
    <t>備考</t>
  </si>
  <si>
    <t>設置年月日</t>
  </si>
  <si>
    <t>施設の規模</t>
  </si>
  <si>
    <t>施設名</t>
  </si>
  <si>
    <t>71　体育施設</t>
  </si>
  <si>
    <t>市内各所</t>
  </si>
  <si>
    <t>通年</t>
  </si>
  <si>
    <t>市内体育施設</t>
    <rPh sb="0" eb="2">
      <t>シナイ</t>
    </rPh>
    <rPh sb="2" eb="4">
      <t>タイイク</t>
    </rPh>
    <rPh sb="4" eb="6">
      <t>シセツ</t>
    </rPh>
    <phoneticPr fontId="16"/>
  </si>
  <si>
    <t>全市型競技別スポーツスクール</t>
    <rPh sb="0" eb="2">
      <t>ゼンシ</t>
    </rPh>
    <rPh sb="2" eb="3">
      <t>ガタ</t>
    </rPh>
    <rPh sb="3" eb="5">
      <t>キョウギ</t>
    </rPh>
    <rPh sb="5" eb="6">
      <t>ベツ</t>
    </rPh>
    <phoneticPr fontId="16"/>
  </si>
  <si>
    <t>(ミニラグビー)　</t>
    <phoneticPr fontId="16"/>
  </si>
  <si>
    <t>市総合運動場</t>
  </si>
  <si>
    <t>市営今宮野球場</t>
    <phoneticPr fontId="16"/>
  </si>
  <si>
    <t>飯田市矢高グラウンド</t>
    <rPh sb="0" eb="3">
      <t>イイダシ</t>
    </rPh>
    <rPh sb="3" eb="4">
      <t>ヤ</t>
    </rPh>
    <rPh sb="4" eb="5">
      <t>タカ</t>
    </rPh>
    <phoneticPr fontId="16"/>
  </si>
  <si>
    <t>(マレットゴルフ)　</t>
    <phoneticPr fontId="16"/>
  </si>
  <si>
    <t>座光寺マレットゴルフ場</t>
  </si>
  <si>
    <t>(フットサル)　</t>
    <phoneticPr fontId="16"/>
  </si>
  <si>
    <t>飯田勤労者体育センター体育館</t>
  </si>
  <si>
    <t>(早起き野球)　　</t>
    <phoneticPr fontId="16"/>
  </si>
  <si>
    <t>(柔道)　</t>
    <phoneticPr fontId="16"/>
  </si>
  <si>
    <t>(小学生バレーボール)　</t>
    <phoneticPr fontId="16"/>
  </si>
  <si>
    <t>中央通り</t>
  </si>
  <si>
    <t>南信濃八重河内</t>
    <phoneticPr fontId="16"/>
  </si>
  <si>
    <t>南信濃B&amp;G海洋センタープール　オープン</t>
    <phoneticPr fontId="16"/>
  </si>
  <si>
    <t>会　　場</t>
  </si>
  <si>
    <t>行　事　名</t>
  </si>
  <si>
    <t>月　　日</t>
  </si>
  <si>
    <t>72　社会体育関係事業</t>
  </si>
  <si>
    <t>47,250千円</t>
    <phoneticPr fontId="16"/>
  </si>
  <si>
    <t>:</t>
    <phoneticPr fontId="16"/>
  </si>
  <si>
    <t>工費</t>
    <phoneticPr fontId="16"/>
  </si>
  <si>
    <t>鉄骨造平屋建　</t>
    <phoneticPr fontId="16"/>
  </si>
  <si>
    <t>構造</t>
    <phoneticPr fontId="16"/>
  </si>
  <si>
    <t>483.84㎡</t>
    <phoneticPr fontId="16"/>
  </si>
  <si>
    <t>建築延床面積</t>
    <phoneticPr fontId="16"/>
  </si>
  <si>
    <t>開館年月日</t>
    <phoneticPr fontId="16"/>
  </si>
  <si>
    <t>飯田市松尾明7443-1</t>
    <phoneticPr fontId="16"/>
  </si>
  <si>
    <t>所在地</t>
    <phoneticPr fontId="16"/>
  </si>
  <si>
    <t>４　飯田勤労者体育センター (第２体育館)</t>
    <phoneticPr fontId="16"/>
  </si>
  <si>
    <t xml:space="preserve">        </t>
    <phoneticPr fontId="16"/>
  </si>
  <si>
    <t>78,100千円</t>
    <phoneticPr fontId="16"/>
  </si>
  <si>
    <t xml:space="preserve">         </t>
    <phoneticPr fontId="16"/>
  </si>
  <si>
    <t>鉄骨造鉄板葺平屋建</t>
    <phoneticPr fontId="16"/>
  </si>
  <si>
    <t xml:space="preserve">1,345.11㎡ </t>
    <phoneticPr fontId="16"/>
  </si>
  <si>
    <t xml:space="preserve">飯田市松尾明7444-2 </t>
    <phoneticPr fontId="16"/>
  </si>
  <si>
    <t>３　飯田勤労者体育センター (第１体育館)</t>
    <phoneticPr fontId="16"/>
  </si>
  <si>
    <t>48,400千円</t>
  </si>
  <si>
    <t>鉄骨造平屋建</t>
  </si>
  <si>
    <t>469.80㎡</t>
  </si>
  <si>
    <t>飯田市松尾明7444-2</t>
  </si>
  <si>
    <t>２　飯田勤労者体育センター (管理棟)</t>
  </si>
  <si>
    <t>利用者会室 (19.71㎡)　　その他</t>
  </si>
  <si>
    <t>図書コーナー (27.83㎡)　　集会室 (59.62㎡)　　和室　２室 (66.91㎡)</t>
  </si>
  <si>
    <t>談話コーナー (38.88㎡)　　講習室 (48.60㎡)　　軽運動室 (77.76㎡)　</t>
  </si>
  <si>
    <t>事務室 (29.16㎡)　　音楽室 (48.60㎡) 　料理教室 (48.60㎡)　</t>
  </si>
  <si>
    <t>施設の規模</t>
    <phoneticPr fontId="16"/>
  </si>
  <si>
    <t>３人　内訳 (館長1､指導員1､事務職員1（いずれも臨時職員)）</t>
  </si>
  <si>
    <t>職員数</t>
    <phoneticPr fontId="16"/>
  </si>
  <si>
    <t>81,730千円</t>
  </si>
  <si>
    <t>鉄骨造２階建</t>
  </si>
  <si>
    <t>775.12㎡</t>
  </si>
  <si>
    <t>552.12㎡</t>
  </si>
  <si>
    <t>建築面積　　</t>
    <phoneticPr fontId="16"/>
  </si>
  <si>
    <t xml:space="preserve">3,880㎡ (飯田勤労者体育センター　体育館含む) </t>
  </si>
  <si>
    <t>敷地面積　　</t>
    <phoneticPr fontId="16"/>
  </si>
  <si>
    <t>開館年月日　</t>
    <phoneticPr fontId="16"/>
  </si>
  <si>
    <t>飯田市松尾明7443-1</t>
  </si>
  <si>
    <t>所在地　</t>
    <phoneticPr fontId="16"/>
  </si>
  <si>
    <t>１　飯田市勤労青少年ホーム</t>
  </si>
  <si>
    <t>【施設の概要】</t>
  </si>
  <si>
    <t>115-1　勤労青少年ホーム・勤労者体育センターの状況</t>
    <phoneticPr fontId="16"/>
  </si>
  <si>
    <t>30歳
以上</t>
    <rPh sb="2" eb="3">
      <t>サイ</t>
    </rPh>
    <rPh sb="4" eb="6">
      <t>イジョウ</t>
    </rPh>
    <phoneticPr fontId="9"/>
  </si>
  <si>
    <t>年齢</t>
    <rPh sb="0" eb="2">
      <t>ネンレイ</t>
    </rPh>
    <phoneticPr fontId="9"/>
  </si>
  <si>
    <t>各年度3月31日現在</t>
    <rPh sb="0" eb="2">
      <t>カクネン</t>
    </rPh>
    <rPh sb="2" eb="3">
      <t>ド</t>
    </rPh>
    <rPh sb="4" eb="5">
      <t>ガツ</t>
    </rPh>
    <rPh sb="7" eb="8">
      <t>ニチ</t>
    </rPh>
    <rPh sb="8" eb="10">
      <t>ゲンザイ</t>
    </rPh>
    <phoneticPr fontId="9"/>
  </si>
  <si>
    <t>115-2 勤労青少年ホーム登録者数</t>
    <rPh sb="6" eb="8">
      <t>キンロウ</t>
    </rPh>
    <rPh sb="8" eb="11">
      <t>セイショウネン</t>
    </rPh>
    <rPh sb="14" eb="17">
      <t>トウロクシャ</t>
    </rPh>
    <rPh sb="17" eb="18">
      <t>スウ</t>
    </rPh>
    <phoneticPr fontId="9"/>
  </si>
  <si>
    <t>利用者</t>
    <rPh sb="0" eb="3">
      <t>リヨウシャ</t>
    </rPh>
    <phoneticPr fontId="9"/>
  </si>
  <si>
    <t>登録者</t>
    <rPh sb="0" eb="3">
      <t>トウロクシャ</t>
    </rPh>
    <phoneticPr fontId="9"/>
  </si>
  <si>
    <t>勤労者体育センター</t>
    <rPh sb="0" eb="3">
      <t>キンロウシャ</t>
    </rPh>
    <rPh sb="3" eb="5">
      <t>タイイク</t>
    </rPh>
    <phoneticPr fontId="9"/>
  </si>
  <si>
    <t>勤労青少年ホーム</t>
    <rPh sb="0" eb="2">
      <t>キンロウ</t>
    </rPh>
    <rPh sb="2" eb="5">
      <t>セイショウネン</t>
    </rPh>
    <phoneticPr fontId="9"/>
  </si>
  <si>
    <t>115-3 勤労青少年ホーム・勤労者体育センター利用者数</t>
    <rPh sb="6" eb="8">
      <t>キンロウ</t>
    </rPh>
    <rPh sb="8" eb="11">
      <t>セイショウネン</t>
    </rPh>
    <rPh sb="15" eb="18">
      <t>キンロウシャ</t>
    </rPh>
    <rPh sb="18" eb="20">
      <t>タイイク</t>
    </rPh>
    <rPh sb="24" eb="27">
      <t>リヨウシャ</t>
    </rPh>
    <rPh sb="27" eb="28">
      <t>スウ</t>
    </rPh>
    <phoneticPr fontId="9"/>
  </si>
  <si>
    <t>人数</t>
    <rPh sb="0" eb="2">
      <t>ニンズウ</t>
    </rPh>
    <phoneticPr fontId="9"/>
  </si>
  <si>
    <t>回数</t>
    <rPh sb="0" eb="2">
      <t>カイスウ</t>
    </rPh>
    <phoneticPr fontId="9"/>
  </si>
  <si>
    <t>グループ数</t>
    <rPh sb="4" eb="5">
      <t>スウ</t>
    </rPh>
    <phoneticPr fontId="9"/>
  </si>
  <si>
    <t>講座数</t>
    <rPh sb="0" eb="3">
      <t>コウザスウ</t>
    </rPh>
    <phoneticPr fontId="9"/>
  </si>
  <si>
    <t>行事</t>
    <rPh sb="0" eb="2">
      <t>ギョウジ</t>
    </rPh>
    <phoneticPr fontId="9"/>
  </si>
  <si>
    <t>グループ</t>
    <phoneticPr fontId="9"/>
  </si>
  <si>
    <t>講座</t>
    <rPh sb="0" eb="2">
      <t>コウザ</t>
    </rPh>
    <phoneticPr fontId="9"/>
  </si>
  <si>
    <t>115-4 勤労青少年ホーム事業実施状況</t>
    <rPh sb="6" eb="8">
      <t>キンロウ</t>
    </rPh>
    <rPh sb="8" eb="11">
      <t>セイショウネン</t>
    </rPh>
    <rPh sb="14" eb="16">
      <t>ジギョウ</t>
    </rPh>
    <rPh sb="16" eb="18">
      <t>ジッシ</t>
    </rPh>
    <rPh sb="18" eb="20">
      <t>ジョウキョウ</t>
    </rPh>
    <phoneticPr fontId="9"/>
  </si>
  <si>
    <t>資料：飯田市公民館</t>
    <rPh sb="0" eb="2">
      <t>シリョウ</t>
    </rPh>
    <rPh sb="3" eb="6">
      <t>イイダシ</t>
    </rPh>
    <rPh sb="6" eb="9">
      <t>コウミンカン</t>
    </rPh>
    <phoneticPr fontId="16"/>
  </si>
  <si>
    <t>分館</t>
    <rPh sb="0" eb="1">
      <t>ブン</t>
    </rPh>
    <rPh sb="1" eb="2">
      <t>カン</t>
    </rPh>
    <phoneticPr fontId="16"/>
  </si>
  <si>
    <t>社教ｺｰﾃﾞｨﾈｰﾀｰ１名、事務補助11名）</t>
    <rPh sb="12" eb="13">
      <t>メイ</t>
    </rPh>
    <rPh sb="20" eb="21">
      <t>メイ</t>
    </rPh>
    <phoneticPr fontId="16"/>
  </si>
  <si>
    <t>（非常勤館長20名、公民館主事20名、</t>
    <rPh sb="1" eb="4">
      <t>ヒジョウキン</t>
    </rPh>
    <rPh sb="4" eb="6">
      <t>カンチョウ</t>
    </rPh>
    <rPh sb="8" eb="9">
      <t>メイ</t>
    </rPh>
    <rPh sb="10" eb="13">
      <t>コウミンカン</t>
    </rPh>
    <rPh sb="13" eb="15">
      <t>シュジ</t>
    </rPh>
    <rPh sb="17" eb="18">
      <t>メイ</t>
    </rPh>
    <phoneticPr fontId="16"/>
  </si>
  <si>
    <t>（事務補助１名）</t>
    <rPh sb="1" eb="3">
      <t>ジム</t>
    </rPh>
    <rPh sb="3" eb="5">
      <t>ホジョ</t>
    </rPh>
    <rPh sb="6" eb="7">
      <t>メイ</t>
    </rPh>
    <phoneticPr fontId="16"/>
  </si>
  <si>
    <t>（20館）</t>
    <rPh sb="3" eb="4">
      <t>カン</t>
    </rPh>
    <phoneticPr fontId="16"/>
  </si>
  <si>
    <t xml:space="preserve">地区公民館 </t>
    <rPh sb="0" eb="2">
      <t>チク</t>
    </rPh>
    <rPh sb="2" eb="5">
      <t>コウミンカン</t>
    </rPh>
    <phoneticPr fontId="16"/>
  </si>
  <si>
    <t>　公民館主事１名、社教ｺｰﾃﾞｨﾈｰﾀｰ１名、事務補助２名）</t>
    <rPh sb="7" eb="8">
      <t>メイ</t>
    </rPh>
    <rPh sb="21" eb="22">
      <t>メイ</t>
    </rPh>
    <rPh sb="28" eb="29">
      <t>メイ</t>
    </rPh>
    <phoneticPr fontId="16"/>
  </si>
  <si>
    <t xml:space="preserve">（非常勤館長１名（兼務）、副館長1名、係長2名、
</t>
    <rPh sb="1" eb="4">
      <t>ヒジョウキン</t>
    </rPh>
    <rPh sb="4" eb="6">
      <t>カンチョウ</t>
    </rPh>
    <rPh sb="7" eb="8">
      <t>メイ</t>
    </rPh>
    <rPh sb="9" eb="11">
      <t>ケンム</t>
    </rPh>
    <rPh sb="13" eb="14">
      <t>フク</t>
    </rPh>
    <rPh sb="14" eb="16">
      <t>カンチョウ</t>
    </rPh>
    <rPh sb="17" eb="18">
      <t>メイ</t>
    </rPh>
    <rPh sb="22" eb="23">
      <t>メイ</t>
    </rPh>
    <phoneticPr fontId="16"/>
  </si>
  <si>
    <t>運営審議会</t>
    <rPh sb="0" eb="2">
      <t>ウンエイ</t>
    </rPh>
    <rPh sb="2" eb="5">
      <t>シンギカイ</t>
    </rPh>
    <phoneticPr fontId="16"/>
  </si>
  <si>
    <t>市公民館</t>
    <rPh sb="0" eb="1">
      <t>シ</t>
    </rPh>
    <rPh sb="1" eb="4">
      <t>コウミンカン</t>
    </rPh>
    <phoneticPr fontId="16"/>
  </si>
  <si>
    <t>65　公民館組織機構</t>
    <rPh sb="3" eb="6">
      <t>コウミンカン</t>
    </rPh>
    <rPh sb="6" eb="8">
      <t>ソシキ</t>
    </rPh>
    <rPh sb="8" eb="10">
      <t>キコウ</t>
    </rPh>
    <phoneticPr fontId="16"/>
  </si>
  <si>
    <t>なお、年度当初に策定する公民館の基本方針は、この４原則を基本に据えている。</t>
    <rPh sb="3" eb="5">
      <t>ネンド</t>
    </rPh>
    <rPh sb="5" eb="7">
      <t>トウショ</t>
    </rPh>
    <rPh sb="8" eb="10">
      <t>サクテイ</t>
    </rPh>
    <rPh sb="12" eb="15">
      <t>コウミンカン</t>
    </rPh>
    <rPh sb="16" eb="18">
      <t>キホン</t>
    </rPh>
    <rPh sb="18" eb="20">
      <t>ホウシン</t>
    </rPh>
    <rPh sb="25" eb="27">
      <t>ゲンソク</t>
    </rPh>
    <rPh sb="28" eb="30">
      <t>キホン</t>
    </rPh>
    <rPh sb="31" eb="32">
      <t>ス</t>
    </rPh>
    <phoneticPr fontId="16"/>
  </si>
  <si>
    <t>④ 機関自立の原則</t>
    <rPh sb="2" eb="4">
      <t>キカン</t>
    </rPh>
    <rPh sb="4" eb="6">
      <t>ジリツ</t>
    </rPh>
    <rPh sb="7" eb="9">
      <t>ゲンソク</t>
    </rPh>
    <phoneticPr fontId="16"/>
  </si>
  <si>
    <t>③ 住民参画の原則</t>
    <rPh sb="2" eb="4">
      <t>ジュウミン</t>
    </rPh>
    <rPh sb="4" eb="5">
      <t>サン</t>
    </rPh>
    <rPh sb="5" eb="6">
      <t>ガ</t>
    </rPh>
    <rPh sb="7" eb="9">
      <t>ゲンソク</t>
    </rPh>
    <phoneticPr fontId="16"/>
  </si>
  <si>
    <t>② 並立配置の原則</t>
    <rPh sb="2" eb="4">
      <t>ヘイリツ</t>
    </rPh>
    <rPh sb="4" eb="6">
      <t>ハイチ</t>
    </rPh>
    <rPh sb="7" eb="9">
      <t>ゲンソク</t>
    </rPh>
    <phoneticPr fontId="16"/>
  </si>
  <si>
    <t>① 地域中心の原則</t>
    <rPh sb="2" eb="4">
      <t>チイキ</t>
    </rPh>
    <rPh sb="4" eb="6">
      <t>チュウシン</t>
    </rPh>
    <rPh sb="7" eb="9">
      <t>ゲンソク</t>
    </rPh>
    <phoneticPr fontId="16"/>
  </si>
  <si>
    <t>飯田市の公民館は、基本的に次の４原則によって運営されている。</t>
    <rPh sb="0" eb="3">
      <t>イイダシ</t>
    </rPh>
    <rPh sb="4" eb="7">
      <t>コウミンカン</t>
    </rPh>
    <rPh sb="9" eb="12">
      <t>キホンテキ</t>
    </rPh>
    <rPh sb="13" eb="14">
      <t>ツギ</t>
    </rPh>
    <rPh sb="16" eb="18">
      <t>ゲンソク</t>
    </rPh>
    <rPh sb="22" eb="24">
      <t>ウンエイ</t>
    </rPh>
    <phoneticPr fontId="16"/>
  </si>
  <si>
    <t>〔特長〕公民館運営の４原則</t>
    <rPh sb="1" eb="3">
      <t>トクチョウ</t>
    </rPh>
    <rPh sb="4" eb="7">
      <t>コウミンカン</t>
    </rPh>
    <rPh sb="7" eb="9">
      <t>ウンエイ</t>
    </rPh>
    <rPh sb="11" eb="13">
      <t>ゲンソク</t>
    </rPh>
    <phoneticPr fontId="16"/>
  </si>
  <si>
    <t>■</t>
    <phoneticPr fontId="16"/>
  </si>
  <si>
    <t>天竜川</t>
    <rPh sb="0" eb="3">
      <t>テンリュウガワ</t>
    </rPh>
    <phoneticPr fontId="16"/>
  </si>
  <si>
    <t>飯田市公民館</t>
    <rPh sb="0" eb="3">
      <t>イイダシ</t>
    </rPh>
    <rPh sb="3" eb="6">
      <t>コウミンカン</t>
    </rPh>
    <phoneticPr fontId="16"/>
  </si>
  <si>
    <t>（2）20地区の公民館の連絡調整機関として飯田市公民館がある。</t>
    <rPh sb="5" eb="7">
      <t>チク</t>
    </rPh>
    <rPh sb="8" eb="10">
      <t>コウミン</t>
    </rPh>
    <rPh sb="10" eb="11">
      <t>カン</t>
    </rPh>
    <rPh sb="12" eb="14">
      <t>レンラク</t>
    </rPh>
    <rPh sb="14" eb="16">
      <t>チョウセイ</t>
    </rPh>
    <rPh sb="16" eb="18">
      <t>キカン</t>
    </rPh>
    <rPh sb="21" eb="24">
      <t>イイダシ</t>
    </rPh>
    <rPh sb="24" eb="27">
      <t>コウミンカン</t>
    </rPh>
    <phoneticPr fontId="16"/>
  </si>
  <si>
    <t>（1）地域自治区(20地区）にそれぞれ公民館を配置している。</t>
    <rPh sb="3" eb="5">
      <t>チイキ</t>
    </rPh>
    <rPh sb="5" eb="8">
      <t>ジチク</t>
    </rPh>
    <rPh sb="11" eb="13">
      <t>チク</t>
    </rPh>
    <rPh sb="19" eb="21">
      <t>コウミン</t>
    </rPh>
    <rPh sb="21" eb="22">
      <t>カン</t>
    </rPh>
    <rPh sb="23" eb="25">
      <t>ハイチ</t>
    </rPh>
    <phoneticPr fontId="16"/>
  </si>
  <si>
    <t>66　公民館の配置</t>
    <rPh sb="3" eb="6">
      <t>コウミンカン</t>
    </rPh>
    <rPh sb="7" eb="9">
      <t>ハイチ</t>
    </rPh>
    <phoneticPr fontId="16"/>
  </si>
  <si>
    <t>　　児童室＝児童室・健康相談室・健康づくり室を含む</t>
    <rPh sb="2" eb="5">
      <t>ジドウシツ</t>
    </rPh>
    <rPh sb="6" eb="9">
      <t>ジドウシツ</t>
    </rPh>
    <rPh sb="10" eb="12">
      <t>ケンコウ</t>
    </rPh>
    <rPh sb="12" eb="15">
      <t>ソウダンシツ</t>
    </rPh>
    <rPh sb="16" eb="18">
      <t>ケンコウ</t>
    </rPh>
    <rPh sb="21" eb="22">
      <t>シツ</t>
    </rPh>
    <rPh sb="23" eb="24">
      <t>フク</t>
    </rPh>
    <phoneticPr fontId="9"/>
  </si>
  <si>
    <t>　　指導室・サークル室・講座室・学習室・大ホール・リハーサル室・練習室・音楽室・休憩室を含む</t>
    <rPh sb="2" eb="5">
      <t>シドウシツ</t>
    </rPh>
    <rPh sb="10" eb="11">
      <t>シツ</t>
    </rPh>
    <rPh sb="12" eb="14">
      <t>コウザ</t>
    </rPh>
    <rPh sb="14" eb="15">
      <t>シツ</t>
    </rPh>
    <rPh sb="16" eb="19">
      <t>ガクシュウシツ</t>
    </rPh>
    <rPh sb="20" eb="21">
      <t>ダイ</t>
    </rPh>
    <rPh sb="30" eb="31">
      <t>シツ</t>
    </rPh>
    <rPh sb="32" eb="35">
      <t>レンシュウシツ</t>
    </rPh>
    <rPh sb="36" eb="39">
      <t>オンガクシツ</t>
    </rPh>
    <rPh sb="40" eb="43">
      <t>キュウケイシツ</t>
    </rPh>
    <rPh sb="44" eb="45">
      <t>フク</t>
    </rPh>
    <phoneticPr fontId="9"/>
  </si>
  <si>
    <t>　　会議室＝講義室・研修室・展示室・展示解体室・視聴覚室・大会議室・中会議室・小会議室・娯楽室・和室・</t>
    <rPh sb="2" eb="5">
      <t>カイギシツ</t>
    </rPh>
    <rPh sb="6" eb="8">
      <t>コウギ</t>
    </rPh>
    <rPh sb="8" eb="9">
      <t>シツ</t>
    </rPh>
    <rPh sb="10" eb="13">
      <t>ケンシュウシツ</t>
    </rPh>
    <rPh sb="14" eb="17">
      <t>テンジシツ</t>
    </rPh>
    <rPh sb="18" eb="20">
      <t>テンジ</t>
    </rPh>
    <rPh sb="20" eb="22">
      <t>カイタイ</t>
    </rPh>
    <rPh sb="22" eb="23">
      <t>シツ</t>
    </rPh>
    <rPh sb="24" eb="27">
      <t>シチョウカク</t>
    </rPh>
    <rPh sb="27" eb="28">
      <t>シツ</t>
    </rPh>
    <rPh sb="29" eb="33">
      <t>ダイカイギシツ</t>
    </rPh>
    <rPh sb="34" eb="35">
      <t>チュウ</t>
    </rPh>
    <rPh sb="35" eb="38">
      <t>ショウカイギシツ</t>
    </rPh>
    <phoneticPr fontId="9"/>
  </si>
  <si>
    <t>※ ホールは固定席があるもののみ掲載</t>
    <rPh sb="6" eb="8">
      <t>コテイ</t>
    </rPh>
    <rPh sb="8" eb="9">
      <t>セキ</t>
    </rPh>
    <rPh sb="16" eb="18">
      <t>ケイサイ</t>
    </rPh>
    <phoneticPr fontId="9"/>
  </si>
  <si>
    <t>　　地区別面積は、平成元年11月９日以前の国土地理院発表の面積による。</t>
    <phoneticPr fontId="9"/>
  </si>
  <si>
    <t>資料：飯田市公民館</t>
  </si>
  <si>
    <t>鉄筋２階</t>
    <rPh sb="0" eb="2">
      <t>テッキン</t>
    </rPh>
    <rPh sb="3" eb="4">
      <t>カイ</t>
    </rPh>
    <phoneticPr fontId="9"/>
  </si>
  <si>
    <t>平19</t>
    <rPh sb="0" eb="1">
      <t>ヘイ</t>
    </rPh>
    <phoneticPr fontId="9"/>
  </si>
  <si>
    <t>南信濃</t>
    <rPh sb="0" eb="3">
      <t>ミナミシナノ</t>
    </rPh>
    <phoneticPr fontId="9"/>
  </si>
  <si>
    <t>鉄筋３階</t>
    <phoneticPr fontId="9"/>
  </si>
  <si>
    <t>昭40</t>
    <rPh sb="0" eb="1">
      <t>アキラ</t>
    </rPh>
    <phoneticPr fontId="9"/>
  </si>
  <si>
    <t>上村</t>
    <rPh sb="0" eb="2">
      <t>カミムラ</t>
    </rPh>
    <phoneticPr fontId="9"/>
  </si>
  <si>
    <t>令元</t>
    <rPh sb="0" eb="1">
      <t>レイ</t>
    </rPh>
    <rPh sb="1" eb="2">
      <t>モト</t>
    </rPh>
    <phoneticPr fontId="9"/>
  </si>
  <si>
    <t>599席　身障5席　</t>
    <rPh sb="3" eb="4">
      <t>セキ</t>
    </rPh>
    <rPh sb="5" eb="7">
      <t>シンショウ</t>
    </rPh>
    <rPh sb="8" eb="9">
      <t>セキ</t>
    </rPh>
    <phoneticPr fontId="9"/>
  </si>
  <si>
    <t>鉄筋４階</t>
  </si>
  <si>
    <t>昭54</t>
  </si>
  <si>
    <t>昭62</t>
  </si>
  <si>
    <t>平  5</t>
    <phoneticPr fontId="9"/>
  </si>
  <si>
    <t>昭58</t>
  </si>
  <si>
    <t>昭56</t>
  </si>
  <si>
    <t>平12</t>
    <rPh sb="0" eb="1">
      <t>ヘイ</t>
    </rPh>
    <phoneticPr fontId="9"/>
  </si>
  <si>
    <t>木造２階</t>
    <rPh sb="0" eb="2">
      <t>モクゾウ</t>
    </rPh>
    <phoneticPr fontId="9"/>
  </si>
  <si>
    <t>平26</t>
    <rPh sb="0" eb="1">
      <t>ヘイ</t>
    </rPh>
    <phoneticPr fontId="9"/>
  </si>
  <si>
    <t>昭55</t>
  </si>
  <si>
    <t>平元</t>
  </si>
  <si>
    <t>昭60</t>
  </si>
  <si>
    <t>（小計）</t>
  </si>
  <si>
    <t>昭59</t>
  </si>
  <si>
    <t>昭53</t>
  </si>
  <si>
    <t>鉄筋10階建の３階部分</t>
    <rPh sb="4" eb="5">
      <t>カイ</t>
    </rPh>
    <rPh sb="5" eb="6">
      <t>タ</t>
    </rPh>
    <rPh sb="8" eb="9">
      <t>カイ</t>
    </rPh>
    <rPh sb="9" eb="11">
      <t>ブブン</t>
    </rPh>
    <phoneticPr fontId="9"/>
  </si>
  <si>
    <t>令４</t>
    <rPh sb="0" eb="1">
      <t>レイ</t>
    </rPh>
    <phoneticPr fontId="9"/>
  </si>
  <si>
    <t>鉄骨３階</t>
  </si>
  <si>
    <t>鉄筋５階建の
２階３階部分</t>
    <rPh sb="3" eb="4">
      <t>カイ</t>
    </rPh>
    <rPh sb="4" eb="5">
      <t>タ</t>
    </rPh>
    <rPh sb="8" eb="9">
      <t>カイ</t>
    </rPh>
    <rPh sb="10" eb="11">
      <t>カイ</t>
    </rPh>
    <rPh sb="11" eb="13">
      <t>ブブン</t>
    </rPh>
    <phoneticPr fontId="9"/>
  </si>
  <si>
    <t>飯田市</t>
  </si>
  <si>
    <t>児童室</t>
  </si>
  <si>
    <t>資料室</t>
  </si>
  <si>
    <t>図書室</t>
  </si>
  <si>
    <t>料理実習室</t>
    <rPh sb="0" eb="2">
      <t>リョウリ</t>
    </rPh>
    <phoneticPr fontId="9"/>
  </si>
  <si>
    <t>会議室</t>
  </si>
  <si>
    <t>ホール</t>
    <phoneticPr fontId="9"/>
  </si>
  <si>
    <t>建物の
専用面積
（㎡）</t>
    <phoneticPr fontId="9"/>
  </si>
  <si>
    <t>対象区域面積
（k㎡）</t>
    <phoneticPr fontId="9"/>
  </si>
  <si>
    <t>対象区域内人口　(人)</t>
    <rPh sb="9" eb="10">
      <t>ニン</t>
    </rPh>
    <phoneticPr fontId="9"/>
  </si>
  <si>
    <t>分館数</t>
  </si>
  <si>
    <t>使用区分</t>
  </si>
  <si>
    <t>構造</t>
  </si>
  <si>
    <t>建設年度</t>
  </si>
  <si>
    <t>自治振興センター併
用面積
(㎡)</t>
    <rPh sb="0" eb="2">
      <t>ジチ</t>
    </rPh>
    <rPh sb="2" eb="4">
      <t>シンコウ</t>
    </rPh>
    <phoneticPr fontId="9"/>
  </si>
  <si>
    <t>当該公民館の</t>
  </si>
  <si>
    <t>館名</t>
  </si>
  <si>
    <t>67 公民館施設の概要</t>
  </si>
  <si>
    <t>利用回数</t>
  </si>
  <si>
    <t>南信濃学習交流ｾﾝﾀｰ</t>
    <rPh sb="0" eb="1">
      <t>ミナミ</t>
    </rPh>
    <rPh sb="1" eb="3">
      <t>シナノ</t>
    </rPh>
    <rPh sb="3" eb="5">
      <t>ガクシュウ</t>
    </rPh>
    <rPh sb="5" eb="7">
      <t>コウリュウ</t>
    </rPh>
    <phoneticPr fontId="9"/>
  </si>
  <si>
    <t>山本</t>
    <phoneticPr fontId="9"/>
  </si>
  <si>
    <t>市公民館</t>
  </si>
  <si>
    <t>全館合計</t>
  </si>
  <si>
    <t>（単位 回・人）</t>
    <phoneticPr fontId="9"/>
  </si>
  <si>
    <t>68 各館別公民館利用状況</t>
    <phoneticPr fontId="47"/>
  </si>
  <si>
    <t>資料：文化会館</t>
  </si>
  <si>
    <t>音　　響</t>
  </si>
  <si>
    <t>照　　明</t>
  </si>
  <si>
    <t>吊　　物</t>
  </si>
  <si>
    <t>舞　　台</t>
  </si>
  <si>
    <t>収容人員</t>
  </si>
  <si>
    <t>人形劇場</t>
  </si>
  <si>
    <t>100㎡　約50人収容</t>
    <phoneticPr fontId="16"/>
  </si>
  <si>
    <t>4室 (各室　約30人収容)</t>
    <phoneticPr fontId="16"/>
  </si>
  <si>
    <t>楽　　屋</t>
  </si>
  <si>
    <t>文化会館の設備概要</t>
  </si>
  <si>
    <t>　　　2億2,375.6万円</t>
    <rPh sb="4" eb="5">
      <t>オク</t>
    </rPh>
    <rPh sb="12" eb="14">
      <t>マンエン</t>
    </rPh>
    <phoneticPr fontId="16"/>
  </si>
  <si>
    <t>　　　6億911.5万円</t>
    <rPh sb="4" eb="5">
      <t>オク</t>
    </rPh>
    <rPh sb="10" eb="12">
      <t>マンエン</t>
    </rPh>
    <phoneticPr fontId="16"/>
  </si>
  <si>
    <t>事 業 費</t>
    <phoneticPr fontId="16"/>
  </si>
  <si>
    <t>工　　期</t>
    <phoneticPr fontId="16"/>
  </si>
  <si>
    <t>延床面積</t>
  </si>
  <si>
    <t>建築面積</t>
  </si>
  <si>
    <t>鉄筋コンクリート造</t>
  </si>
  <si>
    <t>構　　造</t>
    <phoneticPr fontId="16"/>
  </si>
  <si>
    <t>飯田市高羽町５丁目５番地１</t>
  </si>
  <si>
    <t>所 在 地</t>
    <phoneticPr fontId="16"/>
  </si>
  <si>
    <t>事　　項</t>
    <phoneticPr fontId="16"/>
  </si>
  <si>
    <t>73-1　文化会館の概要</t>
  </si>
  <si>
    <t>資料：文化会館</t>
    <rPh sb="0" eb="2">
      <t>シリョウ</t>
    </rPh>
    <rPh sb="3" eb="5">
      <t>ブンカ</t>
    </rPh>
    <rPh sb="5" eb="7">
      <t>カイカン</t>
    </rPh>
    <phoneticPr fontId="9"/>
  </si>
  <si>
    <t>小計</t>
    <rPh sb="0" eb="2">
      <t>ショウケイ</t>
    </rPh>
    <phoneticPr fontId="9"/>
  </si>
  <si>
    <t>研修会・集会</t>
    <rPh sb="0" eb="2">
      <t>ケンシュウ</t>
    </rPh>
    <rPh sb="2" eb="3">
      <t>カイ</t>
    </rPh>
    <rPh sb="4" eb="6">
      <t>シュウカイ</t>
    </rPh>
    <phoneticPr fontId="9"/>
  </si>
  <si>
    <t>一般展示会</t>
    <rPh sb="0" eb="2">
      <t>イッパン</t>
    </rPh>
    <rPh sb="2" eb="4">
      <t>テンジ</t>
    </rPh>
    <rPh sb="4" eb="5">
      <t>カイ</t>
    </rPh>
    <phoneticPr fontId="9"/>
  </si>
  <si>
    <t>営業用展示会</t>
    <rPh sb="0" eb="2">
      <t>エイギョウ</t>
    </rPh>
    <rPh sb="2" eb="3">
      <t>ヨウ</t>
    </rPh>
    <rPh sb="3" eb="5">
      <t>テンジ</t>
    </rPh>
    <rPh sb="5" eb="6">
      <t>カイ</t>
    </rPh>
    <phoneticPr fontId="9"/>
  </si>
  <si>
    <t>会館棟</t>
    <rPh sb="0" eb="2">
      <t>カイカン</t>
    </rPh>
    <rPh sb="2" eb="3">
      <t>トウ</t>
    </rPh>
    <phoneticPr fontId="9"/>
  </si>
  <si>
    <t>映画・演劇会</t>
    <rPh sb="0" eb="2">
      <t>エイガ</t>
    </rPh>
    <rPh sb="3" eb="6">
      <t>エンゲキカイ</t>
    </rPh>
    <phoneticPr fontId="9"/>
  </si>
  <si>
    <t>音楽会</t>
    <rPh sb="0" eb="3">
      <t>オンガクカイ</t>
    </rPh>
    <phoneticPr fontId="9"/>
  </si>
  <si>
    <t>大会・講演会</t>
    <rPh sb="0" eb="2">
      <t>タイカイ</t>
    </rPh>
    <rPh sb="3" eb="6">
      <t>コウエンカイ</t>
    </rPh>
    <phoneticPr fontId="9"/>
  </si>
  <si>
    <t>人形劇場</t>
    <rPh sb="0" eb="2">
      <t>ニンギョウ</t>
    </rPh>
    <rPh sb="2" eb="4">
      <t>ゲキジョウ</t>
    </rPh>
    <phoneticPr fontId="9"/>
  </si>
  <si>
    <t>舞台のみ</t>
    <rPh sb="0" eb="2">
      <t>ブタイ</t>
    </rPh>
    <phoneticPr fontId="9"/>
  </si>
  <si>
    <t>（円）</t>
    <rPh sb="1" eb="2">
      <t>エン</t>
    </rPh>
    <phoneticPr fontId="9"/>
  </si>
  <si>
    <t>（人）</t>
    <rPh sb="1" eb="2">
      <t>ジンイン</t>
    </rPh>
    <phoneticPr fontId="9"/>
  </si>
  <si>
    <t>（件）</t>
    <rPh sb="1" eb="2">
      <t>ケンスウ</t>
    </rPh>
    <phoneticPr fontId="9"/>
  </si>
  <si>
    <t>利用料</t>
    <rPh sb="0" eb="3">
      <t>リヨウリョウ</t>
    </rPh>
    <phoneticPr fontId="9"/>
  </si>
  <si>
    <t>人員</t>
    <rPh sb="0" eb="2">
      <t>ジンイン</t>
    </rPh>
    <phoneticPr fontId="9"/>
  </si>
  <si>
    <t>件数</t>
    <rPh sb="0" eb="2">
      <t>ケンスウ</t>
    </rPh>
    <phoneticPr fontId="9"/>
  </si>
  <si>
    <t>区　　分</t>
    <rPh sb="0" eb="4">
      <t>クブン</t>
    </rPh>
    <phoneticPr fontId="9"/>
  </si>
  <si>
    <t>73-2 文化会館利用状況</t>
    <rPh sb="5" eb="7">
      <t>ブンカ</t>
    </rPh>
    <rPh sb="7" eb="9">
      <t>カイカン</t>
    </rPh>
    <rPh sb="9" eb="11">
      <t>リヨウ</t>
    </rPh>
    <rPh sb="11" eb="13">
      <t>ジョウキョウ</t>
    </rPh>
    <phoneticPr fontId="9"/>
  </si>
  <si>
    <t>子ども</t>
    <rPh sb="0" eb="1">
      <t>コ</t>
    </rPh>
    <phoneticPr fontId="16"/>
  </si>
  <si>
    <t>大人</t>
    <rPh sb="0" eb="2">
      <t>オトナ</t>
    </rPh>
    <phoneticPr fontId="16"/>
  </si>
  <si>
    <t>総入館者</t>
    <rPh sb="0" eb="1">
      <t>ソウ</t>
    </rPh>
    <rPh sb="1" eb="4">
      <t>ニュウカンシャ</t>
    </rPh>
    <phoneticPr fontId="16"/>
  </si>
  <si>
    <t>減免（100％）入館者</t>
    <rPh sb="0" eb="2">
      <t>ゲンメン</t>
    </rPh>
    <rPh sb="8" eb="11">
      <t>ニュウカンシャ</t>
    </rPh>
    <phoneticPr fontId="16"/>
  </si>
  <si>
    <t>有料入館者</t>
    <rPh sb="0" eb="2">
      <t>ユウリョウ</t>
    </rPh>
    <rPh sb="2" eb="5">
      <t>ニュウカンシャ</t>
    </rPh>
    <phoneticPr fontId="16"/>
  </si>
  <si>
    <t>④　施設の内容　　舞台・展示ホール、展示室など</t>
    <phoneticPr fontId="16"/>
  </si>
  <si>
    <t>　戦後のテレビ人形劇に一時代を築き、また、数々の海外公演を通じて日本の人形劇を世界の中に位置づけた「竹田人形座」の人形や資料、国内外で収集したコレクションなどを収蔵、展示している。竹田氏代々の功績を記念するとともに、日本の伝統的な糸操り人形芝居を伝承することを目的に、平成10年8月1日開館した。</t>
    <phoneticPr fontId="16"/>
  </si>
  <si>
    <t>74-1　竹田扇之助記念国際糸操り人形館の概要</t>
    <phoneticPr fontId="16"/>
  </si>
  <si>
    <t>子ども</t>
  </si>
  <si>
    <t>大人</t>
  </si>
  <si>
    <t>総入館者</t>
  </si>
  <si>
    <t>減免（100％）入館者</t>
    <phoneticPr fontId="16"/>
  </si>
  <si>
    <t>有料入館者</t>
  </si>
  <si>
    <t>　⑦　観覧料　　　　大人個人400円・団体300円、小中学生・高校生個人200円・団体150円（団体は20人以上）</t>
  </si>
  <si>
    <t>（映像ホール、交流ゾーンは午後10時まで）</t>
  </si>
  <si>
    <t>　⑥　開館時間　　　午前９時30分から午後６時30分まで</t>
  </si>
  <si>
    <t>　⑤　休館日　　　　水曜日（祝日開館）、年末年始（12月29日～1月3日）</t>
  </si>
  <si>
    <t>　④　施設の内容　　ギャラリー（展示室）、スタジオ（体験室）、映像ホール、交流ゾーンなど</t>
  </si>
  <si>
    <t>　③　建物の面積　　約1300㎡</t>
  </si>
  <si>
    <t>　②　建物の構造　　鉄筋コンクリート造３階建</t>
  </si>
  <si>
    <t>　①　所在地　　　　飯田市本町1丁目2番地</t>
  </si>
  <si>
    <t>　世界的な人形美術家・人形アニメーション作家・川本喜八郎氏が制作したＮＨＫ人形劇「三国志」・「平家物語」の人形や、人形アニメーションの人形など約200点を収蔵、展示している。館内には人形を展示するギャラリー、企画展示やワークショップを行うスタジオ、人形アニメーション作品を上映する映像ホールなどがある。川本氏の人形美術を広く公開するとともに、人形劇のまち飯田の拠点施設として平成19年3月25日に開館した。平成26年4月1日より、NPO法人いいだ人形劇センターが指定管理を行っている。</t>
    <rPh sb="5" eb="7">
      <t>ニンギョウ</t>
    </rPh>
    <rPh sb="7" eb="10">
      <t>ビジュツカ</t>
    </rPh>
    <rPh sb="11" eb="13">
      <t>ニンギョウ</t>
    </rPh>
    <rPh sb="20" eb="22">
      <t>サッカ</t>
    </rPh>
    <rPh sb="53" eb="55">
      <t>ニンギョウ</t>
    </rPh>
    <rPh sb="117" eb="118">
      <t>オコナ</t>
    </rPh>
    <rPh sb="136" eb="138">
      <t>ジョウエイ</t>
    </rPh>
    <phoneticPr fontId="16"/>
  </si>
  <si>
    <t>74-2　飯田市川本喜八郎人形美術館の概要</t>
  </si>
  <si>
    <t>※各分館に分館読書推進係員を配置</t>
    <rPh sb="1" eb="2">
      <t>カク</t>
    </rPh>
    <rPh sb="2" eb="4">
      <t>ブンカン</t>
    </rPh>
    <rPh sb="5" eb="7">
      <t>ブンカン</t>
    </rPh>
    <rPh sb="7" eb="9">
      <t>ドクショ</t>
    </rPh>
    <rPh sb="9" eb="11">
      <t>スイシン</t>
    </rPh>
    <rPh sb="11" eb="13">
      <t>カカリイン</t>
    </rPh>
    <rPh sb="14" eb="16">
      <t>ハイチ</t>
    </rPh>
    <phoneticPr fontId="9"/>
  </si>
  <si>
    <t>※ 館長欄の各分館は、分館長である。</t>
  </si>
  <si>
    <t>資料：飯田市立中央図書館</t>
    <rPh sb="0" eb="2">
      <t>シリョウ</t>
    </rPh>
    <rPh sb="3" eb="7">
      <t>イイダシリツ</t>
    </rPh>
    <rPh sb="7" eb="9">
      <t>チュウオウ</t>
    </rPh>
    <rPh sb="9" eb="12">
      <t>トショカン</t>
    </rPh>
    <phoneticPr fontId="9"/>
  </si>
  <si>
    <t>学習交流センター</t>
    <rPh sb="0" eb="2">
      <t>ガクシュウ</t>
    </rPh>
    <rPh sb="2" eb="4">
      <t>コウリュウ</t>
    </rPh>
    <phoneticPr fontId="9"/>
  </si>
  <si>
    <t>(兼)</t>
    <rPh sb="1" eb="2">
      <t>カ</t>
    </rPh>
    <phoneticPr fontId="9"/>
  </si>
  <si>
    <t>南信濃分館</t>
    <rPh sb="0" eb="3">
      <t>ミナミシナノ</t>
    </rPh>
    <rPh sb="3" eb="5">
      <t>ブンカン</t>
    </rPh>
    <phoneticPr fontId="9"/>
  </si>
  <si>
    <t>かみっこ交流館</t>
    <rPh sb="4" eb="6">
      <t>コウリュウ</t>
    </rPh>
    <rPh sb="6" eb="7">
      <t>カン</t>
    </rPh>
    <phoneticPr fontId="9"/>
  </si>
  <si>
    <t>上村分館</t>
    <rPh sb="0" eb="2">
      <t>カミムラ</t>
    </rPh>
    <rPh sb="2" eb="4">
      <t>ブンカン</t>
    </rPh>
    <phoneticPr fontId="9"/>
  </si>
  <si>
    <t>伊賀良分館</t>
  </si>
  <si>
    <t>世代交流ｾﾝﾀｰ</t>
  </si>
  <si>
    <t>山本分館</t>
  </si>
  <si>
    <t>多目的研修ｾﾝﾀｰ</t>
  </si>
  <si>
    <t>三穂分館</t>
  </si>
  <si>
    <t>公民館</t>
  </si>
  <si>
    <t>川路分館</t>
  </si>
  <si>
    <t>竜丘分館</t>
  </si>
  <si>
    <t>龍江分館</t>
  </si>
  <si>
    <t>公民館</t>
    <phoneticPr fontId="9"/>
  </si>
  <si>
    <t>千代分館</t>
  </si>
  <si>
    <t>上久堅分館</t>
  </si>
  <si>
    <t>下久堅分館</t>
  </si>
  <si>
    <t>松尾分館</t>
  </si>
  <si>
    <t>座光寺分館</t>
  </si>
  <si>
    <t>東野分館</t>
  </si>
  <si>
    <t>丸山分館</t>
  </si>
  <si>
    <t>羽場分館</t>
  </si>
  <si>
    <t>(常)</t>
    <rPh sb="1" eb="2">
      <t>ツネ</t>
    </rPh>
    <phoneticPr fontId="9"/>
  </si>
  <si>
    <t>(常)</t>
    <rPh sb="1" eb="2">
      <t>ジョウ</t>
    </rPh>
    <phoneticPr fontId="9"/>
  </si>
  <si>
    <t>上郷図書館</t>
  </si>
  <si>
    <t>鼎自治振興センター</t>
    <rPh sb="0" eb="5">
      <t>カナエジチシンコウ</t>
    </rPh>
    <phoneticPr fontId="9"/>
  </si>
  <si>
    <t>鼎図書館</t>
  </si>
  <si>
    <t>丘の上結いスクエア</t>
  </si>
  <si>
    <t>約140.00</t>
  </si>
  <si>
    <t>飯田駅前分室</t>
    <rPh sb="4" eb="6">
      <t>ブンシツ</t>
    </rPh>
    <phoneticPr fontId="9"/>
  </si>
  <si>
    <t>中央図書館</t>
  </si>
  <si>
    <t>分　館</t>
    <phoneticPr fontId="9"/>
  </si>
  <si>
    <t>中央・地域館</t>
    <phoneticPr fontId="9"/>
  </si>
  <si>
    <t>主事</t>
  </si>
  <si>
    <t>館長</t>
  </si>
  <si>
    <t>併用施設</t>
  </si>
  <si>
    <t>建物
占有面積
（㎡）</t>
    <phoneticPr fontId="9"/>
  </si>
  <si>
    <t>奉仕対象
区域
人口(人)</t>
    <rPh sb="11" eb="12">
      <t>ニン</t>
    </rPh>
    <phoneticPr fontId="9"/>
  </si>
  <si>
    <t>蔵書数
（冊）</t>
    <rPh sb="5" eb="6">
      <t>サツ</t>
    </rPh>
    <phoneticPr fontId="9"/>
  </si>
  <si>
    <t>職員</t>
  </si>
  <si>
    <t>69 図書館施設の概要</t>
    <rPh sb="9" eb="11">
      <t>ガイヨウ</t>
    </rPh>
    <phoneticPr fontId="9"/>
  </si>
  <si>
    <t>冊数</t>
    <rPh sb="0" eb="1">
      <t>サツ</t>
    </rPh>
    <rPh sb="1" eb="2">
      <t>スウ</t>
    </rPh>
    <phoneticPr fontId="9"/>
  </si>
  <si>
    <t>（イ） 貸出冊数</t>
    <rPh sb="4" eb="6">
      <t>カシダシ</t>
    </rPh>
    <rPh sb="6" eb="7">
      <t>サツ</t>
    </rPh>
    <rPh sb="7" eb="8">
      <t>スウ</t>
    </rPh>
    <phoneticPr fontId="9"/>
  </si>
  <si>
    <t>69-2　図書館利用状況</t>
    <rPh sb="5" eb="8">
      <t>トショカン</t>
    </rPh>
    <rPh sb="8" eb="10">
      <t>リヨウ</t>
    </rPh>
    <rPh sb="10" eb="12">
      <t>ジョウキョウ</t>
    </rPh>
    <phoneticPr fontId="9"/>
  </si>
  <si>
    <t>（人）</t>
    <rPh sb="1" eb="2">
      <t>ニン</t>
    </rPh>
    <phoneticPr fontId="9"/>
  </si>
  <si>
    <t>（冊）</t>
    <rPh sb="1" eb="2">
      <t>サツ</t>
    </rPh>
    <phoneticPr fontId="9"/>
  </si>
  <si>
    <t>（件）</t>
    <rPh sb="1" eb="2">
      <t>ケン</t>
    </rPh>
    <phoneticPr fontId="9"/>
  </si>
  <si>
    <t>団体</t>
    <rPh sb="0" eb="2">
      <t>ダンタイ</t>
    </rPh>
    <phoneticPr fontId="9"/>
  </si>
  <si>
    <t>児童</t>
    <rPh sb="0" eb="2">
      <t>ジドウ</t>
    </rPh>
    <phoneticPr fontId="9"/>
  </si>
  <si>
    <t>利用登録者数</t>
    <rPh sb="0" eb="2">
      <t>リヨウ</t>
    </rPh>
    <rPh sb="2" eb="5">
      <t>トウロクシャ</t>
    </rPh>
    <rPh sb="5" eb="6">
      <t>スウ</t>
    </rPh>
    <phoneticPr fontId="9"/>
  </si>
  <si>
    <t>貸出冊数</t>
  </si>
  <si>
    <t>貸出者</t>
  </si>
  <si>
    <t>貸出タイトル数</t>
    <rPh sb="0" eb="2">
      <t>カシダシ</t>
    </rPh>
    <rPh sb="6" eb="7">
      <t>スウ</t>
    </rPh>
    <phoneticPr fontId="9"/>
  </si>
  <si>
    <t>所蔵タイトル数</t>
    <rPh sb="0" eb="2">
      <t>ショゾウ</t>
    </rPh>
    <rPh sb="6" eb="7">
      <t>スウ</t>
    </rPh>
    <phoneticPr fontId="9"/>
  </si>
  <si>
    <t>鼎</t>
    <rPh sb="0" eb="1">
      <t>カナエ</t>
    </rPh>
    <phoneticPr fontId="9"/>
  </si>
  <si>
    <t>中央</t>
    <rPh sb="0" eb="2">
      <t>チュウオウ</t>
    </rPh>
    <phoneticPr fontId="9"/>
  </si>
  <si>
    <t>南信濃</t>
    <rPh sb="0" eb="1">
      <t>ミナミ</t>
    </rPh>
    <rPh sb="1" eb="3">
      <t>シナノ</t>
    </rPh>
    <phoneticPr fontId="9"/>
  </si>
  <si>
    <t>(単位 冊)</t>
    <rPh sb="1" eb="3">
      <t>タンイ</t>
    </rPh>
    <rPh sb="4" eb="5">
      <t>サツ</t>
    </rPh>
    <phoneticPr fontId="9"/>
  </si>
  <si>
    <t>（ハ） 分館・地域館貸出冊数</t>
    <phoneticPr fontId="9"/>
  </si>
  <si>
    <t>資料：美術博物館</t>
    <phoneticPr fontId="16"/>
  </si>
  <si>
    <t>２．運営組織</t>
  </si>
  <si>
    <t>　管理室､ 倉庫ほか</t>
    <phoneticPr fontId="16"/>
  </si>
  <si>
    <t>　　　　　　　　</t>
    <phoneticPr fontId="16"/>
  </si>
  <si>
    <t>◎管理空間</t>
  </si>
  <si>
    <t>　　　　　　　　</t>
  </si>
  <si>
    <t>　　　　　　　　　</t>
    <phoneticPr fontId="16"/>
  </si>
  <si>
    <t>◎利用者空間</t>
    <phoneticPr fontId="16"/>
  </si>
  <si>
    <t>南信濃の歴史・民俗・自然の姿と霜月祭を紹介しその伝統を保存伝承する</t>
    <phoneticPr fontId="16"/>
  </si>
  <si>
    <t>156,521千円　</t>
    <phoneticPr fontId="16"/>
  </si>
  <si>
    <t xml:space="preserve">574.67平方メートル (延べ735.05平方メートル) </t>
    <phoneticPr fontId="16"/>
  </si>
  <si>
    <t>鉄筋2階建(一部3階建)</t>
    <phoneticPr fontId="16"/>
  </si>
  <si>
    <t>2179.98平方メートル</t>
    <phoneticPr fontId="16"/>
  </si>
  <si>
    <t>飯田市南信濃和田1192番地</t>
    <phoneticPr fontId="16"/>
  </si>
  <si>
    <t>　飯田市上村756番地</t>
    <phoneticPr fontId="16"/>
  </si>
  <si>
    <t>　　　　　　　　　　　</t>
    <phoneticPr fontId="16"/>
  </si>
  <si>
    <t>・山村ふるさと保存館「ねぎや」　　木造２階建　 311.00平方メートル</t>
    <phoneticPr fontId="16"/>
  </si>
  <si>
    <t>◎利用者空間</t>
  </si>
  <si>
    <t>上村の歴史・民俗・自然の姿と霜月祭を紹介しその伝統を保存伝承する</t>
    <phoneticPr fontId="16"/>
  </si>
  <si>
    <t>110,931千円</t>
  </si>
  <si>
    <t xml:space="preserve">463.32平方メートル (延べ485.19平方メートル) </t>
    <phoneticPr fontId="16"/>
  </si>
  <si>
    <t>木造(一部鉄骨)２階建</t>
  </si>
  <si>
    <t>368.13平方メートル</t>
  </si>
  <si>
    <t>飯田市上村753番地</t>
  </si>
  <si>
    <t>◎学芸空間</t>
  </si>
  <si>
    <t>・日夏耿之介記念館</t>
  </si>
  <si>
    <t>基本テーマ ｢伊那谷の自然と文化｣ 「自然と人間のフュージョン (融合)」</t>
    <phoneticPr fontId="16"/>
  </si>
  <si>
    <t>(6)テーマ</t>
  </si>
  <si>
    <t>令和元年12月、上村民俗資料館を廃止。</t>
    <rPh sb="0" eb="2">
      <t>レイワ</t>
    </rPh>
    <rPh sb="2" eb="4">
      <t>ガンネン</t>
    </rPh>
    <rPh sb="6" eb="7">
      <t>ガツ</t>
    </rPh>
    <rPh sb="8" eb="10">
      <t>カミムラ</t>
    </rPh>
    <rPh sb="10" eb="12">
      <t>ミンゾク</t>
    </rPh>
    <rPh sb="12" eb="14">
      <t>シリョウ</t>
    </rPh>
    <rPh sb="14" eb="15">
      <t>カン</t>
    </rPh>
    <rPh sb="16" eb="18">
      <t>ハイシ</t>
    </rPh>
    <phoneticPr fontId="16"/>
  </si>
  <si>
    <t>開館30周年にあたり、令和元年7月20日に自然・文化展示室をリニューアルオープンした。</t>
    <rPh sb="16" eb="17">
      <t>ガツ</t>
    </rPh>
    <rPh sb="19" eb="20">
      <t>ニチ</t>
    </rPh>
    <rPh sb="21" eb="23">
      <t>シゼン</t>
    </rPh>
    <rPh sb="24" eb="26">
      <t>ブンカ</t>
    </rPh>
    <rPh sb="26" eb="29">
      <t>テンジシツ</t>
    </rPh>
    <phoneticPr fontId="16"/>
  </si>
  <si>
    <t>76　美術博物館の概要</t>
  </si>
  <si>
    <t>（人）</t>
    <phoneticPr fontId="9"/>
  </si>
  <si>
    <t>（回）</t>
    <rPh sb="1" eb="2">
      <t>カイ</t>
    </rPh>
    <phoneticPr fontId="9"/>
  </si>
  <si>
    <t>（日）</t>
    <rPh sb="1" eb="2">
      <t>ニチ</t>
    </rPh>
    <phoneticPr fontId="9"/>
  </si>
  <si>
    <t xml:space="preserve">  年度</t>
    <rPh sb="2" eb="4">
      <t>ネンド</t>
    </rPh>
    <phoneticPr fontId="9"/>
  </si>
  <si>
    <t>観覧者数</t>
    <rPh sb="0" eb="2">
      <t>カンラン</t>
    </rPh>
    <rPh sb="2" eb="3">
      <t>シャ</t>
    </rPh>
    <rPh sb="3" eb="4">
      <t>スウ</t>
    </rPh>
    <phoneticPr fontId="9"/>
  </si>
  <si>
    <t>投影回数</t>
    <rPh sb="0" eb="2">
      <t>トウエイ</t>
    </rPh>
    <rPh sb="2" eb="3">
      <t>カイ</t>
    </rPh>
    <phoneticPr fontId="9"/>
  </si>
  <si>
    <t>開館日数</t>
    <rPh sb="0" eb="2">
      <t>カイカン</t>
    </rPh>
    <rPh sb="2" eb="4">
      <t>ニッスウ</t>
    </rPh>
    <phoneticPr fontId="9"/>
  </si>
  <si>
    <t>計</t>
    <phoneticPr fontId="9"/>
  </si>
  <si>
    <t>プラネタリウム</t>
    <phoneticPr fontId="9"/>
  </si>
  <si>
    <t>展示</t>
    <rPh sb="0" eb="2">
      <t>テンジ</t>
    </rPh>
    <phoneticPr fontId="9"/>
  </si>
  <si>
    <t>美術博物館</t>
    <phoneticPr fontId="9"/>
  </si>
  <si>
    <t>各年度3月末日現在</t>
  </si>
  <si>
    <t>77-1 美術博物館の観覧者数</t>
    <phoneticPr fontId="9"/>
  </si>
  <si>
    <t>（日）</t>
    <rPh sb="1" eb="2">
      <t>ヒ</t>
    </rPh>
    <phoneticPr fontId="9"/>
  </si>
  <si>
    <t>観覧者数</t>
    <rPh sb="0" eb="2">
      <t>カンラン</t>
    </rPh>
    <rPh sb="2" eb="3">
      <t>シャ</t>
    </rPh>
    <phoneticPr fontId="9"/>
  </si>
  <si>
    <t>遠山郷土館</t>
    <rPh sb="0" eb="2">
      <t>トオヤマ</t>
    </rPh>
    <rPh sb="2" eb="4">
      <t>キョウド</t>
    </rPh>
    <rPh sb="4" eb="5">
      <t>カン</t>
    </rPh>
    <phoneticPr fontId="9"/>
  </si>
  <si>
    <t>まつり伝承館天伯</t>
    <rPh sb="3" eb="6">
      <t>デンショウカン</t>
    </rPh>
    <rPh sb="6" eb="8">
      <t>テンパク</t>
    </rPh>
    <phoneticPr fontId="9"/>
  </si>
  <si>
    <t>77-2　まつり伝承館天伯、遠山郷土館の観覧者数</t>
    <rPh sb="8" eb="11">
      <t>デンショウカン</t>
    </rPh>
    <rPh sb="11" eb="13">
      <t>テンパク</t>
    </rPh>
    <rPh sb="14" eb="16">
      <t>トオヤマ</t>
    </rPh>
    <rPh sb="16" eb="18">
      <t>キョウド</t>
    </rPh>
    <rPh sb="18" eb="19">
      <t>カン</t>
    </rPh>
    <rPh sb="20" eb="23">
      <t>カンランシャ</t>
    </rPh>
    <rPh sb="23" eb="24">
      <t>スウ</t>
    </rPh>
    <phoneticPr fontId="16"/>
  </si>
  <si>
    <t>資料：議会事務局</t>
  </si>
  <si>
    <t>議案件数</t>
  </si>
  <si>
    <t>本会議日数</t>
  </si>
  <si>
    <t>会期日数</t>
  </si>
  <si>
    <t>臨時会</t>
  </si>
  <si>
    <t>定例会</t>
  </si>
  <si>
    <t>招集回数</t>
  </si>
  <si>
    <t>　　　　　　　　　　　年
区分</t>
    <rPh sb="13" eb="15">
      <t>クブン</t>
    </rPh>
    <phoneticPr fontId="9"/>
  </si>
  <si>
    <t>228 市議会招集回数</t>
    <phoneticPr fontId="9"/>
  </si>
  <si>
    <t>協議会</t>
    <rPh sb="0" eb="3">
      <t>キョウギカイ</t>
    </rPh>
    <phoneticPr fontId="16"/>
  </si>
  <si>
    <t>委員会</t>
    <rPh sb="0" eb="3">
      <t>イインカイ</t>
    </rPh>
    <phoneticPr fontId="16"/>
  </si>
  <si>
    <t>　産業建設分科会</t>
    <rPh sb="1" eb="3">
      <t>サンギョウ</t>
    </rPh>
    <rPh sb="3" eb="5">
      <t>ケンセツ</t>
    </rPh>
    <rPh sb="5" eb="8">
      <t>ブンカカイ</t>
    </rPh>
    <phoneticPr fontId="16"/>
  </si>
  <si>
    <t>　社会文教分科会</t>
    <rPh sb="1" eb="3">
      <t>シャカイ</t>
    </rPh>
    <rPh sb="3" eb="5">
      <t>ブンキョウ</t>
    </rPh>
    <rPh sb="5" eb="8">
      <t>ブンカカイ</t>
    </rPh>
    <phoneticPr fontId="16"/>
  </si>
  <si>
    <t>　総務分科会</t>
    <rPh sb="1" eb="3">
      <t>ソウム</t>
    </rPh>
    <rPh sb="3" eb="6">
      <t>ブンカカイ</t>
    </rPh>
    <phoneticPr fontId="16"/>
  </si>
  <si>
    <t>　全体会</t>
    <rPh sb="1" eb="4">
      <t>ゼンタイカイ</t>
    </rPh>
    <phoneticPr fontId="16"/>
  </si>
  <si>
    <t>　リニア推進特別委員会</t>
    <rPh sb="4" eb="6">
      <t>スイシン</t>
    </rPh>
    <rPh sb="6" eb="8">
      <t>トクベツ</t>
    </rPh>
    <rPh sb="8" eb="11">
      <t>イインカイ</t>
    </rPh>
    <phoneticPr fontId="16"/>
  </si>
  <si>
    <t>予算決算委員会</t>
    <rPh sb="0" eb="2">
      <t>ヨサン</t>
    </rPh>
    <rPh sb="2" eb="4">
      <t>ケッサン</t>
    </rPh>
    <rPh sb="4" eb="7">
      <t>イインカイ</t>
    </rPh>
    <phoneticPr fontId="16"/>
  </si>
  <si>
    <t>　産業建設委員会</t>
    <rPh sb="1" eb="2">
      <t>サン</t>
    </rPh>
    <rPh sb="2" eb="3">
      <t>ギョウ</t>
    </rPh>
    <rPh sb="3" eb="4">
      <t>ケン</t>
    </rPh>
    <rPh sb="4" eb="5">
      <t>セツ</t>
    </rPh>
    <rPh sb="5" eb="8">
      <t>イインカイ</t>
    </rPh>
    <phoneticPr fontId="16"/>
  </si>
  <si>
    <t>　社会文教委員会</t>
    <rPh sb="1" eb="2">
      <t>シャ</t>
    </rPh>
    <rPh sb="2" eb="3">
      <t>カイ</t>
    </rPh>
    <rPh sb="3" eb="4">
      <t>ブン</t>
    </rPh>
    <rPh sb="4" eb="5">
      <t>キョウ</t>
    </rPh>
    <rPh sb="5" eb="8">
      <t>イインカイ</t>
    </rPh>
    <phoneticPr fontId="16"/>
  </si>
  <si>
    <t>　総務委員会</t>
    <rPh sb="1" eb="3">
      <t>ソウム</t>
    </rPh>
    <rPh sb="3" eb="6">
      <t>イインカイ</t>
    </rPh>
    <phoneticPr fontId="16"/>
  </si>
  <si>
    <t>　全員協議会</t>
    <rPh sb="1" eb="3">
      <t>ゼンイン</t>
    </rPh>
    <rPh sb="3" eb="6">
      <t>キョウギカイ</t>
    </rPh>
    <phoneticPr fontId="16"/>
  </si>
  <si>
    <t>　広報広聴委員会</t>
    <rPh sb="1" eb="3">
      <t>コウホウ</t>
    </rPh>
    <rPh sb="3" eb="5">
      <t>コウチョウ</t>
    </rPh>
    <rPh sb="5" eb="8">
      <t>イインカイ</t>
    </rPh>
    <phoneticPr fontId="16"/>
  </si>
  <si>
    <t>　議会改革推進会議</t>
    <rPh sb="1" eb="3">
      <t>ギカイ</t>
    </rPh>
    <rPh sb="3" eb="5">
      <t>カイカク</t>
    </rPh>
    <rPh sb="5" eb="7">
      <t>スイシン</t>
    </rPh>
    <rPh sb="7" eb="9">
      <t>カイギ</t>
    </rPh>
    <phoneticPr fontId="16"/>
  </si>
  <si>
    <t>　議会運営委員会</t>
    <rPh sb="1" eb="3">
      <t>ギカイ</t>
    </rPh>
    <rPh sb="3" eb="5">
      <t>ウンエイ</t>
    </rPh>
    <rPh sb="5" eb="8">
      <t>イインカイ</t>
    </rPh>
    <phoneticPr fontId="16"/>
  </si>
  <si>
    <t>特
別
委
員
会</t>
    <rPh sb="4" eb="5">
      <t>イ</t>
    </rPh>
    <rPh sb="6" eb="7">
      <t>イン</t>
    </rPh>
    <rPh sb="8" eb="9">
      <t>カイ</t>
    </rPh>
    <phoneticPr fontId="16"/>
  </si>
  <si>
    <t>常任委員会</t>
    <rPh sb="0" eb="2">
      <t>ジョウニン</t>
    </rPh>
    <rPh sb="2" eb="5">
      <t>イインカイ</t>
    </rPh>
    <phoneticPr fontId="16"/>
  </si>
  <si>
    <t>229 委員会活動開催状況</t>
    <rPh sb="4" eb="7">
      <t>イインカイ</t>
    </rPh>
    <rPh sb="7" eb="9">
      <t>カツドウ</t>
    </rPh>
    <rPh sb="9" eb="11">
      <t>カイサイ</t>
    </rPh>
    <rPh sb="11" eb="13">
      <t>ジョウキョウ</t>
    </rPh>
    <phoneticPr fontId="16"/>
  </si>
  <si>
    <t>資料：議会事務局</t>
    <rPh sb="0" eb="2">
      <t>シリョウ</t>
    </rPh>
    <rPh sb="3" eb="5">
      <t>ギカイ</t>
    </rPh>
    <rPh sb="5" eb="8">
      <t>ジムキョク</t>
    </rPh>
    <phoneticPr fontId="9"/>
  </si>
  <si>
    <t>産業建設</t>
    <rPh sb="0" eb="2">
      <t>サンギョウ</t>
    </rPh>
    <rPh sb="2" eb="4">
      <t>ケンセツ</t>
    </rPh>
    <phoneticPr fontId="9"/>
  </si>
  <si>
    <t>社会文教</t>
    <rPh sb="0" eb="2">
      <t>シャカイ</t>
    </rPh>
    <rPh sb="2" eb="4">
      <t>ブンキョウ</t>
    </rPh>
    <phoneticPr fontId="9"/>
  </si>
  <si>
    <t>総務</t>
    <rPh sb="0" eb="2">
      <t>ソウム</t>
    </rPh>
    <phoneticPr fontId="9"/>
  </si>
  <si>
    <t>陳情</t>
    <rPh sb="0" eb="2">
      <t>チンジョウ</t>
    </rPh>
    <phoneticPr fontId="9"/>
  </si>
  <si>
    <t>請願</t>
    <rPh sb="0" eb="2">
      <t>セイガン</t>
    </rPh>
    <phoneticPr fontId="9"/>
  </si>
  <si>
    <t>審議中</t>
    <rPh sb="0" eb="2">
      <t>シンギ</t>
    </rPh>
    <rPh sb="2" eb="3">
      <t>チュウ</t>
    </rPh>
    <phoneticPr fontId="9"/>
  </si>
  <si>
    <t>審査未了</t>
    <rPh sb="0" eb="2">
      <t>シンサ</t>
    </rPh>
    <rPh sb="2" eb="4">
      <t>ミリョウ</t>
    </rPh>
    <phoneticPr fontId="9"/>
  </si>
  <si>
    <t>不採択</t>
    <rPh sb="0" eb="3">
      <t>フサイタク</t>
    </rPh>
    <phoneticPr fontId="9"/>
  </si>
  <si>
    <t>取下げ</t>
    <rPh sb="0" eb="2">
      <t>トリサ</t>
    </rPh>
    <phoneticPr fontId="9"/>
  </si>
  <si>
    <t>趣旨採択</t>
    <rPh sb="0" eb="2">
      <t>シュシ</t>
    </rPh>
    <rPh sb="2" eb="4">
      <t>サイタク</t>
    </rPh>
    <phoneticPr fontId="9"/>
  </si>
  <si>
    <t>採択</t>
    <rPh sb="0" eb="2">
      <t>サイタク</t>
    </rPh>
    <phoneticPr fontId="9"/>
  </si>
  <si>
    <t>処理状況</t>
    <rPh sb="0" eb="2">
      <t>ショリ</t>
    </rPh>
    <rPh sb="2" eb="4">
      <t>ジョウキョウ</t>
    </rPh>
    <phoneticPr fontId="9"/>
  </si>
  <si>
    <t>委員会</t>
    <rPh sb="0" eb="3">
      <t>イインカイ</t>
    </rPh>
    <phoneticPr fontId="9"/>
  </si>
  <si>
    <t>230 請願・陳情審査状況</t>
    <rPh sb="4" eb="6">
      <t>セイガン</t>
    </rPh>
    <rPh sb="7" eb="9">
      <t>チンジョウ</t>
    </rPh>
    <rPh sb="9" eb="11">
      <t>シンサ</t>
    </rPh>
    <rPh sb="11" eb="13">
      <t>ジョウキョウ</t>
    </rPh>
    <phoneticPr fontId="9"/>
  </si>
  <si>
    <t>資料：議会事務局</t>
    <phoneticPr fontId="16"/>
  </si>
  <si>
    <t>令和3.5.18</t>
    <rPh sb="0" eb="2">
      <t>レイワ</t>
    </rPh>
    <phoneticPr fontId="12"/>
  </si>
  <si>
    <t>山崎　昌伸</t>
    <rPh sb="0" eb="2">
      <t>ヤマザキ</t>
    </rPh>
    <rPh sb="3" eb="4">
      <t>マサ</t>
    </rPh>
    <rPh sb="4" eb="5">
      <t>ノブ</t>
    </rPh>
    <phoneticPr fontId="12"/>
  </si>
  <si>
    <t>32代</t>
    <phoneticPr fontId="12"/>
  </si>
  <si>
    <t>井坪　隆</t>
    <rPh sb="0" eb="2">
      <t>イツボ</t>
    </rPh>
    <rPh sb="3" eb="4">
      <t>タカシ</t>
    </rPh>
    <phoneticPr fontId="12"/>
  </si>
  <si>
    <t>23代</t>
    <rPh sb="2" eb="3">
      <t>ダイ</t>
    </rPh>
    <phoneticPr fontId="12"/>
  </si>
  <si>
    <t>令和3.4.27</t>
    <rPh sb="0" eb="2">
      <t>レイワ</t>
    </rPh>
    <phoneticPr fontId="12"/>
  </si>
  <si>
    <t>令和元.5.14</t>
    <phoneticPr fontId="12"/>
  </si>
  <si>
    <t>原　和世</t>
    <rPh sb="0" eb="1">
      <t>ハラ</t>
    </rPh>
    <rPh sb="2" eb="4">
      <t>カズヨ</t>
    </rPh>
    <phoneticPr fontId="12"/>
  </si>
  <si>
    <t>31代</t>
    <phoneticPr fontId="12"/>
  </si>
  <si>
    <t>湯澤　啓次</t>
    <rPh sb="0" eb="2">
      <t>ユザワ</t>
    </rPh>
    <rPh sb="3" eb="5">
      <t>ケイジ</t>
    </rPh>
    <phoneticPr fontId="12"/>
  </si>
  <si>
    <t>22代</t>
    <rPh sb="2" eb="3">
      <t>ダイ</t>
    </rPh>
    <phoneticPr fontId="12"/>
  </si>
  <si>
    <t>永井　一英</t>
    <rPh sb="0" eb="2">
      <t>ナガイ</t>
    </rPh>
    <rPh sb="3" eb="5">
      <t>カズヒデ</t>
    </rPh>
    <phoneticPr fontId="12"/>
  </si>
  <si>
    <t>30代</t>
  </si>
  <si>
    <t>令和元.5.14</t>
    <rPh sb="0" eb="2">
      <t>レイワ</t>
    </rPh>
    <rPh sb="2" eb="3">
      <t>ガン</t>
    </rPh>
    <phoneticPr fontId="12"/>
  </si>
  <si>
    <t>清水　勇</t>
    <rPh sb="0" eb="2">
      <t>シミズ</t>
    </rPh>
    <rPh sb="3" eb="4">
      <t>イサム</t>
    </rPh>
    <phoneticPr fontId="12"/>
  </si>
  <si>
    <t>21代</t>
    <rPh sb="2" eb="3">
      <t>ダイ</t>
    </rPh>
    <phoneticPr fontId="12"/>
  </si>
  <si>
    <t>平成27.5.12</t>
    <phoneticPr fontId="12"/>
  </si>
  <si>
    <t>木下　容子</t>
    <rPh sb="0" eb="2">
      <t>キノシタ</t>
    </rPh>
    <rPh sb="3" eb="5">
      <t>ヨウコ</t>
    </rPh>
    <phoneticPr fontId="12"/>
  </si>
  <si>
    <t>29代</t>
  </si>
  <si>
    <t>木下 　克志</t>
    <rPh sb="4" eb="6">
      <t>カツシ</t>
    </rPh>
    <phoneticPr fontId="12"/>
  </si>
  <si>
    <t>20代</t>
  </si>
  <si>
    <t>平成25.5.13</t>
    <rPh sb="0" eb="2">
      <t>ヘイセイ</t>
    </rPh>
    <phoneticPr fontId="12"/>
  </si>
  <si>
    <t>28代</t>
  </si>
  <si>
    <t>林　 幸次</t>
    <rPh sb="3" eb="5">
      <t>コウジ</t>
    </rPh>
    <phoneticPr fontId="12"/>
  </si>
  <si>
    <t>19代</t>
  </si>
  <si>
    <t>平成25.4.27</t>
    <phoneticPr fontId="12"/>
  </si>
  <si>
    <t>平成23.5.13</t>
    <phoneticPr fontId="12"/>
  </si>
  <si>
    <t>村松　まり子</t>
    <rPh sb="0" eb="2">
      <t>ムラマツ</t>
    </rPh>
    <rPh sb="5" eb="6">
      <t>コ</t>
    </rPh>
    <phoneticPr fontId="12"/>
  </si>
  <si>
    <t>27代</t>
  </si>
  <si>
    <t>上澤　義一</t>
    <rPh sb="0" eb="1">
      <t>ウエ</t>
    </rPh>
    <rPh sb="1" eb="2">
      <t>サワ</t>
    </rPh>
    <rPh sb="3" eb="5">
      <t>ヨシカズ</t>
    </rPh>
    <phoneticPr fontId="12"/>
  </si>
  <si>
    <t>18代</t>
  </si>
  <si>
    <t>清水　可晴</t>
    <phoneticPr fontId="12"/>
  </si>
  <si>
    <t>26代</t>
  </si>
  <si>
    <t>平成21.5.12</t>
    <phoneticPr fontId="12"/>
  </si>
  <si>
    <t>中島武津雄</t>
    <rPh sb="0" eb="2">
      <t>ナカジマ</t>
    </rPh>
    <rPh sb="2" eb="5">
      <t>ムツオ</t>
    </rPh>
    <phoneticPr fontId="12"/>
  </si>
  <si>
    <t>17代</t>
  </si>
  <si>
    <t>平成21.4.27</t>
    <phoneticPr fontId="12"/>
  </si>
  <si>
    <t>矢澤　芳文</t>
    <rPh sb="0" eb="5">
      <t>ヤザワ</t>
    </rPh>
    <phoneticPr fontId="12"/>
  </si>
  <si>
    <t>25代</t>
  </si>
  <si>
    <t>上澤　義一</t>
    <rPh sb="0" eb="5">
      <t>カミザワ</t>
    </rPh>
    <phoneticPr fontId="12"/>
  </si>
  <si>
    <t>16代</t>
  </si>
  <si>
    <t>平成19.5.11</t>
    <rPh sb="0" eb="2">
      <t>ヘイセイ</t>
    </rPh>
    <phoneticPr fontId="16"/>
  </si>
  <si>
    <t>林　　幸 次</t>
    <rPh sb="0" eb="1">
      <t>ハヤシ</t>
    </rPh>
    <rPh sb="3" eb="4">
      <t>サイワイ</t>
    </rPh>
    <rPh sb="5" eb="6">
      <t>ツギ</t>
    </rPh>
    <phoneticPr fontId="12"/>
  </si>
  <si>
    <t>24代</t>
  </si>
  <si>
    <t>平成19.5.11</t>
    <phoneticPr fontId="16"/>
  </si>
  <si>
    <t>熊谷　富夫</t>
    <rPh sb="0" eb="5">
      <t>クマガイ</t>
    </rPh>
    <phoneticPr fontId="12"/>
  </si>
  <si>
    <t>15代</t>
  </si>
  <si>
    <t>渡   　　淳</t>
    <rPh sb="0" eb="1">
      <t>マキウチ</t>
    </rPh>
    <rPh sb="6" eb="7">
      <t>ジュン</t>
    </rPh>
    <phoneticPr fontId="12"/>
  </si>
  <si>
    <t>23代</t>
  </si>
  <si>
    <t>岩崎 和男</t>
    <rPh sb="0" eb="2">
      <t>イワサキ</t>
    </rPh>
    <rPh sb="3" eb="5">
      <t>カズオ</t>
    </rPh>
    <phoneticPr fontId="12"/>
  </si>
  <si>
    <t>14代</t>
  </si>
  <si>
    <t>平成13.5.15</t>
    <rPh sb="0" eb="2">
      <t>ヘイセイ</t>
    </rPh>
    <phoneticPr fontId="16"/>
  </si>
  <si>
    <t>牧 内   信 臣</t>
    <rPh sb="0" eb="3">
      <t>マキウチ</t>
    </rPh>
    <rPh sb="6" eb="7">
      <t>ノブ</t>
    </rPh>
    <rPh sb="8" eb="9">
      <t>ジン</t>
    </rPh>
    <phoneticPr fontId="12"/>
  </si>
  <si>
    <t>22代</t>
  </si>
  <si>
    <t>西尾　喜好</t>
    <rPh sb="0" eb="2">
      <t>ニシオ</t>
    </rPh>
    <rPh sb="3" eb="5">
      <t>キヨシ</t>
    </rPh>
    <phoneticPr fontId="12"/>
  </si>
  <si>
    <t>平成11.5.13</t>
    <rPh sb="0" eb="2">
      <t>ヘイセイ</t>
    </rPh>
    <phoneticPr fontId="16"/>
  </si>
  <si>
    <t>中田　佳甫</t>
    <rPh sb="0" eb="2">
      <t>ナカタ</t>
    </rPh>
    <rPh sb="3" eb="5">
      <t>ヨシホ</t>
    </rPh>
    <phoneticPr fontId="16"/>
  </si>
  <si>
    <t>21代</t>
  </si>
  <si>
    <t>小林　利一</t>
    <rPh sb="0" eb="2">
      <t>コバヤシ</t>
    </rPh>
    <rPh sb="3" eb="4">
      <t>リ</t>
    </rPh>
    <rPh sb="4" eb="5">
      <t>イチ</t>
    </rPh>
    <phoneticPr fontId="16"/>
  </si>
  <si>
    <t>12代</t>
  </si>
  <si>
    <t>片  桐  司  郎</t>
    <rPh sb="0" eb="1">
      <t>カタ</t>
    </rPh>
    <rPh sb="3" eb="4">
      <t>キリ</t>
    </rPh>
    <rPh sb="6" eb="7">
      <t>ツカサ</t>
    </rPh>
    <rPh sb="9" eb="10">
      <t>ロウ</t>
    </rPh>
    <phoneticPr fontId="16"/>
  </si>
  <si>
    <t>松島 年一</t>
  </si>
  <si>
    <t>澤柳 辨治郎</t>
  </si>
  <si>
    <t>今村 八束</t>
  </si>
  <si>
    <t>11代</t>
  </si>
  <si>
    <t>内山 照美</t>
  </si>
  <si>
    <t>實原 裕</t>
  </si>
  <si>
    <t>松江 良夫</t>
  </si>
  <si>
    <t>竹 村 仁 實</t>
    <phoneticPr fontId="12"/>
  </si>
  <si>
    <t>９代</t>
  </si>
  <si>
    <t>平成元.5.10</t>
    <phoneticPr fontId="16"/>
  </si>
  <si>
    <t>竹村 仁實</t>
  </si>
  <si>
    <t>塩澤 昭</t>
  </si>
  <si>
    <t>８代</t>
  </si>
  <si>
    <t>平成元.4.27</t>
    <phoneticPr fontId="16"/>
  </si>
  <si>
    <t>関島 一郎</t>
  </si>
  <si>
    <t>平成元.4.27</t>
    <phoneticPr fontId="12"/>
  </si>
  <si>
    <t>細田 直彦</t>
  </si>
  <si>
    <t>平 沢 與 一</t>
    <phoneticPr fontId="12"/>
  </si>
  <si>
    <t>７代</t>
  </si>
  <si>
    <t>松 嶋 健 次</t>
    <phoneticPr fontId="12"/>
  </si>
  <si>
    <t>６代</t>
  </si>
  <si>
    <t>片桐 勲</t>
  </si>
  <si>
    <t>林    昌  平</t>
    <phoneticPr fontId="12"/>
  </si>
  <si>
    <t>５代</t>
  </si>
  <si>
    <t>林 昌平</t>
  </si>
  <si>
    <t>新井 安男</t>
  </si>
  <si>
    <t>伊 原 悦 雄</t>
    <phoneticPr fontId="12"/>
  </si>
  <si>
    <t>今  村  輝  男</t>
    <phoneticPr fontId="12"/>
  </si>
  <si>
    <t>近 松 宗 一</t>
    <phoneticPr fontId="12"/>
  </si>
  <si>
    <t>３代</t>
  </si>
  <si>
    <t>市村 保人</t>
  </si>
  <si>
    <t>辻 虎松</t>
    <phoneticPr fontId="12"/>
  </si>
  <si>
    <t>２代</t>
  </si>
  <si>
    <t>小林 新吾</t>
    <phoneticPr fontId="12"/>
  </si>
  <si>
    <t>熊 谷  一 郎</t>
    <rPh sb="2" eb="3">
      <t>タニ</t>
    </rPh>
    <phoneticPr fontId="12"/>
  </si>
  <si>
    <t>片  山　  均</t>
    <phoneticPr fontId="12"/>
  </si>
  <si>
    <t>伊藤 清</t>
    <phoneticPr fontId="12"/>
  </si>
  <si>
    <t>代田 源六郎</t>
  </si>
  <si>
    <t>初代</t>
    <phoneticPr fontId="12"/>
  </si>
  <si>
    <t>加藤 英男</t>
  </si>
  <si>
    <t>井村 豊太郎</t>
  </si>
  <si>
    <t>中田 忠</t>
    <phoneticPr fontId="12"/>
  </si>
  <si>
    <t>西沢 寛志</t>
  </si>
  <si>
    <t>篠田 宗一</t>
  </si>
  <si>
    <t>木下 陽康</t>
  </si>
  <si>
    <t>木下 信</t>
  </si>
  <si>
    <t>岡田 竹男</t>
  </si>
  <si>
    <t>松沢 茂雄</t>
  </si>
  <si>
    <t>前沢 明文</t>
  </si>
  <si>
    <t>矢沢 数三郎</t>
  </si>
  <si>
    <t>中田 敬助</t>
  </si>
  <si>
    <t>旧飯田市</t>
    <rPh sb="0" eb="3">
      <t>イイダシ</t>
    </rPh>
    <phoneticPr fontId="12"/>
  </si>
  <si>
    <t>代　別</t>
    <phoneticPr fontId="12"/>
  </si>
  <si>
    <t>(2) 副議長</t>
    <rPh sb="4" eb="7">
      <t>フクギチョウ</t>
    </rPh>
    <phoneticPr fontId="16"/>
  </si>
  <si>
    <t>(1) 議長</t>
    <rPh sb="4" eb="6">
      <t>ギチョウ</t>
    </rPh>
    <phoneticPr fontId="16"/>
  </si>
  <si>
    <t>246　歴代市議会議長及び副議長</t>
    <rPh sb="11" eb="12">
      <t>オヨ</t>
    </rPh>
    <rPh sb="13" eb="16">
      <t>フクギチョウ</t>
    </rPh>
    <phoneticPr fontId="16"/>
  </si>
  <si>
    <t>○</t>
  </si>
  <si>
    <t>会派みらい</t>
    <rPh sb="0" eb="2">
      <t>カイハ</t>
    </rPh>
    <phoneticPr fontId="83"/>
  </si>
  <si>
    <t>原　　和世</t>
    <rPh sb="0" eb="1">
      <t>ハラ</t>
    </rPh>
    <rPh sb="3" eb="5">
      <t>カズヨ</t>
    </rPh>
    <phoneticPr fontId="83"/>
  </si>
  <si>
    <t>ｵﾌﾞｻﾞｰﾊﾞｰ</t>
  </si>
  <si>
    <t>井坪　　隆</t>
    <rPh sb="0" eb="2">
      <t>イツボ</t>
    </rPh>
    <rPh sb="4" eb="5">
      <t>タカシ</t>
    </rPh>
    <phoneticPr fontId="83"/>
  </si>
  <si>
    <t>公明党</t>
    <rPh sb="0" eb="3">
      <t>コウメイトウ</t>
    </rPh>
    <phoneticPr fontId="83"/>
  </si>
  <si>
    <t>永井　一英</t>
    <rPh sb="0" eb="5">
      <t>ナガイ</t>
    </rPh>
    <phoneticPr fontId="83"/>
  </si>
  <si>
    <t>会派きぼう</t>
    <rPh sb="0" eb="2">
      <t>カイハ</t>
    </rPh>
    <phoneticPr fontId="83"/>
  </si>
  <si>
    <t>清水　　勇</t>
    <rPh sb="0" eb="2">
      <t>シミズ</t>
    </rPh>
    <phoneticPr fontId="83"/>
  </si>
  <si>
    <t>新政いいだ</t>
    <rPh sb="0" eb="2">
      <t>シンセイ</t>
    </rPh>
    <phoneticPr fontId="83"/>
  </si>
  <si>
    <t>熊谷　泰人</t>
  </si>
  <si>
    <t>山崎　昌伸</t>
  </si>
  <si>
    <t>木下　德康</t>
  </si>
  <si>
    <t>日本共産党</t>
    <rPh sb="0" eb="2">
      <t>ニホン</t>
    </rPh>
    <rPh sb="2" eb="5">
      <t>キョウサントウ</t>
    </rPh>
    <phoneticPr fontId="83"/>
  </si>
  <si>
    <t>古川　　仁</t>
  </si>
  <si>
    <t>佐々木博子</t>
    <rPh sb="0" eb="3">
      <t>ササキ</t>
    </rPh>
    <rPh sb="3" eb="5">
      <t>ヒロコ</t>
    </rPh>
    <phoneticPr fontId="83"/>
  </si>
  <si>
    <t>委員長</t>
    <rPh sb="0" eb="3">
      <t>イインチョウ</t>
    </rPh>
    <phoneticPr fontId="16"/>
  </si>
  <si>
    <t>小林　真一</t>
    <rPh sb="0" eb="2">
      <t>コバヤシ</t>
    </rPh>
    <rPh sb="3" eb="5">
      <t>シンイチ</t>
    </rPh>
    <phoneticPr fontId="83"/>
  </si>
  <si>
    <t>竹村　圭史</t>
  </si>
  <si>
    <t>福澤　克憲</t>
    <rPh sb="0" eb="2">
      <t>フクザワ</t>
    </rPh>
    <rPh sb="3" eb="5">
      <t>カツノリ</t>
    </rPh>
    <phoneticPr fontId="83"/>
  </si>
  <si>
    <t>副委員長</t>
    <rPh sb="0" eb="4">
      <t>フクイインチョウ</t>
    </rPh>
    <phoneticPr fontId="16"/>
  </si>
  <si>
    <t>岡田　倫英</t>
    <rPh sb="0" eb="2">
      <t>オカダ</t>
    </rPh>
    <rPh sb="3" eb="5">
      <t>ノリヒデ</t>
    </rPh>
    <phoneticPr fontId="83"/>
  </si>
  <si>
    <t>清水優一郎</t>
    <rPh sb="0" eb="2">
      <t>シミズ</t>
    </rPh>
    <rPh sb="2" eb="5">
      <t>ユウイチロウ</t>
    </rPh>
    <phoneticPr fontId="83"/>
  </si>
  <si>
    <t>筒井　誠逸</t>
    <rPh sb="0" eb="2">
      <t>ツツイ</t>
    </rPh>
    <rPh sb="3" eb="4">
      <t>マコト</t>
    </rPh>
    <rPh sb="4" eb="5">
      <t>イツ</t>
    </rPh>
    <phoneticPr fontId="83"/>
  </si>
  <si>
    <t>市瀬　芳明</t>
    <rPh sb="0" eb="2">
      <t>イチノセ</t>
    </rPh>
    <rPh sb="3" eb="5">
      <t>ヨシアキ</t>
    </rPh>
    <phoneticPr fontId="83"/>
  </si>
  <si>
    <t>関島　百合</t>
    <rPh sb="0" eb="2">
      <t>セキジマ</t>
    </rPh>
    <rPh sb="3" eb="5">
      <t>ユリ</t>
    </rPh>
    <phoneticPr fontId="83"/>
  </si>
  <si>
    <t>宮脇　邦彦</t>
    <rPh sb="0" eb="2">
      <t>ミヤワキ</t>
    </rPh>
    <rPh sb="3" eb="5">
      <t>クニヒコ</t>
    </rPh>
    <phoneticPr fontId="83"/>
  </si>
  <si>
    <t>西森　六三</t>
    <rPh sb="0" eb="2">
      <t>ニシモリ</t>
    </rPh>
    <rPh sb="3" eb="5">
      <t>６３</t>
    </rPh>
    <phoneticPr fontId="83"/>
  </si>
  <si>
    <t>橋爪　重人</t>
    <rPh sb="0" eb="2">
      <t>ハシヅメ</t>
    </rPh>
    <rPh sb="3" eb="5">
      <t>シゲト</t>
    </rPh>
    <phoneticPr fontId="83"/>
  </si>
  <si>
    <t>下平　恒男</t>
    <rPh sb="0" eb="2">
      <t>シモダイラ</t>
    </rPh>
    <rPh sb="3" eb="5">
      <t>ツネオ</t>
    </rPh>
    <phoneticPr fontId="83"/>
  </si>
  <si>
    <t>小平　　彰</t>
    <rPh sb="0" eb="2">
      <t>コダイラ</t>
    </rPh>
    <rPh sb="4" eb="5">
      <t>アキラ</t>
    </rPh>
    <phoneticPr fontId="83"/>
  </si>
  <si>
    <t>議会改革
推進会議</t>
    <rPh sb="0" eb="2">
      <t>ギカイ</t>
    </rPh>
    <rPh sb="2" eb="4">
      <t>カイカク</t>
    </rPh>
    <rPh sb="5" eb="7">
      <t>スイシン</t>
    </rPh>
    <rPh sb="7" eb="9">
      <t>カイギ</t>
    </rPh>
    <phoneticPr fontId="16"/>
  </si>
  <si>
    <t>広報広聴
委員会</t>
    <rPh sb="0" eb="2">
      <t>コウホウ</t>
    </rPh>
    <rPh sb="2" eb="4">
      <t>コウチョウ</t>
    </rPh>
    <rPh sb="5" eb="8">
      <t>イインカイ</t>
    </rPh>
    <phoneticPr fontId="16"/>
  </si>
  <si>
    <t>議会運営
委員会</t>
    <rPh sb="0" eb="2">
      <t>ギカイ</t>
    </rPh>
    <rPh sb="2" eb="4">
      <t>ウンエイ</t>
    </rPh>
    <rPh sb="5" eb="8">
      <t>イインカイ</t>
    </rPh>
    <phoneticPr fontId="16"/>
  </si>
  <si>
    <t>産業建設
委員会</t>
    <rPh sb="0" eb="2">
      <t>サンギョウ</t>
    </rPh>
    <rPh sb="2" eb="4">
      <t>ケンセツ</t>
    </rPh>
    <rPh sb="5" eb="8">
      <t>イインカイ</t>
    </rPh>
    <phoneticPr fontId="16"/>
  </si>
  <si>
    <t>社会文教
委員会</t>
    <rPh sb="0" eb="2">
      <t>シャカイ</t>
    </rPh>
    <rPh sb="2" eb="4">
      <t>ブンキョウ</t>
    </rPh>
    <rPh sb="5" eb="8">
      <t>イインカイ</t>
    </rPh>
    <phoneticPr fontId="16"/>
  </si>
  <si>
    <t>総務
委員会</t>
    <rPh sb="0" eb="2">
      <t>ソウム</t>
    </rPh>
    <rPh sb="3" eb="6">
      <t>イインカイ</t>
    </rPh>
    <phoneticPr fontId="16"/>
  </si>
  <si>
    <t>期数</t>
    <rPh sb="0" eb="1">
      <t>キ</t>
    </rPh>
    <rPh sb="1" eb="2">
      <t>スウ</t>
    </rPh>
    <phoneticPr fontId="16"/>
  </si>
  <si>
    <t>会派</t>
    <rPh sb="0" eb="1">
      <t>カイ</t>
    </rPh>
    <rPh sb="1" eb="2">
      <t>ハ</t>
    </rPh>
    <phoneticPr fontId="16"/>
  </si>
  <si>
    <t>氏　　名</t>
    <phoneticPr fontId="16"/>
  </si>
  <si>
    <t>議席
番号</t>
    <rPh sb="0" eb="2">
      <t>ギセキ</t>
    </rPh>
    <rPh sb="3" eb="5">
      <t>バンゴウ</t>
    </rPh>
    <phoneticPr fontId="16"/>
  </si>
  <si>
    <t>247   飯田市議会議員名簿　　　　　　</t>
    <rPh sb="6" eb="9">
      <t>イイダシ</t>
    </rPh>
    <rPh sb="9" eb="11">
      <t>ギカイ</t>
    </rPh>
    <rPh sb="11" eb="13">
      <t>ギイン</t>
    </rPh>
    <rPh sb="13" eb="15">
      <t>メイボ</t>
    </rPh>
    <phoneticPr fontId="16"/>
  </si>
  <si>
    <t>※参議院議員選挙、衆議院議員選挙は在外も含めた数値である。</t>
    <rPh sb="1" eb="4">
      <t>サンギイン</t>
    </rPh>
    <rPh sb="4" eb="6">
      <t>ギイン</t>
    </rPh>
    <rPh sb="6" eb="8">
      <t>センキョ</t>
    </rPh>
    <rPh sb="9" eb="12">
      <t>シュウギイン</t>
    </rPh>
    <rPh sb="12" eb="14">
      <t>ギイン</t>
    </rPh>
    <rPh sb="14" eb="16">
      <t>センキョ</t>
    </rPh>
    <rPh sb="17" eb="19">
      <t>ザイガイ</t>
    </rPh>
    <rPh sb="20" eb="21">
      <t>フク</t>
    </rPh>
    <rPh sb="23" eb="25">
      <t>スウチ</t>
    </rPh>
    <phoneticPr fontId="9"/>
  </si>
  <si>
    <t>資料：選挙管理委員会</t>
    <rPh sb="0" eb="2">
      <t>シリョウ</t>
    </rPh>
    <rPh sb="3" eb="5">
      <t>センキョ</t>
    </rPh>
    <rPh sb="5" eb="7">
      <t>カンリ</t>
    </rPh>
    <rPh sb="7" eb="10">
      <t>イインカイ</t>
    </rPh>
    <phoneticPr fontId="9"/>
  </si>
  <si>
    <t>市議会議員</t>
    <phoneticPr fontId="9"/>
  </si>
  <si>
    <t>参議院議員
(補欠選挙)</t>
    <rPh sb="0" eb="3">
      <t>サンギイン</t>
    </rPh>
    <rPh sb="3" eb="5">
      <t>ギイン</t>
    </rPh>
    <rPh sb="7" eb="11">
      <t>ホケツセンキョ</t>
    </rPh>
    <phoneticPr fontId="9"/>
  </si>
  <si>
    <t>市長</t>
    <rPh sb="0" eb="2">
      <t>シチョウ</t>
    </rPh>
    <phoneticPr fontId="9"/>
  </si>
  <si>
    <t>参議院議員
（選挙区）</t>
    <rPh sb="0" eb="3">
      <t>サンギイン</t>
    </rPh>
    <rPh sb="3" eb="5">
      <t>ギイン</t>
    </rPh>
    <rPh sb="7" eb="10">
      <t>センキョク</t>
    </rPh>
    <phoneticPr fontId="9"/>
  </si>
  <si>
    <t>県議会議員</t>
    <rPh sb="0" eb="1">
      <t>ケン</t>
    </rPh>
    <rPh sb="1" eb="3">
      <t>ギカイ</t>
    </rPh>
    <rPh sb="3" eb="5">
      <t>ギイン</t>
    </rPh>
    <phoneticPr fontId="9"/>
  </si>
  <si>
    <t>県知事</t>
  </si>
  <si>
    <t>不在者
投票
者数</t>
    <rPh sb="0" eb="3">
      <t>フザイシャ</t>
    </rPh>
    <phoneticPr fontId="9"/>
  </si>
  <si>
    <t>期日前
投票
者数</t>
    <phoneticPr fontId="9"/>
  </si>
  <si>
    <t>投票率（％）</t>
    <rPh sb="0" eb="3">
      <t>トウヒョウリツ</t>
    </rPh>
    <phoneticPr fontId="9"/>
  </si>
  <si>
    <t>投票者数</t>
    <rPh sb="0" eb="2">
      <t>トウヒョウ</t>
    </rPh>
    <rPh sb="2" eb="3">
      <t>ユウケンシャ</t>
    </rPh>
    <rPh sb="3" eb="4">
      <t>スウ</t>
    </rPh>
    <phoneticPr fontId="9"/>
  </si>
  <si>
    <t>有権者数</t>
    <rPh sb="0" eb="3">
      <t>ユウケンシャ</t>
    </rPh>
    <rPh sb="3" eb="4">
      <t>スウ</t>
    </rPh>
    <phoneticPr fontId="9"/>
  </si>
  <si>
    <t>執行
年月日</t>
    <rPh sb="0" eb="2">
      <t>シッコウ</t>
    </rPh>
    <phoneticPr fontId="9"/>
  </si>
  <si>
    <t>選挙の
種別</t>
    <rPh sb="0" eb="2">
      <t>センキョ</t>
    </rPh>
    <phoneticPr fontId="9"/>
  </si>
  <si>
    <t>218 過去５年間に投・開票された選挙の実施状況</t>
    <rPh sb="4" eb="6">
      <t>カコ</t>
    </rPh>
    <rPh sb="7" eb="9">
      <t>ネンカン</t>
    </rPh>
    <rPh sb="10" eb="11">
      <t>トウ</t>
    </rPh>
    <rPh sb="12" eb="14">
      <t>カイヒョウ</t>
    </rPh>
    <rPh sb="17" eb="19">
      <t>センキョ</t>
    </rPh>
    <rPh sb="20" eb="22">
      <t>ジッシ</t>
    </rPh>
    <rPh sb="22" eb="24">
      <t>ジョウキョウ</t>
    </rPh>
    <phoneticPr fontId="9"/>
  </si>
  <si>
    <t>総数</t>
    <phoneticPr fontId="9"/>
  </si>
  <si>
    <t>登録年</t>
    <rPh sb="0" eb="2">
      <t>トウロク</t>
    </rPh>
    <rPh sb="2" eb="3">
      <t>ネン</t>
    </rPh>
    <phoneticPr fontId="9"/>
  </si>
  <si>
    <t>各年9月1日現在</t>
    <rPh sb="0" eb="2">
      <t>カクネン</t>
    </rPh>
    <rPh sb="3" eb="4">
      <t>ガツ</t>
    </rPh>
    <rPh sb="5" eb="6">
      <t>ビ</t>
    </rPh>
    <rPh sb="6" eb="8">
      <t>ゲンザイ</t>
    </rPh>
    <phoneticPr fontId="9"/>
  </si>
  <si>
    <t>219 選挙人名簿登録者数</t>
    <rPh sb="4" eb="7">
      <t>センキョニン</t>
    </rPh>
    <rPh sb="7" eb="9">
      <t>メイボ</t>
    </rPh>
    <rPh sb="9" eb="12">
      <t>トウロクシャ</t>
    </rPh>
    <rPh sb="12" eb="13">
      <t>スウ</t>
    </rPh>
    <phoneticPr fontId="9"/>
  </si>
  <si>
    <t>ＮＨＫと裁判してる党
弁護士法72条違反で　　</t>
    <rPh sb="4" eb="6">
      <t>サイバン</t>
    </rPh>
    <rPh sb="9" eb="10">
      <t>トウ</t>
    </rPh>
    <rPh sb="11" eb="14">
      <t>ベンゴシ</t>
    </rPh>
    <rPh sb="14" eb="15">
      <t>ホウ</t>
    </rPh>
    <rPh sb="17" eb="18">
      <t>ジョウ</t>
    </rPh>
    <rPh sb="18" eb="20">
      <t>イハン</t>
    </rPh>
    <phoneticPr fontId="9"/>
  </si>
  <si>
    <t>社会民主党</t>
    <rPh sb="0" eb="2">
      <t>シャカイ</t>
    </rPh>
    <rPh sb="2" eb="5">
      <t>ミンシュトウ</t>
    </rPh>
    <phoneticPr fontId="9"/>
  </si>
  <si>
    <t>れいわ新選組</t>
    <rPh sb="3" eb="5">
      <t>シンセン</t>
    </rPh>
    <rPh sb="5" eb="6">
      <t>グミ</t>
    </rPh>
    <phoneticPr fontId="9"/>
  </si>
  <si>
    <t>国民民主党</t>
    <rPh sb="0" eb="2">
      <t>コクミン</t>
    </rPh>
    <rPh sb="2" eb="5">
      <t>ミンシュトウ</t>
    </rPh>
    <phoneticPr fontId="9"/>
  </si>
  <si>
    <t>日本共産党</t>
    <rPh sb="0" eb="2">
      <t>ニホン</t>
    </rPh>
    <rPh sb="2" eb="5">
      <t>キョウサントウ</t>
    </rPh>
    <phoneticPr fontId="9"/>
  </si>
  <si>
    <t>日本維新の会</t>
    <rPh sb="0" eb="2">
      <t>ニッポン</t>
    </rPh>
    <rPh sb="2" eb="4">
      <t>イシン</t>
    </rPh>
    <rPh sb="5" eb="6">
      <t>カイ</t>
    </rPh>
    <phoneticPr fontId="9"/>
  </si>
  <si>
    <t>公明党</t>
    <rPh sb="0" eb="3">
      <t>コウメイトウ</t>
    </rPh>
    <phoneticPr fontId="9"/>
  </si>
  <si>
    <t>立憲民主党</t>
    <rPh sb="0" eb="2">
      <t>リッケン</t>
    </rPh>
    <rPh sb="2" eb="5">
      <t>ミンシュトウ</t>
    </rPh>
    <phoneticPr fontId="9"/>
  </si>
  <si>
    <t>自由民主党</t>
    <rPh sb="0" eb="2">
      <t>ジユウ</t>
    </rPh>
    <rPh sb="2" eb="5">
      <t>ミンシュトウ</t>
    </rPh>
    <phoneticPr fontId="9"/>
  </si>
  <si>
    <t>北陸信越</t>
    <rPh sb="0" eb="2">
      <t>ホクリク</t>
    </rPh>
    <rPh sb="2" eb="4">
      <t>シンエツ</t>
    </rPh>
    <phoneticPr fontId="9"/>
  </si>
  <si>
    <t>長野県</t>
    <rPh sb="0" eb="3">
      <t>ナガノケン</t>
    </rPh>
    <phoneticPr fontId="9"/>
  </si>
  <si>
    <t>飯田市</t>
    <rPh sb="0" eb="3">
      <t>イイダシ</t>
    </rPh>
    <phoneticPr fontId="9"/>
  </si>
  <si>
    <t>得票数</t>
    <rPh sb="0" eb="3">
      <t>トクヒョウスウ</t>
    </rPh>
    <phoneticPr fontId="9"/>
  </si>
  <si>
    <t>当選者数</t>
    <rPh sb="0" eb="3">
      <t>トウセンシャ</t>
    </rPh>
    <rPh sb="3" eb="4">
      <t>スウ</t>
    </rPh>
    <phoneticPr fontId="9"/>
  </si>
  <si>
    <t>候補者数</t>
    <rPh sb="0" eb="3">
      <t>コウホシャ</t>
    </rPh>
    <rPh sb="3" eb="4">
      <t>スウ</t>
    </rPh>
    <phoneticPr fontId="9"/>
  </si>
  <si>
    <t>政党名</t>
    <rPh sb="0" eb="3">
      <t>セイトウメイ</t>
    </rPh>
    <phoneticPr fontId="9"/>
  </si>
  <si>
    <t>（２） 比例代表  北陸信越選挙区（定数１１名）</t>
    <rPh sb="4" eb="6">
      <t>ヒレイ</t>
    </rPh>
    <rPh sb="6" eb="8">
      <t>ダイヒョウ</t>
    </rPh>
    <phoneticPr fontId="9"/>
  </si>
  <si>
    <t>新</t>
    <rPh sb="0" eb="1">
      <t>シン</t>
    </rPh>
    <phoneticPr fontId="9"/>
  </si>
  <si>
    <t>曽我逸郎</t>
    <rPh sb="0" eb="2">
      <t>ソガ</t>
    </rPh>
    <rPh sb="2" eb="4">
      <t>イツロウ</t>
    </rPh>
    <phoneticPr fontId="9"/>
  </si>
  <si>
    <t>落</t>
    <phoneticPr fontId="9"/>
  </si>
  <si>
    <t>現</t>
    <rPh sb="0" eb="1">
      <t>ゲン</t>
    </rPh>
    <phoneticPr fontId="9"/>
  </si>
  <si>
    <t>宮下一郎</t>
    <rPh sb="0" eb="2">
      <t>ミヤシタ</t>
    </rPh>
    <rPh sb="2" eb="4">
      <t>イチロウ</t>
    </rPh>
    <phoneticPr fontId="9"/>
  </si>
  <si>
    <t>当</t>
    <rPh sb="0" eb="1">
      <t>トウ</t>
    </rPh>
    <phoneticPr fontId="9"/>
  </si>
  <si>
    <t>長野５区総数</t>
    <rPh sb="0" eb="2">
      <t>ナガノ</t>
    </rPh>
    <rPh sb="3" eb="4">
      <t>ク</t>
    </rPh>
    <rPh sb="4" eb="6">
      <t>ソウスウ</t>
    </rPh>
    <phoneticPr fontId="9"/>
  </si>
  <si>
    <t>新現元別</t>
    <rPh sb="0" eb="1">
      <t>シン</t>
    </rPh>
    <rPh sb="1" eb="2">
      <t>ゲン</t>
    </rPh>
    <rPh sb="2" eb="3">
      <t>モト</t>
    </rPh>
    <rPh sb="3" eb="4">
      <t>ベツ</t>
    </rPh>
    <phoneticPr fontId="9"/>
  </si>
  <si>
    <t>党派</t>
    <rPh sb="0" eb="2">
      <t>トウハ</t>
    </rPh>
    <phoneticPr fontId="9"/>
  </si>
  <si>
    <t>候補者氏名</t>
    <rPh sb="0" eb="3">
      <t>コウホシャ</t>
    </rPh>
    <rPh sb="3" eb="5">
      <t>シメイ</t>
    </rPh>
    <phoneticPr fontId="9"/>
  </si>
  <si>
    <t>当落</t>
    <rPh sb="0" eb="2">
      <t>トウラク</t>
    </rPh>
    <phoneticPr fontId="9"/>
  </si>
  <si>
    <t>（１） 小選挙区  長野県第５区（定数１名）</t>
    <rPh sb="4" eb="5">
      <t>ショウ</t>
    </rPh>
    <rPh sb="5" eb="8">
      <t>センキョク</t>
    </rPh>
    <phoneticPr fontId="9"/>
  </si>
  <si>
    <t>無所属</t>
    <rPh sb="0" eb="3">
      <t>ムショゾク</t>
    </rPh>
    <phoneticPr fontId="9"/>
  </si>
  <si>
    <t>（上村413-3）</t>
    <rPh sb="1" eb="3">
      <t>カミムラ</t>
    </rPh>
    <phoneticPr fontId="87" alignment="distributed"/>
  </si>
  <si>
    <t>御池山付近から崩落してきた巨大な岩塊で、褶曲構造をはっきりと確認することができる。2億年以上前に遠洋で堆積した地層が、3000ｍ級の赤石山脈に成長する過程を観察することができる。</t>
    <rPh sb="0" eb="2">
      <t>オイケ</t>
    </rPh>
    <rPh sb="2" eb="3">
      <t>ヤマ</t>
    </rPh>
    <rPh sb="3" eb="5">
      <t>フキン</t>
    </rPh>
    <rPh sb="7" eb="9">
      <t>ホウラク</t>
    </rPh>
    <rPh sb="13" eb="15">
      <t>キョダイ</t>
    </rPh>
    <rPh sb="16" eb="18">
      <t>ガンカイ</t>
    </rPh>
    <rPh sb="20" eb="22">
      <t>シュウキョク</t>
    </rPh>
    <rPh sb="22" eb="24">
      <t>コウゾウ</t>
    </rPh>
    <rPh sb="30" eb="32">
      <t>カクニン</t>
    </rPh>
    <rPh sb="42" eb="44">
      <t>オクネン</t>
    </rPh>
    <rPh sb="44" eb="46">
      <t>イジョウ</t>
    </rPh>
    <rPh sb="46" eb="47">
      <t>マエ</t>
    </rPh>
    <rPh sb="48" eb="50">
      <t>エンヨウ</t>
    </rPh>
    <rPh sb="51" eb="53">
      <t>タイセキ</t>
    </rPh>
    <rPh sb="55" eb="57">
      <t>チソウ</t>
    </rPh>
    <rPh sb="64" eb="65">
      <t>キュウ</t>
    </rPh>
    <rPh sb="66" eb="68">
      <t>アカイシ</t>
    </rPh>
    <rPh sb="68" eb="70">
      <t>サンミャク</t>
    </rPh>
    <rPh sb="71" eb="73">
      <t>セイチョウ</t>
    </rPh>
    <rPh sb="75" eb="77">
      <t>カテイ</t>
    </rPh>
    <rPh sb="78" eb="80">
      <t>カンサツ</t>
    </rPh>
    <phoneticPr fontId="16"/>
  </si>
  <si>
    <t>１個</t>
    <rPh sb="1" eb="2">
      <t>コ</t>
    </rPh>
    <phoneticPr fontId="16"/>
  </si>
  <si>
    <t>中郷流宮岩</t>
    <rPh sb="0" eb="2">
      <t>ナカゴウ</t>
    </rPh>
    <rPh sb="2" eb="3">
      <t>ナガレ</t>
    </rPh>
    <rPh sb="3" eb="4">
      <t>ミヤノ</t>
    </rPh>
    <rPh sb="4" eb="5">
      <t>イワ</t>
    </rPh>
    <phoneticPr fontId="87" alignment="distributed"/>
  </si>
  <si>
    <t>平成30．12.14</t>
    <rPh sb="0" eb="2">
      <t>ヘイセイ</t>
    </rPh>
    <phoneticPr fontId="16"/>
  </si>
  <si>
    <t>（上村16-47）</t>
    <rPh sb="1" eb="3">
      <t>カミムラ</t>
    </rPh>
    <phoneticPr fontId="87" alignment="distributed"/>
  </si>
  <si>
    <t>（地質・鉱物）</t>
    <phoneticPr fontId="87" alignment="distributed"/>
  </si>
  <si>
    <t>中央構造線の露頭で、水平・垂直方向の断層のずれを確認することができる。破砕帯の状況は活断層であることを示している。</t>
    <rPh sb="0" eb="2">
      <t>チュウオウ</t>
    </rPh>
    <rPh sb="2" eb="4">
      <t>コウゾウ</t>
    </rPh>
    <rPh sb="4" eb="5">
      <t>セン</t>
    </rPh>
    <rPh sb="6" eb="8">
      <t>ロトウ</t>
    </rPh>
    <rPh sb="10" eb="12">
      <t>スイヘイ</t>
    </rPh>
    <rPh sb="13" eb="15">
      <t>スイチョク</t>
    </rPh>
    <rPh sb="15" eb="17">
      <t>ホウコウ</t>
    </rPh>
    <rPh sb="18" eb="20">
      <t>ダンソウ</t>
    </rPh>
    <rPh sb="24" eb="26">
      <t>カクニン</t>
    </rPh>
    <rPh sb="35" eb="37">
      <t>ハサイ</t>
    </rPh>
    <rPh sb="37" eb="38">
      <t>タイ</t>
    </rPh>
    <rPh sb="39" eb="41">
      <t>ジョウキョウ</t>
    </rPh>
    <rPh sb="42" eb="45">
      <t>カツダンソウ</t>
    </rPh>
    <rPh sb="51" eb="52">
      <t>シメ</t>
    </rPh>
    <phoneticPr fontId="16"/>
  </si>
  <si>
    <t>１区域</t>
    <rPh sb="1" eb="3">
      <t>クイキ</t>
    </rPh>
    <phoneticPr fontId="16"/>
  </si>
  <si>
    <t>中央構造線程野露頭</t>
    <rPh sb="0" eb="2">
      <t>チュウオウ</t>
    </rPh>
    <rPh sb="2" eb="4">
      <t>コウゾウ</t>
    </rPh>
    <rPh sb="4" eb="5">
      <t>セン</t>
    </rPh>
    <rPh sb="5" eb="7">
      <t>ホドノ</t>
    </rPh>
    <rPh sb="7" eb="9">
      <t>ロトウ</t>
    </rPh>
    <phoneticPr fontId="87" alignment="distributed"/>
  </si>
  <si>
    <t>〃</t>
    <phoneticPr fontId="87" alignment="distributed"/>
  </si>
  <si>
    <t>(飯田市全域)</t>
    <phoneticPr fontId="87" alignment="distributed"/>
  </si>
  <si>
    <t>（動　物）</t>
    <rPh sb="1" eb="2">
      <t>ドウ</t>
    </rPh>
    <rPh sb="3" eb="4">
      <t>ブツ</t>
    </rPh>
    <phoneticPr fontId="87" alignment="distributed"/>
  </si>
  <si>
    <t>アゲハチョウ科の日本固有種で、桜の咲く頃に出現する。幼虫はヒメカンアオイ・ウスバサイシンを食す。市内生息のギフチョウは翅紋の黒帯が広いという形態的な特徴がある。</t>
  </si>
  <si>
    <t>１種</t>
  </si>
  <si>
    <t>ギフチョウ【卵､幼虫､さなぎ､成虫】</t>
    <rPh sb="6" eb="7">
      <t>タマゴ</t>
    </rPh>
    <rPh sb="8" eb="10">
      <t>ヨウチュウ</t>
    </rPh>
    <rPh sb="15" eb="17">
      <t>セイチュウ</t>
    </rPh>
    <phoneticPr fontId="88" alignment="distributed"/>
  </si>
  <si>
    <t>平成元. 1.31</t>
  </si>
  <si>
    <t>（風越山山頂）</t>
    <phoneticPr fontId="87" alignment="distributed"/>
  </si>
  <si>
    <t>（植物など）</t>
    <phoneticPr fontId="87" alignment="distributed"/>
  </si>
  <si>
    <t>風越山頂に残るブナ林とミズナラの混生林で、植林が進み市内でもブナ林は少ない他、イワウチワ等希少種の自生地であり、また花崗岩の巨石が造る風穴がある。</t>
  </si>
  <si>
    <t>１地域</t>
  </si>
  <si>
    <t>風越山山頂のブナ林・ミズナラ・イワウチワ等の自生地及び花崗岩露頭</t>
    <rPh sb="0" eb="1">
      <t>カザ</t>
    </rPh>
    <rPh sb="1" eb="3">
      <t>コシヤマ</t>
    </rPh>
    <rPh sb="3" eb="5">
      <t>サンチョウ</t>
    </rPh>
    <rPh sb="8" eb="9">
      <t>リン</t>
    </rPh>
    <rPh sb="20" eb="21">
      <t>トウ</t>
    </rPh>
    <rPh sb="22" eb="25">
      <t>ジセイチ</t>
    </rPh>
    <rPh sb="25" eb="26">
      <t>オヨ</t>
    </rPh>
    <rPh sb="27" eb="30">
      <t>カコウガン</t>
    </rPh>
    <rPh sb="30" eb="32">
      <t>ロトウ</t>
    </rPh>
    <phoneticPr fontId="88" alignment="distributed"/>
  </si>
  <si>
    <t>平成15.12.25</t>
  </si>
  <si>
    <t>（座光寺2535）</t>
    <phoneticPr fontId="87" alignment="distributed"/>
  </si>
  <si>
    <t>樹高12ｍ、幹周4ｍのエドヒガンの枝変りの枝垂桜で、花弁数が不安定で5から10枚の変異がある。</t>
  </si>
  <si>
    <t>1 本</t>
  </si>
  <si>
    <t>麻績の里舞台桜</t>
    <rPh sb="0" eb="2">
      <t>オミ</t>
    </rPh>
    <rPh sb="3" eb="4">
      <t>サト</t>
    </rPh>
    <rPh sb="4" eb="6">
      <t>ブタイ</t>
    </rPh>
    <rPh sb="6" eb="7">
      <t>ザクラ</t>
    </rPh>
    <phoneticPr fontId="88" alignment="distributed"/>
  </si>
  <si>
    <t>平成23. 3.22</t>
  </si>
  <si>
    <t>（滝の沢6994）</t>
    <phoneticPr fontId="87" alignment="distributed"/>
  </si>
  <si>
    <t>推定樹齢約120年で、梨の栽培樹としては伊那谷で最も古く、飯田下伊那の梨栽培の原点となった梨の木である。</t>
  </si>
  <si>
    <t>３本</t>
    <phoneticPr fontId="16"/>
  </si>
  <si>
    <t>丸山の早生赤梨</t>
    <rPh sb="0" eb="2">
      <t>マルヤマ</t>
    </rPh>
    <rPh sb="3" eb="5">
      <t>ワセ</t>
    </rPh>
    <rPh sb="5" eb="6">
      <t>アカ</t>
    </rPh>
    <rPh sb="6" eb="7">
      <t>ナシ</t>
    </rPh>
    <phoneticPr fontId="88" alignment="distributed"/>
  </si>
  <si>
    <t>平成21. 3.23
平成29. 3.10
追加指定</t>
    <rPh sb="11" eb="13">
      <t>ヘイセイ</t>
    </rPh>
    <rPh sb="22" eb="24">
      <t>ツイカ</t>
    </rPh>
    <rPh sb="24" eb="26">
      <t>シテイ</t>
    </rPh>
    <phoneticPr fontId="16"/>
  </si>
  <si>
    <t>（上村 風折）</t>
    <phoneticPr fontId="87" alignment="distributed"/>
  </si>
  <si>
    <t>ニレ科の落葉高木で、胸高周囲5.6ｍと市内では巨樹であり、岩上に生えているため根が板状に発達している。</t>
  </si>
  <si>
    <t>１本</t>
  </si>
  <si>
    <t>風折のエノキ</t>
    <rPh sb="0" eb="1">
      <t>カザ</t>
    </rPh>
    <rPh sb="1" eb="2">
      <t>オレ</t>
    </rPh>
    <phoneticPr fontId="88" alignment="distributed"/>
  </si>
  <si>
    <t>平成20. 3.25</t>
  </si>
  <si>
    <t>（立石97-5）</t>
    <phoneticPr fontId="87" alignment="distributed"/>
  </si>
  <si>
    <t>胸高周囲3.5ｍ、樹高8ｍの老木ではあるが、春先には美しい花をつける。</t>
  </si>
  <si>
    <t>立石寺前のシダレザクラ</t>
    <rPh sb="0" eb="2">
      <t>リッシャク</t>
    </rPh>
    <rPh sb="2" eb="4">
      <t>ジマエ</t>
    </rPh>
    <phoneticPr fontId="88" alignment="distributed"/>
  </si>
  <si>
    <t>（上郷黒田4233）</t>
    <phoneticPr fontId="87" alignment="distributed"/>
  </si>
  <si>
    <t>（植　物）</t>
    <rPh sb="1" eb="2">
      <t>ウエ</t>
    </rPh>
    <rPh sb="3" eb="4">
      <t>モノ</t>
    </rPh>
    <phoneticPr fontId="16"/>
  </si>
  <si>
    <t>胸高周囲4.2m、樹高約22mで、表日本型の杉樹形を顕著に示している。</t>
  </si>
  <si>
    <t>浅間塚の一本杉　　</t>
    <rPh sb="0" eb="2">
      <t>センゲン</t>
    </rPh>
    <rPh sb="2" eb="3">
      <t>ヅカ</t>
    </rPh>
    <rPh sb="4" eb="7">
      <t>イッポンスギ</t>
    </rPh>
    <phoneticPr fontId="88" alignment="distributed"/>
  </si>
  <si>
    <t>平成14. 7.12</t>
    <phoneticPr fontId="16"/>
  </si>
  <si>
    <t>天然記念物</t>
    <phoneticPr fontId="16"/>
  </si>
  <si>
    <t>（毛賀685）</t>
    <phoneticPr fontId="87" alignment="distributed"/>
  </si>
  <si>
    <t>胸高周囲3.8m、樹高約15mで、その名称は供養塔からの転訛と考えられる。</t>
  </si>
  <si>
    <t>毛賀くよとのシダレザクラ　　</t>
    <rPh sb="0" eb="2">
      <t>ケガ</t>
    </rPh>
    <phoneticPr fontId="88" alignment="distributed"/>
  </si>
  <si>
    <t>平成12.11.22</t>
  </si>
  <si>
    <t>（江戸町3丁目251 黄梅院）</t>
    <phoneticPr fontId="87" alignment="distributed"/>
  </si>
  <si>
    <t>胸高周囲5.5m、樹高約18mで、紅色の濃い花に特徴がある。</t>
  </si>
  <si>
    <t>黄梅院の紅しだれ桜　　</t>
    <rPh sb="0" eb="3">
      <t>オウバイイン</t>
    </rPh>
    <rPh sb="4" eb="5">
      <t>ベニ</t>
    </rPh>
    <rPh sb="8" eb="9">
      <t>ザクラ</t>
    </rPh>
    <phoneticPr fontId="88" alignment="distributed"/>
  </si>
  <si>
    <t>（松尾水城3457）</t>
    <phoneticPr fontId="87" alignment="distributed"/>
  </si>
  <si>
    <t>胸高周囲5.0m、樹高約17mで、市史跡水佐代獅子塚古墳墳丘上にあり、おたちふの桜とも呼ばれる。</t>
  </si>
  <si>
    <t>水佐代獅子塚のエドヒガン　　</t>
    <rPh sb="0" eb="1">
      <t>ミ</t>
    </rPh>
    <rPh sb="1" eb="2">
      <t>サ</t>
    </rPh>
    <rPh sb="2" eb="3">
      <t>シロ</t>
    </rPh>
    <rPh sb="3" eb="5">
      <t>シシ</t>
    </rPh>
    <rPh sb="5" eb="6">
      <t>ヅカ</t>
    </rPh>
    <phoneticPr fontId="88" alignment="distributed"/>
  </si>
  <si>
    <t>（千代法全寺万古）</t>
    <phoneticPr fontId="87" alignment="distributed"/>
  </si>
  <si>
    <t>トチノキ科の落葉高木で、樹高25m、胸高周囲8.7mで、栃の木としては当地方屈指の巨木である。</t>
  </si>
  <si>
    <t>万古の栃の木</t>
    <rPh sb="0" eb="2">
      <t>マンゴ</t>
    </rPh>
    <rPh sb="3" eb="4">
      <t>トチ</t>
    </rPh>
    <rPh sb="5" eb="6">
      <t>キ</t>
    </rPh>
    <phoneticPr fontId="88" alignment="distributed"/>
  </si>
  <si>
    <t>平成 8.10.29</t>
  </si>
  <si>
    <t>（下久堅 嵯峨坂）</t>
    <phoneticPr fontId="87" alignment="distributed"/>
  </si>
  <si>
    <t>サトイモ科の多年草で、湿地を好み早春に花をつける。本件は市内最大の自生地で、500株余りが自生する。</t>
  </si>
  <si>
    <t>嵯峨坂ざぜん草自生地</t>
    <rPh sb="0" eb="3">
      <t>サガサカ</t>
    </rPh>
    <rPh sb="6" eb="7">
      <t>ソウ</t>
    </rPh>
    <rPh sb="7" eb="10">
      <t>ジセイチ</t>
    </rPh>
    <phoneticPr fontId="88" alignment="distributed"/>
  </si>
  <si>
    <t>平成 7.10.18</t>
  </si>
  <si>
    <t>（千代1252-2 ）</t>
    <phoneticPr fontId="87" alignment="distributed"/>
  </si>
  <si>
    <t>ブナ科のクヌギに似た落葉広葉樹で、本件は胸高周囲3.9m、樹高約16.0mで、本樹種としては巨木である。</t>
  </si>
  <si>
    <t>千代のアベマキ</t>
    <rPh sb="0" eb="2">
      <t>チヨ</t>
    </rPh>
    <phoneticPr fontId="88" alignment="distributed"/>
  </si>
  <si>
    <t>平成 3. 3.15</t>
  </si>
  <si>
    <t>（丸山町2丁目6728 阿弥陀寺）</t>
    <phoneticPr fontId="87" alignment="distributed"/>
  </si>
  <si>
    <t>枝垂れ桜は、枝が柔らかく垂れるサクラの総称。本件は千体仏観音堂前面にあり、胸高周囲4.2m、樹高15.0mで、樹勢･樹形とも良好な古木である。</t>
  </si>
  <si>
    <t>阿弥陀寺のシダレザクラ　　　</t>
    <rPh sb="0" eb="4">
      <t>アミダジ</t>
    </rPh>
    <phoneticPr fontId="88" alignment="distributed"/>
  </si>
  <si>
    <t>平成 2. 1.17</t>
  </si>
  <si>
    <t>（南信濃和田1198　龍淵寺）</t>
    <phoneticPr fontId="87" alignment="distributed"/>
  </si>
  <si>
    <t>龍淵寺境内にある遠山一族の墓所裏手にある杉の老木である。4本の巨木が並んでそびえている。樹高約50ｍ。</t>
  </si>
  <si>
    <t>４本</t>
  </si>
  <si>
    <t>遠山土佐守一族墓碑裏方杉の木</t>
    <rPh sb="0" eb="2">
      <t>トオヤマ</t>
    </rPh>
    <rPh sb="2" eb="3">
      <t>ト</t>
    </rPh>
    <rPh sb="3" eb="5">
      <t>サノカミ</t>
    </rPh>
    <rPh sb="5" eb="7">
      <t>イチゾク</t>
    </rPh>
    <rPh sb="7" eb="9">
      <t>ボヒ</t>
    </rPh>
    <rPh sb="9" eb="11">
      <t>ウラカタ</t>
    </rPh>
    <rPh sb="11" eb="12">
      <t>スギ</t>
    </rPh>
    <rPh sb="13" eb="14">
      <t>キ</t>
    </rPh>
    <phoneticPr fontId="88" alignment="distributed"/>
  </si>
  <si>
    <t>昭和63. 6. 1</t>
  </si>
  <si>
    <t>（鼎一色15 一色諏訪神社）</t>
    <phoneticPr fontId="87" alignment="distributed"/>
  </si>
  <si>
    <t>スギ科の日本固有種で、本件は一色神社の社叢中にあり、胸高周囲約4.9m、樹高40mの大木である。</t>
  </si>
  <si>
    <t>鼎一色の大杉</t>
    <rPh sb="0" eb="1">
      <t>カナエ</t>
    </rPh>
    <rPh sb="1" eb="3">
      <t>イッシキ</t>
    </rPh>
    <rPh sb="4" eb="6">
      <t>オオスギ</t>
    </rPh>
    <phoneticPr fontId="88" alignment="distributed"/>
  </si>
  <si>
    <t>昭和60. 6.20</t>
  </si>
  <si>
    <t>（大瀬木3530 旭ケ丘中学校）</t>
    <phoneticPr fontId="87" alignment="distributed"/>
  </si>
  <si>
    <t>イチイ科の常緑針葉樹で、種子は食用になる。本件は旭ヶ丘中学校敷地内にあり、胸高周囲4.0m、樹高20mの巨木である。</t>
  </si>
  <si>
    <t>鳥屋同志のカヤの木　　</t>
    <rPh sb="0" eb="2">
      <t>トリヤ</t>
    </rPh>
    <rPh sb="2" eb="4">
      <t>ドウシ</t>
    </rPh>
    <rPh sb="8" eb="9">
      <t>キ</t>
    </rPh>
    <phoneticPr fontId="88" alignment="distributed"/>
  </si>
  <si>
    <t>（愛宕町2781 愛宕神社）</t>
    <phoneticPr fontId="87" alignment="distributed"/>
  </si>
  <si>
    <t>清秀法印が仁治年間（鎌倉時代）に手植したとされる。胸高周囲6m、樹高約10 mの紅彼岸桜で、当地方で最古と考えられる。</t>
  </si>
  <si>
    <t>愛宕神社の清秀桜</t>
    <rPh sb="0" eb="2">
      <t>アタゴ</t>
    </rPh>
    <rPh sb="2" eb="4">
      <t>ジンジャ</t>
    </rPh>
    <rPh sb="5" eb="6">
      <t>セイ</t>
    </rPh>
    <rPh sb="6" eb="7">
      <t>シュウ</t>
    </rPh>
    <rPh sb="7" eb="8">
      <t>ザクラ</t>
    </rPh>
    <phoneticPr fontId="88" alignment="distributed"/>
  </si>
  <si>
    <t>昭和48.12.25</t>
  </si>
  <si>
    <t>（正永町2丁目1499-3）</t>
    <rPh sb="5" eb="7">
      <t>チョウメ</t>
    </rPh>
    <phoneticPr fontId="87" alignment="distributed"/>
  </si>
  <si>
    <t>中国が原産で、薬用として伝来したとされる。本件は胸高周囲5.8m、樹高40mので、かつての正永寺境内にある。</t>
  </si>
  <si>
    <t>正永寺原の公孫樹</t>
    <rPh sb="0" eb="2">
      <t>ショウエイ</t>
    </rPh>
    <rPh sb="2" eb="4">
      <t>ジバラ</t>
    </rPh>
    <rPh sb="5" eb="8">
      <t>イチョウ</t>
    </rPh>
    <phoneticPr fontId="88" alignment="distributed"/>
  </si>
  <si>
    <t>昭和47. 5.11</t>
  </si>
  <si>
    <t>（龍江9637-1 ）</t>
    <phoneticPr fontId="87" alignment="distributed"/>
  </si>
  <si>
    <t>東北地方原産の北方種で、南限として貴重なものである。胸高周囲2.6m、樹高15mにおよぶ。</t>
  </si>
  <si>
    <t>龍江大屋敷のイワテヤマナシ</t>
    <rPh sb="0" eb="1">
      <t>タツ</t>
    </rPh>
    <rPh sb="1" eb="2">
      <t>エ</t>
    </rPh>
    <rPh sb="2" eb="5">
      <t>オオヤシキ</t>
    </rPh>
    <phoneticPr fontId="88" alignment="distributed"/>
  </si>
  <si>
    <t>昭和46. 3.15</t>
  </si>
  <si>
    <t>（羽場町3丁目18-6）</t>
    <phoneticPr fontId="87" alignment="distributed"/>
  </si>
  <si>
    <t>モクセイ科の常緑広葉樹で、本件は胸高周囲3.4m、中央自動車道建設に伴い昭和45年4月10日に現在の位置に移植された。</t>
  </si>
  <si>
    <t>羽場の大柊</t>
    <rPh sb="0" eb="2">
      <t>ハバ</t>
    </rPh>
    <rPh sb="3" eb="5">
      <t>オオヒイラギ</t>
    </rPh>
    <phoneticPr fontId="88" alignment="distributed"/>
  </si>
  <si>
    <t>昭和43.11.19</t>
  </si>
  <si>
    <t>（座光寺3296-4）</t>
    <phoneticPr fontId="87" alignment="distributed"/>
  </si>
  <si>
    <t>南北方向19.8m・高さ5.5 mの円墳で、6世紀前半の築造。横穴式石室や出土遺物から朝鮮半島からの影響が考えられる。</t>
  </si>
  <si>
    <t>１基</t>
  </si>
  <si>
    <t>畦地１号古墳</t>
    <rPh sb="0" eb="2">
      <t>アゼチ</t>
    </rPh>
    <rPh sb="3" eb="4">
      <t>ゴウ</t>
    </rPh>
    <rPh sb="4" eb="6">
      <t>コフン</t>
    </rPh>
    <phoneticPr fontId="88" alignment="distributed"/>
  </si>
  <si>
    <t>平成20.11.18</t>
  </si>
  <si>
    <t>風越山は古来より信仰の対象で、山頂付近（約1490m）に建立された白山社奥社と参道周辺には神仏習合の石造物等が点在している。</t>
  </si>
  <si>
    <t>１区画</t>
  </si>
  <si>
    <t>風越山白山社奥社境内地</t>
    <rPh sb="0" eb="1">
      <t>カザ</t>
    </rPh>
    <rPh sb="1" eb="3">
      <t>コシヤマ</t>
    </rPh>
    <rPh sb="3" eb="6">
      <t>ハクサンシャ</t>
    </rPh>
    <rPh sb="6" eb="8">
      <t>オクシャ</t>
    </rPh>
    <rPh sb="8" eb="11">
      <t>ケイダイチ</t>
    </rPh>
    <phoneticPr fontId="88" alignment="distributed"/>
  </si>
  <si>
    <t>（松尾水城3458他）</t>
    <rPh sb="1" eb="3">
      <t>マツオ</t>
    </rPh>
    <rPh sb="3" eb="4">
      <t>ミズ</t>
    </rPh>
    <rPh sb="4" eb="5">
      <t>シロ</t>
    </rPh>
    <rPh sb="9" eb="10">
      <t>ホカ</t>
    </rPh>
    <phoneticPr fontId="87" alignment="distributed"/>
  </si>
  <si>
    <t>墳丘の全長約60ｍの前方後円墳であり、前方部西側と後円部北東側の一部が削られている。5世紀後半の築造と考えられる。墳丘の一部が市史跡に指定されている。</t>
    <rPh sb="0" eb="2">
      <t>フンキュウ</t>
    </rPh>
    <rPh sb="3" eb="5">
      <t>ゼンチョウ</t>
    </rPh>
    <rPh sb="5" eb="6">
      <t>ヤク</t>
    </rPh>
    <rPh sb="10" eb="12">
      <t>ゼンポウ</t>
    </rPh>
    <rPh sb="12" eb="15">
      <t>コウエンフン</t>
    </rPh>
    <rPh sb="19" eb="21">
      <t>ゼンポウ</t>
    </rPh>
    <rPh sb="21" eb="22">
      <t>ブ</t>
    </rPh>
    <rPh sb="22" eb="24">
      <t>ニシガワ</t>
    </rPh>
    <rPh sb="25" eb="28">
      <t>コウエンブ</t>
    </rPh>
    <rPh sb="28" eb="30">
      <t>ホクトウ</t>
    </rPh>
    <rPh sb="30" eb="31">
      <t>ガワ</t>
    </rPh>
    <rPh sb="32" eb="34">
      <t>イチブ</t>
    </rPh>
    <rPh sb="35" eb="36">
      <t>ケズ</t>
    </rPh>
    <rPh sb="43" eb="45">
      <t>セイキ</t>
    </rPh>
    <rPh sb="45" eb="47">
      <t>コウハン</t>
    </rPh>
    <rPh sb="48" eb="50">
      <t>チクゾウ</t>
    </rPh>
    <rPh sb="51" eb="52">
      <t>カンガ</t>
    </rPh>
    <rPh sb="57" eb="59">
      <t>フンキュウ</t>
    </rPh>
    <rPh sb="60" eb="62">
      <t>イチブ</t>
    </rPh>
    <rPh sb="63" eb="64">
      <t>シ</t>
    </rPh>
    <rPh sb="64" eb="66">
      <t>シセキ</t>
    </rPh>
    <rPh sb="67" eb="69">
      <t>シテイ</t>
    </rPh>
    <phoneticPr fontId="87" alignment="distributed"/>
  </si>
  <si>
    <t>１基</t>
    <phoneticPr fontId="87" alignment="distributed"/>
  </si>
  <si>
    <t>水佐代獅子塚古墳</t>
    <rPh sb="0" eb="1">
      <t>ミ</t>
    </rPh>
    <rPh sb="1" eb="2">
      <t>サ</t>
    </rPh>
    <rPh sb="2" eb="3">
      <t>ジロ</t>
    </rPh>
    <rPh sb="3" eb="5">
      <t>シシ</t>
    </rPh>
    <rPh sb="5" eb="6">
      <t>ヅカ</t>
    </rPh>
    <rPh sb="6" eb="8">
      <t>コフン</t>
    </rPh>
    <phoneticPr fontId="87" alignment="distributed"/>
  </si>
  <si>
    <t>平成12.11.23</t>
    <phoneticPr fontId="87" alignment="distributed"/>
  </si>
  <si>
    <t>（南信濃八重河内）</t>
    <phoneticPr fontId="87" alignment="distributed"/>
  </si>
  <si>
    <t>信濃と遠江の国境にある峠で、秋葉街道の往時の姿をわずかにとどめる。</t>
  </si>
  <si>
    <t>青崩峠</t>
    <rPh sb="0" eb="2">
      <t>アオクズレ</t>
    </rPh>
    <rPh sb="2" eb="3">
      <t>トウゲ</t>
    </rPh>
    <phoneticPr fontId="88" alignment="distributed"/>
  </si>
  <si>
    <t>平成11.12.22</t>
  </si>
  <si>
    <t>（下久堅知久平714－2他）　　　　</t>
    <phoneticPr fontId="87" alignment="distributed"/>
  </si>
  <si>
    <t>神之峰に移る前の知久氏居城の平山城。天正十年代に徳川家臣菅沼氏が普請し、その縄張が反映されている。</t>
    <rPh sb="1" eb="2">
      <t>ノ</t>
    </rPh>
    <phoneticPr fontId="87" alignment="distributed"/>
  </si>
  <si>
    <t>１区域</t>
  </si>
  <si>
    <t>知久平城跡</t>
    <rPh sb="0" eb="2">
      <t>チク</t>
    </rPh>
    <rPh sb="2" eb="4">
      <t>ダイラジョウ</t>
    </rPh>
    <rPh sb="4" eb="5">
      <t>アト</t>
    </rPh>
    <phoneticPr fontId="88" alignment="distributed"/>
  </si>
  <si>
    <t>（南信濃和田1198　龍淵寺)</t>
    <phoneticPr fontId="87" alignment="distributed"/>
  </si>
  <si>
    <t>龍淵寺境内にある遠山一族の墓所で、土佐守景直とその子加兵衛景重の墓碑がある。</t>
  </si>
  <si>
    <t>遠山土佐守一族墓碑</t>
    <rPh sb="0" eb="2">
      <t>トオヤマ</t>
    </rPh>
    <rPh sb="2" eb="5">
      <t>トサノカミ</t>
    </rPh>
    <rPh sb="5" eb="7">
      <t>イチゾク</t>
    </rPh>
    <rPh sb="7" eb="9">
      <t>ボヒ</t>
    </rPh>
    <phoneticPr fontId="88" alignment="distributed"/>
  </si>
  <si>
    <t>（松尾八幡町1971-1）</t>
    <phoneticPr fontId="87" alignment="distributed"/>
  </si>
  <si>
    <t>宝暦10年（1760）に設置｡下条街道と秋葉街道の分岐点である鳩ヶ嶺八幡宮前に位置する。</t>
  </si>
  <si>
    <t>八幡の道標</t>
    <rPh sb="0" eb="2">
      <t>ヤワタ</t>
    </rPh>
    <rPh sb="3" eb="5">
      <t>ドウヒョウ</t>
    </rPh>
    <phoneticPr fontId="88" alignment="distributed"/>
  </si>
  <si>
    <t>（鼎下茶屋994-6）</t>
    <phoneticPr fontId="87" alignment="distributed"/>
  </si>
  <si>
    <t>宝暦10年（1760）に設置｡遠州街道と伊久間街道の分岐点で秋葉街道の方向を示している。</t>
  </si>
  <si>
    <t>下茶屋の道標</t>
    <rPh sb="0" eb="3">
      <t>シモチャヤ</t>
    </rPh>
    <rPh sb="4" eb="6">
      <t>ドウヒョウ</t>
    </rPh>
    <phoneticPr fontId="88" alignment="distributed"/>
  </si>
  <si>
    <t>（山本竹佐345-1）</t>
    <phoneticPr fontId="87" alignment="distributed"/>
  </si>
  <si>
    <t>宝暦7年(1757)に白隠禅師が73歳で当地方を訪れた際に、山本地区の村人の要請により自然石に揮毫された立派なもの。</t>
  </si>
  <si>
    <t>白隠石</t>
    <rPh sb="0" eb="2">
      <t>ハクイン</t>
    </rPh>
    <rPh sb="2" eb="3">
      <t>セキ</t>
    </rPh>
    <phoneticPr fontId="88" alignment="distributed"/>
  </si>
  <si>
    <t>昭和47.11. 2</t>
  </si>
  <si>
    <t>旧族知久氏の居城で、峻嶮な山城である。天文23年（1554）に武田氏の下伊那侵攻により落城した。</t>
  </si>
  <si>
    <t>神の峰城跡</t>
    <rPh sb="0" eb="1">
      <t>カン</t>
    </rPh>
    <rPh sb="2" eb="3">
      <t>ミネ</t>
    </rPh>
    <rPh sb="3" eb="5">
      <t>ジョウセキ</t>
    </rPh>
    <phoneticPr fontId="88" alignment="distributed"/>
  </si>
  <si>
    <t>（諏訪町4166 長久寺）</t>
    <phoneticPr fontId="87" alignment="distributed"/>
  </si>
  <si>
    <t>飯田藩6代藩主堀親蔵、9代親民、11代親義3基の笠塔婆のほか、藩主の妻や一族の墓がある。</t>
  </si>
  <si>
    <t>飯田藩主堀家の墓所</t>
    <rPh sb="0" eb="2">
      <t>イイダ</t>
    </rPh>
    <rPh sb="2" eb="4">
      <t>ハンシュ</t>
    </rPh>
    <rPh sb="4" eb="6">
      <t>ホリケ</t>
    </rPh>
    <rPh sb="7" eb="9">
      <t>ボショ</t>
    </rPh>
    <phoneticPr fontId="88" alignment="distributed"/>
  </si>
  <si>
    <t xml:space="preserve"> (羽場権現1190-9 元山白山神社境内)</t>
    <rPh sb="4" eb="6">
      <t>ゴンゲン</t>
    </rPh>
    <phoneticPr fontId="87" alignment="distributed"/>
  </si>
  <si>
    <t>五輪石塔で、寛永20年(1643)の日樹上人13回忌に仰円院日利により建立された。</t>
  </si>
  <si>
    <t>日樹上人墓</t>
    <rPh sb="0" eb="2">
      <t>ニチジュ</t>
    </rPh>
    <rPh sb="2" eb="4">
      <t>ショウニン</t>
    </rPh>
    <rPh sb="4" eb="5">
      <t>ハカ</t>
    </rPh>
    <phoneticPr fontId="88" alignment="distributed"/>
  </si>
  <si>
    <t>史　　　跡</t>
    <phoneticPr fontId="87" alignment="distributed"/>
  </si>
  <si>
    <t>（追手町2丁目641 長姫神社境内）</t>
    <phoneticPr fontId="87" alignment="distributed"/>
  </si>
  <si>
    <t>石碑の撰文は安積信、書は高橋豊桂が担当し、安政6年(1859)に建てられた。飯田藩主の徳を讃えるもので、内容・筆跡ともに優れている。</t>
  </si>
  <si>
    <t>観耕亭碑</t>
    <rPh sb="0" eb="1">
      <t>カン</t>
    </rPh>
    <rPh sb="1" eb="3">
      <t>コウテイ</t>
    </rPh>
    <rPh sb="3" eb="4">
      <t>ヒ</t>
    </rPh>
    <phoneticPr fontId="88" alignment="distributed"/>
  </si>
  <si>
    <t>史　　　跡</t>
    <rPh sb="0" eb="1">
      <t>シ</t>
    </rPh>
    <rPh sb="4" eb="5">
      <t>アト</t>
    </rPh>
    <phoneticPr fontId="16"/>
  </si>
  <si>
    <t>（飯田市立石140番地　立石寺）</t>
    <rPh sb="12" eb="15">
      <t>リッシャクジ</t>
    </rPh>
    <phoneticPr fontId="87" alignment="distributed"/>
  </si>
  <si>
    <t>（信仰に用いられるもの）</t>
    <rPh sb="1" eb="3">
      <t>シンコウ</t>
    </rPh>
    <rPh sb="4" eb="5">
      <t>モチ</t>
    </rPh>
    <phoneticPr fontId="87" alignment="distributed"/>
  </si>
  <si>
    <t>「板絵着色江戸柿問屋絵馬」（1814年）と「板絵着色立石柿出荷天竜川通船絵馬」（1838年）の2点の絵馬で、当地域の産物である干柿の流通等を描いた貴重な絵画史料。</t>
    <rPh sb="1" eb="2">
      <t>イタ</t>
    </rPh>
    <rPh sb="2" eb="3">
      <t>エ</t>
    </rPh>
    <rPh sb="3" eb="5">
      <t>チャクショク</t>
    </rPh>
    <rPh sb="5" eb="7">
      <t>エド</t>
    </rPh>
    <rPh sb="7" eb="8">
      <t>カキ</t>
    </rPh>
    <rPh sb="8" eb="10">
      <t>ドンヤ</t>
    </rPh>
    <rPh sb="10" eb="12">
      <t>エマ</t>
    </rPh>
    <rPh sb="18" eb="19">
      <t>ネン</t>
    </rPh>
    <rPh sb="22" eb="23">
      <t>イタ</t>
    </rPh>
    <rPh sb="23" eb="24">
      <t>エ</t>
    </rPh>
    <rPh sb="24" eb="26">
      <t>チャクショク</t>
    </rPh>
    <rPh sb="26" eb="28">
      <t>タテイシ</t>
    </rPh>
    <rPh sb="28" eb="29">
      <t>ガキ</t>
    </rPh>
    <rPh sb="29" eb="31">
      <t>シュッカ</t>
    </rPh>
    <rPh sb="31" eb="33">
      <t>テンリュウ</t>
    </rPh>
    <rPh sb="33" eb="34">
      <t>ガワ</t>
    </rPh>
    <rPh sb="34" eb="35">
      <t>ツウ</t>
    </rPh>
    <rPh sb="35" eb="36">
      <t>セン</t>
    </rPh>
    <rPh sb="36" eb="38">
      <t>エマ</t>
    </rPh>
    <rPh sb="44" eb="45">
      <t>ネン</t>
    </rPh>
    <rPh sb="48" eb="49">
      <t>テン</t>
    </rPh>
    <rPh sb="50" eb="52">
      <t>エマ</t>
    </rPh>
    <rPh sb="54" eb="57">
      <t>トウチイキ</t>
    </rPh>
    <rPh sb="58" eb="60">
      <t>サンブツ</t>
    </rPh>
    <rPh sb="63" eb="65">
      <t>ホシガキ</t>
    </rPh>
    <rPh sb="66" eb="68">
      <t>リュウツウ</t>
    </rPh>
    <rPh sb="68" eb="69">
      <t>トウ</t>
    </rPh>
    <rPh sb="70" eb="71">
      <t>エガ</t>
    </rPh>
    <rPh sb="73" eb="75">
      <t>キチョウ</t>
    </rPh>
    <rPh sb="76" eb="78">
      <t>カイガ</t>
    </rPh>
    <rPh sb="78" eb="80">
      <t>シリョウ</t>
    </rPh>
    <phoneticPr fontId="87" alignment="distributed"/>
  </si>
  <si>
    <t>２点</t>
    <rPh sb="1" eb="2">
      <t>テン</t>
    </rPh>
    <phoneticPr fontId="87" alignment="distributed"/>
  </si>
  <si>
    <t>立石寺立石柿絵馬</t>
    <rPh sb="0" eb="3">
      <t>リッシャクジ</t>
    </rPh>
    <rPh sb="3" eb="5">
      <t>タテイシ</t>
    </rPh>
    <rPh sb="5" eb="6">
      <t>ガキ</t>
    </rPh>
    <rPh sb="6" eb="8">
      <t>エマ</t>
    </rPh>
    <phoneticPr fontId="87" alignment="distributed"/>
  </si>
  <si>
    <t>令和4.12.14</t>
    <rPh sb="0" eb="2">
      <t>レイワ</t>
    </rPh>
    <phoneticPr fontId="87" alignment="distributed"/>
  </si>
  <si>
    <t>約280年前愛知県新城から伝えられたといわれる、伊勢神楽の流れをくむ獅子神楽である。</t>
  </si>
  <si>
    <t>１式</t>
  </si>
  <si>
    <t>此田神楽</t>
    <rPh sb="0" eb="1">
      <t>コノ</t>
    </rPh>
    <rPh sb="1" eb="2">
      <t>タ</t>
    </rPh>
    <rPh sb="2" eb="4">
      <t>カグラ</t>
    </rPh>
    <phoneticPr fontId="88" alignment="distributed"/>
  </si>
  <si>
    <t>（上村中郷）</t>
    <phoneticPr fontId="87" alignment="distributed"/>
  </si>
  <si>
    <t>悪疫・飢饉・その他の災害を逃れ、その年の安泰を祈願するために、獅子の太神楽舞を氏神様に奉納する。</t>
  </si>
  <si>
    <t>中郷獅子舞</t>
    <rPh sb="0" eb="2">
      <t>ナカゴウ</t>
    </rPh>
    <rPh sb="2" eb="5">
      <t>シシマイ</t>
    </rPh>
    <phoneticPr fontId="88" alignment="distributed"/>
  </si>
  <si>
    <t>平成10.11.27</t>
  </si>
  <si>
    <t>（上村下栗）</t>
    <phoneticPr fontId="87" alignment="distributed"/>
  </si>
  <si>
    <t>8月15日の午後に行なわれる、はやしと唄にあわせて踊る雨乞い踊りと念仏踊りで、370年ほど前から伝わるといわれている。</t>
  </si>
  <si>
    <t>下栗掛踊り</t>
    <rPh sb="0" eb="2">
      <t>シモグリ</t>
    </rPh>
    <rPh sb="2" eb="3">
      <t>カケ</t>
    </rPh>
    <rPh sb="3" eb="4">
      <t>オド</t>
    </rPh>
    <phoneticPr fontId="88" alignment="distributed"/>
  </si>
  <si>
    <t>（上村）</t>
    <phoneticPr fontId="87" alignment="distributed"/>
  </si>
  <si>
    <t>江戸で流行した絵島節が、高遠から伝えられ、秋葉街道の宿々で唄い継がれたが、現在では上村にのみ盆踊り唄として残る。</t>
  </si>
  <si>
    <t>正調「絵島」</t>
    <rPh sb="0" eb="2">
      <t>セイチョウ</t>
    </rPh>
    <rPh sb="3" eb="4">
      <t>エ</t>
    </rPh>
    <rPh sb="4" eb="5">
      <t>ジマ</t>
    </rPh>
    <phoneticPr fontId="88" alignment="distributed"/>
  </si>
  <si>
    <t>（上村上町）</t>
    <phoneticPr fontId="87" alignment="distributed"/>
  </si>
  <si>
    <t>（民俗芸能）</t>
    <rPh sb="1" eb="3">
      <t>ミンゾク</t>
    </rPh>
    <rPh sb="3" eb="5">
      <t>ゲイノウ</t>
    </rPh>
    <phoneticPr fontId="16"/>
  </si>
  <si>
    <t>前年に結婚した夫婦の家へ子どもたちが訪れ、子孫繁栄・五穀豊穣を願い、男性を象った棒で縁側を叩いて祝う。</t>
  </si>
  <si>
    <t xml:space="preserve">御祝棒 </t>
    <rPh sb="0" eb="1">
      <t>ゴ</t>
    </rPh>
    <rPh sb="1" eb="2">
      <t>イワイ</t>
    </rPh>
    <rPh sb="2" eb="3">
      <t xml:space="preserve">     ボウ</t>
    </rPh>
    <phoneticPr fontId="87" alignment="distributed"/>
  </si>
  <si>
    <t>〃</t>
    <phoneticPr fontId="16"/>
  </si>
  <si>
    <t>（風俗習慣）</t>
    <rPh sb="1" eb="3">
      <t>フウゾク</t>
    </rPh>
    <rPh sb="3" eb="5">
      <t>シュウカン</t>
    </rPh>
    <phoneticPr fontId="16"/>
  </si>
  <si>
    <t>2月8日前後の日曜に行われる。禰宜や村人が太鼓や鉦の囃子に合わせて謡い、悪疫を村から外に追い出す。</t>
  </si>
  <si>
    <t>ことの神送り</t>
    <rPh sb="3" eb="5">
      <t>カミオク</t>
    </rPh>
    <phoneticPr fontId="88" alignment="distributed"/>
  </si>
  <si>
    <t>(松尾新井7170　信南交通株式会社、龍江7115-1　天龍ライン遊船有限会社)</t>
    <rPh sb="1" eb="3">
      <t>マツオ</t>
    </rPh>
    <rPh sb="3" eb="5">
      <t>アライ</t>
    </rPh>
    <rPh sb="10" eb="12">
      <t>シンナン</t>
    </rPh>
    <rPh sb="12" eb="14">
      <t>コウツウ</t>
    </rPh>
    <rPh sb="14" eb="18">
      <t>カブシキガイシャ</t>
    </rPh>
    <rPh sb="19" eb="21">
      <t>タツエ</t>
    </rPh>
    <rPh sb="28" eb="30">
      <t>テンリュウ</t>
    </rPh>
    <rPh sb="33" eb="35">
      <t>ユウセン</t>
    </rPh>
    <rPh sb="35" eb="39">
      <t>ユウゲンガイシャ</t>
    </rPh>
    <phoneticPr fontId="87" alignment="distributed"/>
  </si>
  <si>
    <t>（民俗技術）</t>
    <rPh sb="1" eb="3">
      <t>ミンゾク</t>
    </rPh>
    <rPh sb="3" eb="5">
      <t>ギジュツ</t>
    </rPh>
    <phoneticPr fontId="16"/>
  </si>
  <si>
    <t>およそ100年の歴史を有する観光川下り舟で、全国で6番目に古い。現在、天竜川水系で唯一の木造船の造船技術、操船技術が伝えられている。</t>
    <rPh sb="6" eb="7">
      <t>ネン</t>
    </rPh>
    <rPh sb="8" eb="10">
      <t>レキシ</t>
    </rPh>
    <rPh sb="11" eb="12">
      <t>ユウ</t>
    </rPh>
    <rPh sb="14" eb="16">
      <t>カンコウ</t>
    </rPh>
    <rPh sb="16" eb="17">
      <t>カワ</t>
    </rPh>
    <rPh sb="17" eb="18">
      <t>クダ</t>
    </rPh>
    <rPh sb="19" eb="20">
      <t>ブネ</t>
    </rPh>
    <rPh sb="22" eb="24">
      <t>ゼンコク</t>
    </rPh>
    <rPh sb="26" eb="28">
      <t>バンメ</t>
    </rPh>
    <rPh sb="29" eb="30">
      <t>フル</t>
    </rPh>
    <rPh sb="32" eb="34">
      <t>ゲンザイ</t>
    </rPh>
    <rPh sb="35" eb="38">
      <t>テンリュウガワ</t>
    </rPh>
    <rPh sb="38" eb="40">
      <t>スイケイ</t>
    </rPh>
    <rPh sb="41" eb="43">
      <t>ユイツ</t>
    </rPh>
    <rPh sb="44" eb="46">
      <t>モクゾウ</t>
    </rPh>
    <rPh sb="46" eb="47">
      <t>セン</t>
    </rPh>
    <rPh sb="48" eb="50">
      <t>ゾウセン</t>
    </rPh>
    <rPh sb="50" eb="52">
      <t>ギジュツ</t>
    </rPh>
    <rPh sb="53" eb="55">
      <t>ソウセン</t>
    </rPh>
    <rPh sb="55" eb="57">
      <t>ギジュツ</t>
    </rPh>
    <rPh sb="58" eb="59">
      <t>ツタ</t>
    </rPh>
    <phoneticPr fontId="16"/>
  </si>
  <si>
    <t>1式</t>
    <rPh sb="1" eb="2">
      <t>シキ</t>
    </rPh>
    <phoneticPr fontId="87" alignment="distributed"/>
  </si>
  <si>
    <t>天竜川の舟下り</t>
    <rPh sb="0" eb="7">
      <t>テンリュウガワ　フナクダ</t>
    </rPh>
    <phoneticPr fontId="87" alignment="distributed"/>
  </si>
  <si>
    <t>平成28.7.14</t>
    <rPh sb="0" eb="2">
      <t>ヘイセイ</t>
    </rPh>
    <phoneticPr fontId="16"/>
  </si>
  <si>
    <t>（黒田人形）</t>
    <phoneticPr fontId="87" alignment="distributed"/>
  </si>
  <si>
    <t>（民俗・芸能・娯楽・遊戯・嗜好に用いられるもの）</t>
  </si>
  <si>
    <t>元文2年(1737)作で、製作年の判明する操人形首としては国内最古のものである。</t>
  </si>
  <si>
    <t>１個</t>
  </si>
  <si>
    <t>操人形「老女形の首」</t>
    <rPh sb="0" eb="3">
      <t>アヤツリニンギョウ</t>
    </rPh>
    <rPh sb="4" eb="7">
      <t>フケオヤマ</t>
    </rPh>
    <rPh sb="8" eb="9">
      <t>カシラ</t>
    </rPh>
    <phoneticPr fontId="88" alignment="distributed"/>
  </si>
  <si>
    <t>平成 6. 2.18</t>
  </si>
  <si>
    <t>民俗文化財</t>
  </si>
  <si>
    <t>（黒田人形保存会）</t>
    <phoneticPr fontId="87" alignment="distributed"/>
  </si>
  <si>
    <t>三人遣いの人形浄瑠璃で、元禄年間(1688～1704)より伝わるといわれる。人形の操法に手と呼ばれる古い型を伝える。</t>
  </si>
  <si>
    <t>黒田人形芝居</t>
    <rPh sb="0" eb="2">
      <t>クロダ</t>
    </rPh>
    <rPh sb="2" eb="4">
      <t>ニンギョウ</t>
    </rPh>
    <rPh sb="4" eb="6">
      <t>シバイ</t>
    </rPh>
    <phoneticPr fontId="88" alignment="distributed"/>
  </si>
  <si>
    <t xml:space="preserve"> (今田人形座)</t>
    <phoneticPr fontId="87" alignment="distributed"/>
  </si>
  <si>
    <t>三人遣いの人形浄瑠璃で、宝永元年（1704）より伝わるとされる。</t>
  </si>
  <si>
    <t>今田人形芝居</t>
    <rPh sb="0" eb="2">
      <t>イマダ</t>
    </rPh>
    <rPh sb="2" eb="4">
      <t>ニンギョウ</t>
    </rPh>
    <rPh sb="4" eb="6">
      <t>シバイ</t>
    </rPh>
    <phoneticPr fontId="88" alignment="distributed"/>
  </si>
  <si>
    <t>平成 2.11.14</t>
  </si>
  <si>
    <t xml:space="preserve"> (本町3丁目)</t>
    <phoneticPr fontId="87" alignment="distributed"/>
  </si>
  <si>
    <t>大宮神社の式年祭に演じられ、江戸時代の大名行列の所作をよく伝承している。</t>
  </si>
  <si>
    <t>大名行列</t>
    <rPh sb="0" eb="2">
      <t>ダイミョウ</t>
    </rPh>
    <rPh sb="2" eb="4">
      <t>ギョウレツ</t>
    </rPh>
    <phoneticPr fontId="88" alignment="distributed"/>
  </si>
  <si>
    <t>無形文化財</t>
  </si>
  <si>
    <t>（中村1800-1　中村八幡社）</t>
    <rPh sb="1" eb="3">
      <t>ナカムラ</t>
    </rPh>
    <rPh sb="10" eb="12">
      <t>ナカムラ</t>
    </rPh>
    <rPh sb="12" eb="14">
      <t>ハチマン</t>
    </rPh>
    <rPh sb="14" eb="15">
      <t>シャ</t>
    </rPh>
    <phoneticPr fontId="87" alignment="distributed"/>
  </si>
  <si>
    <t>延宝6年（1678）銘がある市内最古の石造狛犬、元禄14年（1701）の本殿と一体となって現存する。</t>
    <rPh sb="0" eb="2">
      <t>エンポウ</t>
    </rPh>
    <rPh sb="3" eb="4">
      <t>ネン</t>
    </rPh>
    <rPh sb="10" eb="11">
      <t>メイ</t>
    </rPh>
    <rPh sb="14" eb="16">
      <t>シナイ</t>
    </rPh>
    <rPh sb="16" eb="18">
      <t>サイコ</t>
    </rPh>
    <rPh sb="19" eb="21">
      <t>セキゾウ</t>
    </rPh>
    <rPh sb="21" eb="23">
      <t>コマイヌ</t>
    </rPh>
    <rPh sb="24" eb="26">
      <t>ゲンロク</t>
    </rPh>
    <rPh sb="28" eb="29">
      <t>ネン</t>
    </rPh>
    <rPh sb="36" eb="38">
      <t>ホンデン</t>
    </rPh>
    <rPh sb="39" eb="41">
      <t>イッタイ</t>
    </rPh>
    <rPh sb="45" eb="47">
      <t>ゲンゾン</t>
    </rPh>
    <phoneticPr fontId="87" alignment="distributed"/>
  </si>
  <si>
    <t>1対</t>
    <rPh sb="1" eb="2">
      <t>ツイ</t>
    </rPh>
    <phoneticPr fontId="87" alignment="distributed"/>
  </si>
  <si>
    <t>中村八幡社の石造狛犬一対</t>
    <rPh sb="0" eb="2">
      <t>ナカムラ</t>
    </rPh>
    <rPh sb="2" eb="4">
      <t>ハチマン</t>
    </rPh>
    <rPh sb="4" eb="5">
      <t>シャ</t>
    </rPh>
    <rPh sb="6" eb="8">
      <t>セキゾウ</t>
    </rPh>
    <rPh sb="8" eb="10">
      <t>コマイヌ</t>
    </rPh>
    <rPh sb="10" eb="12">
      <t>イッツイ</t>
    </rPh>
    <phoneticPr fontId="88" alignment="distributed"/>
  </si>
  <si>
    <t>令和2.1.16</t>
    <rPh sb="0" eb="2">
      <t>レイワ</t>
    </rPh>
    <phoneticPr fontId="87" alignment="distributed"/>
  </si>
  <si>
    <t>（飯田市美術博物館）</t>
    <phoneticPr fontId="87" alignment="distributed"/>
  </si>
  <si>
    <t>飯田市内では文永寺の石室・五輪塔に次いで古い永仁2年(1294)の記年銘を持つ石造物で、鎌倉時代中期の武蔵型板碑の特徴をよく示している。</t>
  </si>
  <si>
    <t>千代（米川）の板碑</t>
    <rPh sb="0" eb="2">
      <t>チヨ</t>
    </rPh>
    <rPh sb="3" eb="5">
      <t>ヨネガワ</t>
    </rPh>
    <rPh sb="7" eb="9">
      <t>イタビ</t>
    </rPh>
    <phoneticPr fontId="88" alignment="distributed"/>
  </si>
  <si>
    <t>平成24. 3.21</t>
  </si>
  <si>
    <t>（上郷黒田3445-1）</t>
    <phoneticPr fontId="87" alignment="distributed"/>
  </si>
  <si>
    <t>（石造物）</t>
    <rPh sb="1" eb="3">
      <t>セキゾウ</t>
    </rPh>
    <rPh sb="3" eb="4">
      <t>ブツ</t>
    </rPh>
    <phoneticPr fontId="87" alignment="distributed"/>
  </si>
  <si>
    <t>高さ128cm、最大幅49cmの大型の五輪塔であり、石材は花崗岩で梵字は刻まれていない。南北朝末期から室町前期のものと考えられる。</t>
  </si>
  <si>
    <t>上黒田の五輪塔</t>
    <rPh sb="0" eb="3">
      <t>カミクロダ</t>
    </rPh>
    <rPh sb="4" eb="7">
      <t>ゴリントウ</t>
    </rPh>
    <phoneticPr fontId="88" alignment="distributed"/>
  </si>
  <si>
    <t>平成21. 7.22</t>
  </si>
  <si>
    <t>（馬場町3丁目411）</t>
    <phoneticPr fontId="87" alignment="distributed"/>
  </si>
  <si>
    <t>旧飯田藩馬場調練場にあったとされる寛政期頃の門で、明治2年に追手町、平成25年に現在地に移転した。</t>
  </si>
  <si>
    <t>1棟</t>
  </si>
  <si>
    <t>旧飯田藩馬場調練場の門（通称　脇坂門）</t>
    <rPh sb="0" eb="4">
      <t>キュウイイダハン</t>
    </rPh>
    <rPh sb="4" eb="6">
      <t>ババ</t>
    </rPh>
    <rPh sb="6" eb="9">
      <t>チョウレンジョウ</t>
    </rPh>
    <rPh sb="10" eb="11">
      <t>モン</t>
    </rPh>
    <rPh sb="12" eb="14">
      <t>ツウショウ</t>
    </rPh>
    <rPh sb="15" eb="18">
      <t>ワキサカモン</t>
    </rPh>
    <phoneticPr fontId="88" alignment="distributed"/>
  </si>
  <si>
    <t>平成22.11.22</t>
  </si>
  <si>
    <t>（上郷飯沼3335　雲彩寺）</t>
    <rPh sb="1" eb="3">
      <t>カミサト</t>
    </rPh>
    <rPh sb="3" eb="5">
      <t>イイヌマ</t>
    </rPh>
    <rPh sb="10" eb="11">
      <t>ウン</t>
    </rPh>
    <rPh sb="11" eb="12">
      <t>サイ</t>
    </rPh>
    <rPh sb="12" eb="13">
      <t>ジ</t>
    </rPh>
    <phoneticPr fontId="88" alignment="distributed"/>
  </si>
  <si>
    <t>桜丸（現県合同庁舎）の西側の門とされる薬医門で、18世紀前半の建立と推定される。大正10年頃雲彩寺に寄進された。</t>
  </si>
  <si>
    <t>旧飯田城の桜丸西門（雲彩寺山門）</t>
    <rPh sb="0" eb="3">
      <t>キュウイイダ</t>
    </rPh>
    <rPh sb="3" eb="4">
      <t>ジョウ</t>
    </rPh>
    <rPh sb="5" eb="6">
      <t>サクラノ</t>
    </rPh>
    <rPh sb="6" eb="7">
      <t>マル</t>
    </rPh>
    <rPh sb="7" eb="9">
      <t>ニシモン</t>
    </rPh>
    <rPh sb="10" eb="11">
      <t>ウン</t>
    </rPh>
    <rPh sb="11" eb="12">
      <t>サイ</t>
    </rPh>
    <rPh sb="12" eb="13">
      <t>ジ</t>
    </rPh>
    <rPh sb="13" eb="15">
      <t>サンモン</t>
    </rPh>
    <phoneticPr fontId="88" alignment="distributed"/>
  </si>
  <si>
    <t>平成22. 8.20</t>
  </si>
  <si>
    <t>（滝の沢6684 白山社）</t>
    <phoneticPr fontId="87" alignment="distributed"/>
  </si>
  <si>
    <t>享保18年(1733)に建てられた白山寺の護摩堂で、廃仏毀釈での破壊を白山社の拝殿として免れた。</t>
  </si>
  <si>
    <t>１棟</t>
  </si>
  <si>
    <t>白山社里宮拝殿「旧護摩堂」</t>
    <rPh sb="0" eb="5">
      <t>ハクサンシャサトミヤ</t>
    </rPh>
    <rPh sb="5" eb="7">
      <t>ハイデン</t>
    </rPh>
    <rPh sb="7" eb="13">
      <t>「キュウゴマドウ」</t>
    </rPh>
    <phoneticPr fontId="88" alignment="distributed"/>
  </si>
  <si>
    <t>(下久堅虎岩734-1)</t>
    <rPh sb="1" eb="4">
      <t>シモヒサカタ</t>
    </rPh>
    <phoneticPr fontId="87" alignment="distributed"/>
  </si>
  <si>
    <t>明治28年(1895)竣工の木造2階建擬洋風の病院建築で、明治期の病院建築で現存するものは少なく、全国的にも貴重な建造物である。</t>
  </si>
  <si>
    <t>旧瀧澤医院</t>
    <rPh sb="0" eb="3">
      <t>キュウタキザワ</t>
    </rPh>
    <rPh sb="3" eb="5">
      <t>イイン</t>
    </rPh>
    <phoneticPr fontId="88" alignment="distributed"/>
  </si>
  <si>
    <t>（八幡町1999　鳩ヶ嶺八幡宮）</t>
    <rPh sb="9" eb="10">
      <t>ハト</t>
    </rPh>
    <rPh sb="11" eb="12">
      <t>ミネ</t>
    </rPh>
    <rPh sb="12" eb="15">
      <t>ハチマングウ</t>
    </rPh>
    <phoneticPr fontId="87" alignment="distributed"/>
  </si>
  <si>
    <t>彩色された八脚門で、意匠的に優秀で大工の技術も高く、江戸時代中期の様式をよく示している。</t>
  </si>
  <si>
    <t>鳩ヶ嶺八幡宮随神門</t>
    <rPh sb="0" eb="2">
      <t>ハトガ</t>
    </rPh>
    <rPh sb="2" eb="3">
      <t>ミネ</t>
    </rPh>
    <rPh sb="3" eb="6">
      <t>ハチマングウ</t>
    </rPh>
    <rPh sb="6" eb="9">
      <t>ズイジンモン</t>
    </rPh>
    <phoneticPr fontId="88" alignment="distributed"/>
  </si>
  <si>
    <t>（本町4丁目53）</t>
    <phoneticPr fontId="87" alignment="distributed"/>
  </si>
  <si>
    <t>江戸後期築造の飯田藩士の住居で、門・塀・主屋が揃って現地に残る唯一の武士住宅遺構である。</t>
  </si>
  <si>
    <t>２棟</t>
  </si>
  <si>
    <t>福島家住宅</t>
    <rPh sb="0" eb="3">
      <t>フクシマケ</t>
    </rPh>
    <rPh sb="3" eb="5">
      <t>ジュウタク</t>
    </rPh>
    <phoneticPr fontId="88" alignment="distributed"/>
  </si>
  <si>
    <t>平成18. 4.10</t>
  </si>
  <si>
    <t>（風越山山頂 白山社）</t>
    <phoneticPr fontId="87" alignment="distributed"/>
  </si>
  <si>
    <t>拝殿は本殿（重文）の正面に続き屋根の一部は向拝とつながり、向拝は本殿の扉などに描かれた絵を保護している。随身門も含めて江戸中期に建てられたものとみられる。</t>
  </si>
  <si>
    <t>白山社奥社幣殿・拝殿、随身門</t>
    <rPh sb="0" eb="3">
      <t>ハクサンシャ</t>
    </rPh>
    <rPh sb="3" eb="5">
      <t>オクシャ</t>
    </rPh>
    <rPh sb="5" eb="6">
      <t>ヘイ</t>
    </rPh>
    <rPh sb="6" eb="7">
      <t>デン</t>
    </rPh>
    <rPh sb="8" eb="10">
      <t>ハイデン</t>
    </rPh>
    <rPh sb="11" eb="14">
      <t>ズイシンモン</t>
    </rPh>
    <phoneticPr fontId="88" alignment="distributed"/>
  </si>
  <si>
    <t>（伊豆木619-2 伊豆木天満宮）</t>
    <phoneticPr fontId="87" alignment="distributed"/>
  </si>
  <si>
    <t>（建造物）</t>
    <rPh sb="1" eb="4">
      <t>ケンゾウブツ</t>
    </rPh>
    <phoneticPr fontId="87" alignment="distributed"/>
  </si>
  <si>
    <t>明治11年（1879）再建された、間口6間、奥行3間半、屋根は切妻造、桟瓦葺の人形舞台と歌舞伎舞台の併用舞台。</t>
  </si>
  <si>
    <t>伊豆木天満宮神楽殿</t>
    <rPh sb="0" eb="2">
      <t>イズ</t>
    </rPh>
    <rPh sb="2" eb="3">
      <t>キ</t>
    </rPh>
    <rPh sb="3" eb="6">
      <t>テンマングウ</t>
    </rPh>
    <rPh sb="6" eb="8">
      <t>カグラ</t>
    </rPh>
    <rPh sb="8" eb="9">
      <t>デン</t>
    </rPh>
    <phoneticPr fontId="88" alignment="distributed"/>
  </si>
  <si>
    <t>平成15. 7.17</t>
  </si>
  <si>
    <t>（時又329 長石寺）</t>
    <phoneticPr fontId="87" alignment="distributed"/>
  </si>
  <si>
    <t>方3間、入母屋造、桟瓦葺。明治3年（1870）の再建で、立川流の直系が請負った最後の大規模建築といわれる。</t>
  </si>
  <si>
    <t>長石寺本堂</t>
    <rPh sb="0" eb="3">
      <t>チョウセキジ</t>
    </rPh>
    <rPh sb="3" eb="5">
      <t>ホンドウ</t>
    </rPh>
    <phoneticPr fontId="88" alignment="distributed"/>
  </si>
  <si>
    <t>（松尾久井2595-1）</t>
    <phoneticPr fontId="87" alignment="distributed"/>
  </si>
  <si>
    <t>桁行5間、梁行4間、2階建、切妻造、桟瓦葺の、三間一戸櫓門。文禄年間(1592～1596年)建立された現存する飯田城最古の遺構で、飯田城廃城に伴い現在の場所に移築された。</t>
  </si>
  <si>
    <t>旧飯田城の八間門</t>
    <rPh sb="0" eb="3">
      <t>キュウイイダ</t>
    </rPh>
    <rPh sb="3" eb="4">
      <t>ジョウ</t>
    </rPh>
    <rPh sb="5" eb="8">
      <t>ハッケンモン</t>
    </rPh>
    <phoneticPr fontId="88" alignment="distributed"/>
  </si>
  <si>
    <t>（鼎名古熊1914 運松寺）</t>
    <phoneticPr fontId="87" alignment="distributed"/>
  </si>
  <si>
    <t>享保20年(1735)建立された市内最古の鐘楼門で、18世紀の簡素な建築様式をよく示している。</t>
  </si>
  <si>
    <t>１連</t>
  </si>
  <si>
    <t>運松寺鐘楼門</t>
    <rPh sb="0" eb="1">
      <t>ウン</t>
    </rPh>
    <rPh sb="1" eb="3">
      <t>ショウジ</t>
    </rPh>
    <rPh sb="3" eb="4">
      <t>ショウ</t>
    </rPh>
    <rPh sb="4" eb="6">
      <t>ロウモン</t>
    </rPh>
    <phoneticPr fontId="88" alignment="distributed"/>
  </si>
  <si>
    <t>平成10. 6.23</t>
  </si>
  <si>
    <t>（上久堅8168 久堅神社）</t>
    <phoneticPr fontId="87" alignment="distributed"/>
  </si>
  <si>
    <t>享保16年(1731)建造、小規模な一間社流造、こけら葺の社殿で、県内でも例の少ない個性の強い建築である。</t>
  </si>
  <si>
    <t>神之峰久堅神社境内天神社本殿</t>
    <rPh sb="0" eb="1">
      <t>カン</t>
    </rPh>
    <rPh sb="1" eb="2">
      <t>ノ</t>
    </rPh>
    <rPh sb="2" eb="4">
      <t>ミネヒサ</t>
    </rPh>
    <rPh sb="4" eb="5">
      <t>カタ</t>
    </rPh>
    <rPh sb="5" eb="7">
      <t>ジンジャ</t>
    </rPh>
    <rPh sb="7" eb="9">
      <t>ケイダイ</t>
    </rPh>
    <rPh sb="9" eb="11">
      <t>テンジン</t>
    </rPh>
    <rPh sb="11" eb="12">
      <t>シャ</t>
    </rPh>
    <rPh sb="12" eb="14">
      <t>ホンデン</t>
    </rPh>
    <phoneticPr fontId="88" alignment="distributed"/>
  </si>
  <si>
    <t>（上郷別府1768 経蔵寺）</t>
    <phoneticPr fontId="87" alignment="distributed"/>
  </si>
  <si>
    <t>飯田城桜丸にあった安土桃山時代創建の薬医門で、宝暦年間に現在の赤門が建てられるに際して移築した。</t>
  </si>
  <si>
    <t>経蔵寺山門</t>
    <rPh sb="0" eb="3">
      <t>キョウゾウジ</t>
    </rPh>
    <rPh sb="3" eb="5">
      <t>サンモン</t>
    </rPh>
    <phoneticPr fontId="88" alignment="distributed"/>
  </si>
  <si>
    <t xml:space="preserve"> (箕瀬町1-2464-1 柏心寺)</t>
    <phoneticPr fontId="87" alignment="distributed"/>
  </si>
  <si>
    <t>一間四脚門、切妻造、桟瓦葺、寛文10年（1670）以前の江戸前期の建立で、装飾などに桃山様式が残されている。</t>
  </si>
  <si>
    <t>柏心寺山門</t>
    <rPh sb="0" eb="1">
      <t>ハク</t>
    </rPh>
    <rPh sb="1" eb="3">
      <t>シンジ</t>
    </rPh>
    <rPh sb="3" eb="5">
      <t>サンモン</t>
    </rPh>
    <phoneticPr fontId="88" alignment="distributed"/>
  </si>
  <si>
    <t>平成 5. 9.28</t>
  </si>
  <si>
    <t>（毛賀885 毛賀諏訪神社）</t>
    <phoneticPr fontId="87" alignment="distributed"/>
  </si>
  <si>
    <t>一間社流造、銅板葺（元こけら葺）で、木割りや彫刻に立川流の作風がみられる。文化12年(1815)建立された。</t>
  </si>
  <si>
    <t>毛賀諏訪神社本殿</t>
    <rPh sb="0" eb="2">
      <t>ケガ</t>
    </rPh>
    <rPh sb="2" eb="4">
      <t>スワ</t>
    </rPh>
    <rPh sb="4" eb="7">
      <t>ジンジャホン</t>
    </rPh>
    <rPh sb="7" eb="8">
      <t>デン</t>
    </rPh>
    <phoneticPr fontId="88" alignment="distributed"/>
  </si>
  <si>
    <t>平成 4. 2.24</t>
  </si>
  <si>
    <t>（座光寺1708 耕雲寺）</t>
    <phoneticPr fontId="87" alignment="distributed"/>
  </si>
  <si>
    <t>寛政7年(1795)建立、上層が高い二重門で、入母屋造、桟瓦葺き、当地域では珍しい竜宮門形式で、上層の組物や彫刻の意匠も優れている。</t>
  </si>
  <si>
    <t>耕雲寺の羅漢門</t>
    <rPh sb="0" eb="1">
      <t>コウ</t>
    </rPh>
    <rPh sb="1" eb="3">
      <t>ウンジ</t>
    </rPh>
    <rPh sb="4" eb="7">
      <t>ラカンモン</t>
    </rPh>
    <phoneticPr fontId="88" alignment="distributed"/>
  </si>
  <si>
    <t>平成 3. 9.21</t>
  </si>
  <si>
    <t>（南信濃八重河内998）</t>
    <phoneticPr fontId="87" alignment="distributed"/>
  </si>
  <si>
    <t>満島番所とともに秋葉街道に置かれた関所で、慶長19年（1614）遠山景直が一族を置いたことに始まり、天明7年（1787）に現在地に移転した。</t>
  </si>
  <si>
    <t>梁木島番所跡</t>
    <rPh sb="0" eb="1">
      <t>ハリノ</t>
    </rPh>
    <rPh sb="1" eb="3">
      <t>キジマ</t>
    </rPh>
    <rPh sb="3" eb="5">
      <t>バンショ</t>
    </rPh>
    <rPh sb="5" eb="6">
      <t>アト</t>
    </rPh>
    <phoneticPr fontId="88" alignment="distributed"/>
  </si>
  <si>
    <t>高さ11m、奥行き4ｍ、間口7ｍの唐破風三間楼門造り、文政11年(1828)の建造で、多様で絢爛な彫刻が施されている。総欅造り。</t>
  </si>
  <si>
    <t>白山社随身門</t>
    <rPh sb="0" eb="3">
      <t>ハクサンシャ</t>
    </rPh>
    <rPh sb="3" eb="6">
      <t>ズイシンモン</t>
    </rPh>
    <phoneticPr fontId="88" alignment="distributed"/>
  </si>
  <si>
    <t>昭和60.11.20</t>
  </si>
  <si>
    <t>（長野県飯田合同庁舎敷地内）</t>
    <rPh sb="1" eb="4">
      <t>ナガノケン</t>
    </rPh>
    <rPh sb="4" eb="6">
      <t>イイダ</t>
    </rPh>
    <rPh sb="6" eb="8">
      <t>ゴウドウ</t>
    </rPh>
    <rPh sb="8" eb="10">
      <t>チョウシャ</t>
    </rPh>
    <rPh sb="10" eb="12">
      <t>シキチ</t>
    </rPh>
    <rPh sb="12" eb="13">
      <t>ナイ</t>
    </rPh>
    <phoneticPr fontId="88" alignment="distributed"/>
  </si>
  <si>
    <t>飯田城桜丸の入口に現存する、正面3間、側面3間の入母屋造りの門で、ベンガラ塗りのため赤門と呼ばれる。宝暦4年（1754）の建立である。</t>
  </si>
  <si>
    <t>飯田城桜丸御門（通称赤門）</t>
    <rPh sb="0" eb="2">
      <t>イイダ</t>
    </rPh>
    <rPh sb="2" eb="3">
      <t>ジョウ</t>
    </rPh>
    <rPh sb="3" eb="4">
      <t>サクラノ</t>
    </rPh>
    <rPh sb="4" eb="5">
      <t>マル</t>
    </rPh>
    <rPh sb="5" eb="7">
      <t>ゴモン</t>
    </rPh>
    <rPh sb="8" eb="10">
      <t>ツウショウ</t>
    </rPh>
    <rPh sb="10" eb="12">
      <t>アカモン</t>
    </rPh>
    <phoneticPr fontId="88" alignment="distributed"/>
  </si>
  <si>
    <t>（八幡町1999 鳩ヶ嶺八幡宮）</t>
    <rPh sb="9" eb="10">
      <t>ハト</t>
    </rPh>
    <rPh sb="11" eb="12">
      <t>ミネ</t>
    </rPh>
    <rPh sb="12" eb="15">
      <t>ハチマングウ</t>
    </rPh>
    <phoneticPr fontId="87" alignment="distributed"/>
  </si>
  <si>
    <t>木造三間社流造で、飯田城主脇坂氏によって、江戸時代前期の寛文2年(1662)頃に建立された。</t>
  </si>
  <si>
    <t>鳩ヶ嶺八幡宮本殿</t>
    <rPh sb="0" eb="2">
      <t>ハトガ</t>
    </rPh>
    <rPh sb="2" eb="3">
      <t>ミネ</t>
    </rPh>
    <rPh sb="3" eb="5">
      <t>ハチマン</t>
    </rPh>
    <rPh sb="5" eb="7">
      <t>グウホン</t>
    </rPh>
    <rPh sb="7" eb="8">
      <t>デン</t>
    </rPh>
    <phoneticPr fontId="88" alignment="distributed"/>
  </si>
  <si>
    <t>昭和51.11.29</t>
  </si>
  <si>
    <t>（丸山町2丁目6728　阿弥陀寺）</t>
    <rPh sb="12" eb="15">
      <t>アミダ</t>
    </rPh>
    <rPh sb="15" eb="16">
      <t>ジ</t>
    </rPh>
    <phoneticPr fontId="87" alignment="distributed"/>
  </si>
  <si>
    <t>方2間の宝形造瓦葺、寛文12年(1672)飯田城主脇坂安政の建立とみられ、江戸前期の古い様式が残る。</t>
  </si>
  <si>
    <t>阿弥陀寺の千体仏観音堂　</t>
    <rPh sb="0" eb="4">
      <t>アミダジ</t>
    </rPh>
    <rPh sb="5" eb="8">
      <t>センタイブツ</t>
    </rPh>
    <rPh sb="8" eb="11">
      <t>カンノンドウ</t>
    </rPh>
    <phoneticPr fontId="88" alignment="distributed"/>
  </si>
  <si>
    <t>昭和49. 7.25</t>
  </si>
  <si>
    <t>飯田古墳群から出土した轡、杏葉等の馬具類。飯田地域の馬匹文化の受容の実態を示している。</t>
  </si>
  <si>
    <t>１括</t>
  </si>
  <si>
    <t>飯田古墳群馬匹関連遺物</t>
    <rPh sb="0" eb="2">
      <t>イイダ</t>
    </rPh>
    <rPh sb="2" eb="5">
      <t>コフングン</t>
    </rPh>
    <rPh sb="5" eb="7">
      <t>バヒツ</t>
    </rPh>
    <rPh sb="7" eb="9">
      <t>カンレン</t>
    </rPh>
    <rPh sb="9" eb="11">
      <t>イブツ</t>
    </rPh>
    <phoneticPr fontId="88" alignment="distributed"/>
  </si>
  <si>
    <t>平成26.12.15</t>
  </si>
  <si>
    <t>古代伊那郡衙の存在を示す恒川遺跡群の出土遺物110点。「厨」墨書土器や数多くの陶硯、瓦類がある。</t>
  </si>
  <si>
    <t>恒川遺跡群出土品</t>
    <rPh sb="0" eb="2">
      <t>ゴンガ</t>
    </rPh>
    <rPh sb="2" eb="5">
      <t>イセキグン</t>
    </rPh>
    <rPh sb="5" eb="8">
      <t>シュツドヒン</t>
    </rPh>
    <phoneticPr fontId="88" alignment="distributed"/>
  </si>
  <si>
    <t>平成25. 8. 9</t>
  </si>
  <si>
    <t>宮垣外遺跡から出土した馬具類で、古墳時代に馬の飼育・生産を通して、大和政権と密接につながっていたことを示している。</t>
  </si>
  <si>
    <t>宮垣外遺跡　土坑64出土品</t>
    <rPh sb="0" eb="3">
      <t>ミヤガイト</t>
    </rPh>
    <rPh sb="3" eb="5">
      <t>イセキ</t>
    </rPh>
    <rPh sb="6" eb="8">
      <t>ドコウ</t>
    </rPh>
    <rPh sb="10" eb="13">
      <t>シュツドヒン</t>
    </rPh>
    <phoneticPr fontId="88" alignment="distributed"/>
  </si>
  <si>
    <t>平成24. 6.14</t>
  </si>
  <si>
    <t>竪穴式石室および墳丘、周溝から出土した武具類、玉類、埴輪、土器などで、甲冑は埋葬者と大和政権との関係性を示している。</t>
  </si>
  <si>
    <t>溝口の塚古墳出土品</t>
    <rPh sb="0" eb="2">
      <t>ミゾグチ</t>
    </rPh>
    <rPh sb="3" eb="4">
      <t>ツカ</t>
    </rPh>
    <rPh sb="4" eb="6">
      <t>コフン</t>
    </rPh>
    <rPh sb="6" eb="9">
      <t>シュツドヒン</t>
    </rPh>
    <phoneticPr fontId="88" alignment="distributed"/>
  </si>
  <si>
    <t xml:space="preserve"> (考古資料)</t>
  </si>
  <si>
    <t>弥生時代後期の方形周溝墓の遺骸埋葬施設である。板状の炭化材で囲む構造になっている。</t>
  </si>
  <si>
    <t>木炭棺（黒田垣外遺跡出土）</t>
    <rPh sb="0" eb="2">
      <t>モクタン</t>
    </rPh>
    <rPh sb="2" eb="3">
      <t>カン</t>
    </rPh>
    <rPh sb="4" eb="6">
      <t>クロダ</t>
    </rPh>
    <rPh sb="6" eb="8">
      <t>ガイト</t>
    </rPh>
    <rPh sb="8" eb="10">
      <t>イセキ</t>
    </rPh>
    <rPh sb="10" eb="12">
      <t>シュツド</t>
    </rPh>
    <phoneticPr fontId="88" alignment="distributed"/>
  </si>
  <si>
    <t>（丸山町2丁目6728番地　阿弥陀寺）　</t>
    <rPh sb="1" eb="3">
      <t>マルヤマ</t>
    </rPh>
    <rPh sb="3" eb="4">
      <t>チョウ</t>
    </rPh>
    <rPh sb="5" eb="7">
      <t>チョウメ</t>
    </rPh>
    <rPh sb="11" eb="13">
      <t>バンチ</t>
    </rPh>
    <rPh sb="14" eb="18">
      <t>アミダジ</t>
    </rPh>
    <phoneticPr fontId="87" alignment="distributed"/>
  </si>
  <si>
    <t>像高43.3㎝のヒノキ一木割矧造の阿弥陀如来坐像で、円派系仏師の作風を持つ。12世紀後半から13世紀前半の作とみられる。。</t>
    <rPh sb="1" eb="2">
      <t>タカ</t>
    </rPh>
    <rPh sb="11" eb="13">
      <t>イチボク</t>
    </rPh>
    <rPh sb="13" eb="14">
      <t>ワ</t>
    </rPh>
    <rPh sb="14" eb="15">
      <t>ハ</t>
    </rPh>
    <rPh sb="15" eb="16">
      <t>ゾウ</t>
    </rPh>
    <rPh sb="17" eb="20">
      <t>アミダ</t>
    </rPh>
    <rPh sb="20" eb="22">
      <t>ニョライ</t>
    </rPh>
    <rPh sb="22" eb="24">
      <t>ザゾウ</t>
    </rPh>
    <rPh sb="26" eb="27">
      <t>エン</t>
    </rPh>
    <rPh sb="27" eb="28">
      <t>パ</t>
    </rPh>
    <rPh sb="28" eb="29">
      <t>ケイ</t>
    </rPh>
    <rPh sb="29" eb="31">
      <t>ブッシ</t>
    </rPh>
    <rPh sb="32" eb="34">
      <t>サクフウ</t>
    </rPh>
    <rPh sb="35" eb="36">
      <t>モ</t>
    </rPh>
    <rPh sb="40" eb="42">
      <t>セイキ</t>
    </rPh>
    <rPh sb="42" eb="44">
      <t>コウハン</t>
    </rPh>
    <rPh sb="48" eb="50">
      <t>セイキ</t>
    </rPh>
    <rPh sb="50" eb="52">
      <t>ゼンハン</t>
    </rPh>
    <rPh sb="53" eb="54">
      <t>サク</t>
    </rPh>
    <phoneticPr fontId="87" alignment="distributed"/>
  </si>
  <si>
    <t>１体</t>
    <phoneticPr fontId="87" alignment="distributed"/>
  </si>
  <si>
    <t>阿弥陀寺木造阿弥陀如来坐像</t>
    <rPh sb="0" eb="4">
      <t>アミダジ</t>
    </rPh>
    <rPh sb="4" eb="6">
      <t>モクゾウ</t>
    </rPh>
    <rPh sb="6" eb="9">
      <t>アミダ</t>
    </rPh>
    <rPh sb="9" eb="11">
      <t>ニョライ</t>
    </rPh>
    <rPh sb="11" eb="13">
      <t>ザゾウ</t>
    </rPh>
    <phoneticPr fontId="88" alignment="distributed"/>
  </si>
  <si>
    <t>令和3.3.12</t>
    <rPh sb="0" eb="2">
      <t>レイワ</t>
    </rPh>
    <phoneticPr fontId="87" alignment="distributed"/>
  </si>
  <si>
    <t>（立石140　立石寺）　</t>
    <rPh sb="1" eb="3">
      <t>タテイシ</t>
    </rPh>
    <rPh sb="7" eb="10">
      <t>リッシャクジ</t>
    </rPh>
    <phoneticPr fontId="87" alignment="distributed"/>
  </si>
  <si>
    <t>像高95.1㎝のカツラ一木造りの天部形立像で広目天と伝わり、10世紀後半の作とみられる。</t>
    <rPh sb="1" eb="2">
      <t>タカ</t>
    </rPh>
    <rPh sb="11" eb="13">
      <t>イチボク</t>
    </rPh>
    <rPh sb="13" eb="14">
      <t>ヅク</t>
    </rPh>
    <rPh sb="16" eb="17">
      <t>テン</t>
    </rPh>
    <rPh sb="17" eb="18">
      <t>ブ</t>
    </rPh>
    <rPh sb="18" eb="19">
      <t>ギョウ</t>
    </rPh>
    <rPh sb="19" eb="21">
      <t>リュウゾウ</t>
    </rPh>
    <rPh sb="22" eb="25">
      <t>コウモクテン</t>
    </rPh>
    <rPh sb="26" eb="27">
      <t>ツタ</t>
    </rPh>
    <rPh sb="32" eb="34">
      <t>セイキ</t>
    </rPh>
    <rPh sb="34" eb="36">
      <t>コウハン</t>
    </rPh>
    <rPh sb="37" eb="38">
      <t>サク</t>
    </rPh>
    <phoneticPr fontId="87" alignment="distributed"/>
  </si>
  <si>
    <t>立石寺木造天部形立像</t>
    <rPh sb="0" eb="3">
      <t>リッシャクジ</t>
    </rPh>
    <rPh sb="3" eb="5">
      <t>モクゾウ</t>
    </rPh>
    <rPh sb="5" eb="6">
      <t>テン</t>
    </rPh>
    <rPh sb="6" eb="7">
      <t>ブ</t>
    </rPh>
    <rPh sb="7" eb="8">
      <t>ギョウ</t>
    </rPh>
    <rPh sb="8" eb="10">
      <t>リュウゾウ</t>
    </rPh>
    <phoneticPr fontId="88" alignment="distributed"/>
  </si>
  <si>
    <t>（龍江7533-1　大平薬師堂）　</t>
    <phoneticPr fontId="87" alignment="distributed"/>
  </si>
  <si>
    <t>霊木化現の様相を呈する薬師如来立像で、10世紀代に制作されたと推定される。</t>
    <phoneticPr fontId="87" alignment="distributed"/>
  </si>
  <si>
    <t>１体</t>
    <rPh sb="1" eb="2">
      <t>カラダ</t>
    </rPh>
    <phoneticPr fontId="87" alignment="distributed"/>
  </si>
  <si>
    <t>龍江大平薬師如来立像</t>
    <rPh sb="0" eb="1">
      <t>タツ</t>
    </rPh>
    <rPh sb="1" eb="2">
      <t>エ</t>
    </rPh>
    <rPh sb="2" eb="4">
      <t>オオダイラ</t>
    </rPh>
    <rPh sb="4" eb="6">
      <t>ヤクシ</t>
    </rPh>
    <rPh sb="6" eb="8">
      <t>ニョライ</t>
    </rPh>
    <rPh sb="8" eb="10">
      <t>リュウゾウ</t>
    </rPh>
    <phoneticPr fontId="88" alignment="distributed"/>
  </si>
  <si>
    <t>平成31. 4.12</t>
    <phoneticPr fontId="87" alignment="distributed"/>
  </si>
  <si>
    <t>鳩ヶ嶺八幡宮所蔵の面で、室町時代の作と考えられる。神宮寺に所属し、行道面として使用された。</t>
  </si>
  <si>
    <t>１面</t>
  </si>
  <si>
    <t>菩薩面</t>
    <rPh sb="0" eb="3">
      <t>ボサツメン</t>
    </rPh>
    <phoneticPr fontId="88" alignment="distributed"/>
  </si>
  <si>
    <t>平成18.10.18</t>
  </si>
  <si>
    <t>鎌倉時代から桃山時代の作とみられ、八幡宮に付属した神宮寺に関わりがある。鳩ヶ嶺八幡宮所蔵。</t>
  </si>
  <si>
    <t>鬼神面</t>
    <rPh sb="0" eb="3">
      <t>キシンメン</t>
    </rPh>
    <phoneticPr fontId="88" alignment="distributed"/>
  </si>
  <si>
    <t>（南信濃和田1192　遠山郷土館　和田城）</t>
    <rPh sb="11" eb="13">
      <t>トオヤマ</t>
    </rPh>
    <rPh sb="13" eb="15">
      <t>キョウド</t>
    </rPh>
    <rPh sb="15" eb="16">
      <t>カン</t>
    </rPh>
    <rPh sb="17" eb="19">
      <t>ワダ</t>
    </rPh>
    <rPh sb="19" eb="20">
      <t>ジョウ</t>
    </rPh>
    <phoneticPr fontId="87" alignment="distributed"/>
  </si>
  <si>
    <t>（彫　刻）</t>
    <rPh sb="1" eb="2">
      <t>ホリ</t>
    </rPh>
    <rPh sb="3" eb="4">
      <t>コク</t>
    </rPh>
    <phoneticPr fontId="87" alignment="distributed"/>
  </si>
  <si>
    <t>鎌倉時代から南北朝時代の作と推定され、県内最古の古面として貴重である。南信濃木沢八幡神社所蔵。</t>
  </si>
  <si>
    <t>般若面が成立する以前の南北朝から室町初期の作と推定され、県内屈指の古面として貴重である。南信濃木沢青龍寺所蔵。</t>
  </si>
  <si>
    <t>（座光寺2638 元善光寺）</t>
    <phoneticPr fontId="87" alignment="distributed"/>
  </si>
  <si>
    <t>像長155cmの寄木造りの像で、江戸前期の作と推定される。釈迦入滅の場面を示している。</t>
  </si>
  <si>
    <t>１体</t>
  </si>
  <si>
    <t>釈迦涅槃像</t>
    <rPh sb="0" eb="2">
      <t>シャカ</t>
    </rPh>
    <rPh sb="2" eb="5">
      <t>ネハンゾウ</t>
    </rPh>
    <phoneticPr fontId="88" alignment="distributed"/>
  </si>
  <si>
    <t>昭和53.12. 1</t>
  </si>
  <si>
    <t>檜製の古式の獅子頭で、高さより奥行きが長く扁平な箱形をしており、室町時代初期の特徴を示す。</t>
  </si>
  <si>
    <t>１頭</t>
  </si>
  <si>
    <t>鳩ヶ嶺八幡宮獅子頭</t>
    <rPh sb="0" eb="2">
      <t>ハトガ</t>
    </rPh>
    <rPh sb="2" eb="3">
      <t>ミネ</t>
    </rPh>
    <rPh sb="3" eb="6">
      <t>ハチマングウ</t>
    </rPh>
    <rPh sb="6" eb="9">
      <t>シシガシラ</t>
    </rPh>
    <phoneticPr fontId="88" alignment="distributed"/>
  </si>
  <si>
    <t>（飯田市美術博物館)</t>
    <phoneticPr fontId="87" alignment="distributed"/>
  </si>
  <si>
    <t>慶長14年（1609）作の銘がある。高さ15㎝の陶製で、県内最古の近世陶器である。</t>
  </si>
  <si>
    <t>３体</t>
  </si>
  <si>
    <t>尾林古窯の狛犬</t>
    <rPh sb="0" eb="2">
      <t>オバヤシ</t>
    </rPh>
    <rPh sb="2" eb="4">
      <t>コヨウ</t>
    </rPh>
    <rPh sb="5" eb="7">
      <t>コマイヌ</t>
    </rPh>
    <phoneticPr fontId="88" alignment="distributed"/>
  </si>
  <si>
    <t>（龍江2372 定継寺）</t>
    <phoneticPr fontId="87" alignment="distributed"/>
  </si>
  <si>
    <t>雲板とは、禅宗寺院で食事や起床の合図に叩かれる梵音具をいう。本件は永享2年（1430）の陰刻があり、室町時代の特徴を示している。</t>
  </si>
  <si>
    <t>１口</t>
  </si>
  <si>
    <t>定継寺の雲板</t>
    <rPh sb="0" eb="3">
      <t>ジョウケイジ</t>
    </rPh>
    <rPh sb="4" eb="6">
      <t>ウンバン</t>
    </rPh>
    <phoneticPr fontId="88" alignment="distributed"/>
  </si>
  <si>
    <t>（立石140 立石寺）</t>
    <phoneticPr fontId="87" alignment="distributed"/>
  </si>
  <si>
    <t>室町時代の嘉吉3年(1446)に鋳造されたもので、当時の特徴をよく示している。</t>
  </si>
  <si>
    <t>立石寺の梵鐘</t>
    <rPh sb="0" eb="3">
      <t>リッシャクジ</t>
    </rPh>
    <rPh sb="4" eb="6">
      <t>ボンショウ</t>
    </rPh>
    <phoneticPr fontId="88" alignment="distributed"/>
  </si>
  <si>
    <t>（千代3268 法全寺）</t>
    <phoneticPr fontId="87" alignment="distributed"/>
  </si>
  <si>
    <t>（工芸品）</t>
    <rPh sb="1" eb="4">
      <t>コウゲイヒン</t>
    </rPh>
    <phoneticPr fontId="87" alignment="distributed"/>
  </si>
  <si>
    <t>永亨11年(1439)に鋳造されたもので室町時代の特徴をよく示している。</t>
  </si>
  <si>
    <t>法全寺の梵鐘</t>
    <rPh sb="0" eb="1">
      <t>ホウ</t>
    </rPh>
    <rPh sb="1" eb="3">
      <t>ゼンジ</t>
    </rPh>
    <rPh sb="4" eb="6">
      <t>ボンショウ</t>
    </rPh>
    <phoneticPr fontId="88" alignment="distributed"/>
  </si>
  <si>
    <t>（典　籍）</t>
  </si>
  <si>
    <t>下伊那教育会所蔵の書簡で、春草が父や兄など親族に宛てたものであり、春草研究に欠かせない資料である。</t>
  </si>
  <si>
    <t>69通</t>
  </si>
  <si>
    <t>菱田春草書簡　菱田家宛</t>
    <rPh sb="0" eb="2">
      <t>ヒシダ</t>
    </rPh>
    <rPh sb="2" eb="4">
      <t>シュンソウ</t>
    </rPh>
    <rPh sb="4" eb="6">
      <t>ショカン</t>
    </rPh>
    <rPh sb="7" eb="8">
      <t>ヒシ</t>
    </rPh>
    <rPh sb="8" eb="11">
      <t>ダケアテ</t>
    </rPh>
    <phoneticPr fontId="88" alignment="distributed"/>
  </si>
  <si>
    <t>平成23. 7.20</t>
    <phoneticPr fontId="87" alignment="distributed"/>
  </si>
  <si>
    <t>（飯田市美術博物館）</t>
    <rPh sb="1" eb="4">
      <t>イイダシ</t>
    </rPh>
    <rPh sb="4" eb="6">
      <t>ビジュツ</t>
    </rPh>
    <rPh sb="6" eb="9">
      <t>ハクブツカン</t>
    </rPh>
    <phoneticPr fontId="87" alignment="distributed"/>
  </si>
  <si>
    <t>春草が亡くなる前年の明治43年（1910）、第４回文部省美術展覧会出品のため制作をはじめたものの、未完成に終わった作品。未完成だが、下絵や色の塗り方など、作品制作の様子を見ることのできる資料として、近代美術史的にも貴重な資料である。</t>
    <rPh sb="0" eb="2">
      <t>シュンソウ</t>
    </rPh>
    <rPh sb="3" eb="4">
      <t>ナ</t>
    </rPh>
    <rPh sb="7" eb="9">
      <t>ゼンネン</t>
    </rPh>
    <phoneticPr fontId="87" alignment="distributed"/>
  </si>
  <si>
    <t>１幅</t>
    <phoneticPr fontId="16"/>
  </si>
  <si>
    <t>菱田春草筆「雨中美人」</t>
    <rPh sb="0" eb="2">
      <t>ヒシダ</t>
    </rPh>
    <rPh sb="2" eb="4">
      <t>シュンソウ</t>
    </rPh>
    <rPh sb="4" eb="5">
      <t>ヒツ</t>
    </rPh>
    <rPh sb="6" eb="8">
      <t>ウチュウ</t>
    </rPh>
    <rPh sb="8" eb="10">
      <t>ビジン</t>
    </rPh>
    <phoneticPr fontId="87" alignment="distributed"/>
  </si>
  <si>
    <t>令和 3. 9.17</t>
    <rPh sb="0" eb="1">
      <t>レイ</t>
    </rPh>
    <rPh sb="1" eb="2">
      <t>ワ</t>
    </rPh>
    <phoneticPr fontId="16"/>
  </si>
  <si>
    <t>朦朧体の画風を示すが、米欧遊学で印象派等の影響を受けた春草が色彩研究を重ね、朦朧体から装飾性重視の画風へと向かう移行期の画風を伝える作品である。</t>
    <phoneticPr fontId="87" alignment="distributed"/>
  </si>
  <si>
    <t>菱田春草筆「富嶽」</t>
    <rPh sb="0" eb="2">
      <t>ヒシダ</t>
    </rPh>
    <rPh sb="2" eb="4">
      <t>シュンソウ</t>
    </rPh>
    <rPh sb="4" eb="5">
      <t>ヒツ</t>
    </rPh>
    <rPh sb="6" eb="8">
      <t>フガク</t>
    </rPh>
    <phoneticPr fontId="87" alignment="distributed"/>
  </si>
  <si>
    <t>令和元. 6.12</t>
    <rPh sb="0" eb="3">
      <t>レイワモト</t>
    </rPh>
    <phoneticPr fontId="16"/>
  </si>
  <si>
    <t>東京美術学校時代の作品で、大和絵の伝統を学びながら、写実性があらわれ学習の成果が見える。現存する春草作品の中で最も早い出品受賞作品である。</t>
    <rPh sb="44" eb="46">
      <t>ゲンゾン</t>
    </rPh>
    <rPh sb="48" eb="50">
      <t>シュンソウ</t>
    </rPh>
    <rPh sb="50" eb="52">
      <t>サクヒン</t>
    </rPh>
    <rPh sb="53" eb="54">
      <t>ナカ</t>
    </rPh>
    <rPh sb="55" eb="56">
      <t>モット</t>
    </rPh>
    <rPh sb="57" eb="58">
      <t>ハヤ</t>
    </rPh>
    <rPh sb="59" eb="61">
      <t>シュッピン</t>
    </rPh>
    <rPh sb="61" eb="63">
      <t>ジュショウ</t>
    </rPh>
    <rPh sb="63" eb="65">
      <t>サクヒン</t>
    </rPh>
    <phoneticPr fontId="16"/>
  </si>
  <si>
    <t>菱田春草筆「鎌倉時代闘牛の図」</t>
    <rPh sb="0" eb="2">
      <t>ヒシダ</t>
    </rPh>
    <rPh sb="2" eb="4">
      <t>シュンソウ</t>
    </rPh>
    <rPh sb="4" eb="5">
      <t>ヒツ</t>
    </rPh>
    <rPh sb="6" eb="8">
      <t>カマクラ</t>
    </rPh>
    <rPh sb="8" eb="10">
      <t>ジダイ</t>
    </rPh>
    <rPh sb="10" eb="12">
      <t>トウギュウ</t>
    </rPh>
    <rPh sb="13" eb="14">
      <t>ズ</t>
    </rPh>
    <phoneticPr fontId="87" alignment="distributed"/>
  </si>
  <si>
    <t>平成30. 7.18</t>
    <rPh sb="0" eb="2">
      <t>ヘイセイ</t>
    </rPh>
    <phoneticPr fontId="16"/>
  </si>
  <si>
    <t>装飾性のある作風が結実し、春草が高い評価を得た時期の作品で、重文「黒き猫」の作風に通ずる。</t>
  </si>
  <si>
    <t>双幅</t>
  </si>
  <si>
    <t>菱田春草筆「春秋」</t>
    <rPh sb="0" eb="2">
      <t>ヒシダ</t>
    </rPh>
    <rPh sb="2" eb="4">
      <t>シュンソウ</t>
    </rPh>
    <rPh sb="4" eb="5">
      <t>ヒツ</t>
    </rPh>
    <rPh sb="6" eb="8">
      <t>シュンジュウ</t>
    </rPh>
    <phoneticPr fontId="88" alignment="distributed"/>
  </si>
  <si>
    <t>米欧から帰国後間もなくして描かれた作品で、朦朧体の空間性と鮮やかな色彩が両立し、朦朧体研究の成果が表れる。</t>
  </si>
  <si>
    <t>１幅</t>
  </si>
  <si>
    <t>菱田春草筆「帰樵」</t>
    <rPh sb="0" eb="2">
      <t>ヒシダ</t>
    </rPh>
    <rPh sb="2" eb="4">
      <t>シュンソウ</t>
    </rPh>
    <rPh sb="4" eb="5">
      <t>ヒツ</t>
    </rPh>
    <rPh sb="6" eb="7">
      <t>キ</t>
    </rPh>
    <rPh sb="7" eb="8">
      <t>ショウ</t>
    </rPh>
    <phoneticPr fontId="88" alignment="distributed"/>
  </si>
  <si>
    <t>美術博物館開館にあわせて、菱田家から飯田市へ寄贈された作品で、滞米期の作品と伝えられている。</t>
  </si>
  <si>
    <t>菱田春草筆「夜桜」</t>
    <rPh sb="0" eb="2">
      <t>ヒシダ</t>
    </rPh>
    <rPh sb="2" eb="4">
      <t>シュンソウ</t>
    </rPh>
    <rPh sb="4" eb="5">
      <t>ヒツ</t>
    </rPh>
    <rPh sb="6" eb="8">
      <t>ヨザクラ</t>
    </rPh>
    <phoneticPr fontId="88" alignment="distributed"/>
  </si>
  <si>
    <t>滞米期に描かれたことが明確な作品で、春草の米欧遊学期の作風をよく示し、この時期を代表する。</t>
  </si>
  <si>
    <t>菱田春草筆「夕の森」</t>
    <rPh sb="0" eb="2">
      <t>ヒシダ</t>
    </rPh>
    <rPh sb="2" eb="4">
      <t>シュンソウ</t>
    </rPh>
    <rPh sb="4" eb="5">
      <t>ヒツ</t>
    </rPh>
    <rPh sb="6" eb="7">
      <t>ユウベ</t>
    </rPh>
    <rPh sb="8" eb="9">
      <t>モリ</t>
    </rPh>
    <phoneticPr fontId="88" alignment="distributed"/>
  </si>
  <si>
    <t>第10回日本美術院連合絵画共進会で銀章となった作品で、写実性に主眼を置く朦朧体後期の画風をよく示す。</t>
  </si>
  <si>
    <t>菱田春草筆「鹿」</t>
    <rPh sb="0" eb="2">
      <t>ヒシダ</t>
    </rPh>
    <rPh sb="2" eb="4">
      <t>シュンソウ</t>
    </rPh>
    <rPh sb="4" eb="5">
      <t>ヒツ</t>
    </rPh>
    <rPh sb="6" eb="7">
      <t>シカ</t>
    </rPh>
    <phoneticPr fontId="88" alignment="distributed"/>
  </si>
  <si>
    <t>日本美術院の第16回絵画互評会で二等を受賞した作品で、重文「王昭君」と共通する表現が随所に見られる。</t>
  </si>
  <si>
    <t>菱田春草筆「霊昭女」</t>
    <rPh sb="0" eb="2">
      <t>ヒシダ</t>
    </rPh>
    <rPh sb="2" eb="4">
      <t>シュンソウ</t>
    </rPh>
    <rPh sb="4" eb="5">
      <t>ヒツ</t>
    </rPh>
    <rPh sb="6" eb="7">
      <t>レイ</t>
    </rPh>
    <rPh sb="7" eb="9">
      <t>ショウニョ</t>
    </rPh>
    <phoneticPr fontId="88" alignment="distributed"/>
  </si>
  <si>
    <t>東京美術学校時代の作品で、大和絵の伝統を学びながら、写実性があらわれ学習の成果が見える。春草会が最も早くに所蔵した春草作品である。</t>
  </si>
  <si>
    <t>1 面</t>
  </si>
  <si>
    <t>菱田春草筆「武具の図」</t>
    <rPh sb="0" eb="2">
      <t>ヒシダ</t>
    </rPh>
    <rPh sb="2" eb="4">
      <t>シュンソウ</t>
    </rPh>
    <rPh sb="4" eb="5">
      <t>ヒツ</t>
    </rPh>
    <rPh sb="6" eb="8">
      <t>ブグ</t>
    </rPh>
    <rPh sb="9" eb="10">
      <t>ズ</t>
    </rPh>
    <phoneticPr fontId="88" alignment="distributed"/>
  </si>
  <si>
    <t>江戸時代初期正保年間に、江戸幕府が諸国に提出を命じた郡の絵図の副本とみられる。上・下伊那郡の様子を描いた最古で詳細な絵図として貴重。</t>
  </si>
  <si>
    <t>1 点</t>
  </si>
  <si>
    <t>信州伊奈郡之絵図</t>
    <rPh sb="0" eb="2">
      <t>シンシュウ</t>
    </rPh>
    <rPh sb="2" eb="6">
      <t>イナグンノ</t>
    </rPh>
    <rPh sb="6" eb="8">
      <t>エズ</t>
    </rPh>
    <phoneticPr fontId="88" alignment="distributed"/>
  </si>
  <si>
    <t xml:space="preserve"> (飯田市美術博物館)</t>
    <phoneticPr fontId="87" alignment="distributed"/>
  </si>
  <si>
    <t>室町時代の作とされ、当地方の現存最古例で、全国でも古い作品である。立石の雌杉の下にあった杉の堂に伝来し、その跡地の個人宅に保管された。</t>
    <phoneticPr fontId="87" alignment="distributed"/>
  </si>
  <si>
    <t>１点</t>
  </si>
  <si>
    <t>絹本著色阿弥陀如来像</t>
    <rPh sb="0" eb="2">
      <t>ケンポン</t>
    </rPh>
    <rPh sb="2" eb="3">
      <t>チャク</t>
    </rPh>
    <rPh sb="3" eb="4">
      <t>ショク</t>
    </rPh>
    <rPh sb="4" eb="7">
      <t>アミダ</t>
    </rPh>
    <rPh sb="7" eb="9">
      <t>ニョライ</t>
    </rPh>
    <rPh sb="9" eb="10">
      <t>ゾウ</t>
    </rPh>
    <phoneticPr fontId="88" alignment="distributed"/>
  </si>
  <si>
    <t>平成19.11.21</t>
    <phoneticPr fontId="87" alignment="distributed"/>
  </si>
  <si>
    <t>室町時代の作とされ、当地方の現存最古例で、全国でも古い作品である。立石の雌杉の下にあった杉の堂に伝来し、その跡地の個人宅に保管された。</t>
  </si>
  <si>
    <t>絹本著色阿弥陀如来像</t>
    <rPh sb="0" eb="3">
      <t>ケンポンチャク</t>
    </rPh>
    <rPh sb="3" eb="4">
      <t>ショク</t>
    </rPh>
    <rPh sb="4" eb="7">
      <t>アミダ</t>
    </rPh>
    <rPh sb="7" eb="10">
      <t>ニョライゾウ</t>
    </rPh>
    <phoneticPr fontId="88" alignment="distributed"/>
  </si>
  <si>
    <t>平成19.11.21</t>
  </si>
  <si>
    <t>鎌倉末～南北朝時代の製作で、宮ノ上太子堂に伝来した。損傷は大きいが聖徳太子絵伝の古様を示している。</t>
  </si>
  <si>
    <t>５幅</t>
  </si>
  <si>
    <t>絹本著色聖徳太子絵伝</t>
    <rPh sb="0" eb="3">
      <t>ケンポンチャク</t>
    </rPh>
    <rPh sb="3" eb="4">
      <t>ショク</t>
    </rPh>
    <rPh sb="4" eb="8">
      <t>ショウトクタイシ</t>
    </rPh>
    <rPh sb="8" eb="10">
      <t>エデン</t>
    </rPh>
    <phoneticPr fontId="88" alignment="distributed"/>
  </si>
  <si>
    <t>平成13. 8.21</t>
  </si>
  <si>
    <t>（絵　画）</t>
  </si>
  <si>
    <t>春草27才の作品で、明治34年（1901）の帰郷後に東京へ戻り、１か月後に完成させて春草が母校へ寄贈した。</t>
    <phoneticPr fontId="16"/>
  </si>
  <si>
    <t>菱田春草の「白き猫」</t>
    <rPh sb="0" eb="2">
      <t>ヒシダ</t>
    </rPh>
    <rPh sb="2" eb="4">
      <t>シュンソウ</t>
    </rPh>
    <rPh sb="6" eb="7">
      <t>シロ</t>
    </rPh>
    <rPh sb="8" eb="9">
      <t>ネコ</t>
    </rPh>
    <phoneticPr fontId="88" alignment="distributed"/>
  </si>
  <si>
    <t>有形文化財</t>
  </si>
  <si>
    <t>概　　　　　要</t>
  </si>
  <si>
    <t>員数</t>
  </si>
  <si>
    <t>名称・所在地</t>
    <phoneticPr fontId="87" alignment="distributed"/>
  </si>
  <si>
    <t>指定年月日</t>
  </si>
  <si>
    <t>指定種別</t>
  </si>
  <si>
    <t>（５）　飯田市指定</t>
    <phoneticPr fontId="87" alignment="distributed"/>
  </si>
  <si>
    <t>（上村・南信濃）</t>
    <phoneticPr fontId="87" alignment="distributed"/>
  </si>
  <si>
    <t>選　　　　択</t>
  </si>
  <si>
    <t>二度芋はじゃがいもの在来種で、甘味があり、煮物などに使っても煮崩れしない。これを味噌田楽にし炭火であぶった郷土食である。</t>
  </si>
  <si>
    <t>遠山郷の二度芋の味噌田楽</t>
    <rPh sb="0" eb="2">
      <t>トオヤマ</t>
    </rPh>
    <rPh sb="2" eb="3">
      <t>ゴウ</t>
    </rPh>
    <rPh sb="4" eb="6">
      <t>ニド</t>
    </rPh>
    <rPh sb="6" eb="7">
      <t>イモ</t>
    </rPh>
    <rPh sb="8" eb="10">
      <t>ミソ</t>
    </rPh>
    <rPh sb="10" eb="12">
      <t>デンガク</t>
    </rPh>
    <phoneticPr fontId="88" alignment="distributed"/>
  </si>
  <si>
    <t>平成14. 3.15</t>
  </si>
  <si>
    <t>無形民俗文化財</t>
    <rPh sb="4" eb="7">
      <t>ブンカザイ</t>
    </rPh>
    <phoneticPr fontId="16"/>
  </si>
  <si>
    <t>（上村他）</t>
    <phoneticPr fontId="87" alignment="distributed"/>
  </si>
  <si>
    <t>米の粉を捏ねた皮で小豆の餡を包み、朴の葉でくるんで蒸し上げたもの。</t>
  </si>
  <si>
    <t>木曽の朴葉巻・下伊那南部の朴葉餅</t>
    <rPh sb="0" eb="2">
      <t>キソ</t>
    </rPh>
    <rPh sb="3" eb="4">
      <t>ホオ</t>
    </rPh>
    <rPh sb="4" eb="6">
      <t>バマキ</t>
    </rPh>
    <rPh sb="7" eb="10">
      <t>シモイナ</t>
    </rPh>
    <rPh sb="10" eb="12">
      <t>ナンブ</t>
    </rPh>
    <rPh sb="13" eb="14">
      <t>ホオ</t>
    </rPh>
    <rPh sb="14" eb="15">
      <t>バ</t>
    </rPh>
    <rPh sb="15" eb="16">
      <t>モチ</t>
    </rPh>
    <phoneticPr fontId="88" alignment="distributed"/>
  </si>
  <si>
    <t>平成13. 3.15</t>
  </si>
  <si>
    <t>〃　</t>
  </si>
  <si>
    <t>（南信濃他）</t>
    <phoneticPr fontId="87" alignment="distributed"/>
  </si>
  <si>
    <t>味噌・米粉・うどん粉・砂糖・クルミなどをまぜ、柚子の実の汁を加えて蒸した菓子である。</t>
  </si>
  <si>
    <t>南信州の柚餅子</t>
    <rPh sb="0" eb="3">
      <t>ミナミシンシュウ</t>
    </rPh>
    <rPh sb="4" eb="5">
      <t>ユ</t>
    </rPh>
    <rPh sb="5" eb="7">
      <t>ベシ</t>
    </rPh>
    <phoneticPr fontId="88" alignment="distributed"/>
  </si>
  <si>
    <t>平成12. 3.15</t>
  </si>
  <si>
    <t>　〃　</t>
  </si>
  <si>
    <t>（伊豆木）</t>
    <phoneticPr fontId="87" alignment="distributed"/>
  </si>
  <si>
    <t>10月7日の八幡宮祭典に奉納される姿鮨と家庭で食べられるチラシ鮨がある。伊豆木小笠原初代長巨が上方に出陣した際の兵糧食といわれる。</t>
  </si>
  <si>
    <t>飯田市伊豆木の鯖鮨</t>
    <rPh sb="0" eb="3">
      <t>イイダシ</t>
    </rPh>
    <rPh sb="3" eb="5">
      <t>イズ</t>
    </rPh>
    <rPh sb="5" eb="6">
      <t>キ</t>
    </rPh>
    <rPh sb="7" eb="8">
      <t>サバ</t>
    </rPh>
    <rPh sb="8" eb="9">
      <t>ズシ</t>
    </rPh>
    <phoneticPr fontId="88" alignment="distributed"/>
  </si>
  <si>
    <t>（県内一円）</t>
    <phoneticPr fontId="87" alignment="distributed"/>
  </si>
  <si>
    <t>手打ちそば、御幣餅、野沢菜漬け他、長野県における伝統的な食文化の代表事例である。</t>
  </si>
  <si>
    <t>味の文化財</t>
    <rPh sb="0" eb="1">
      <t>アジ</t>
    </rPh>
    <rPh sb="2" eb="4">
      <t>ブンカ</t>
    </rPh>
    <rPh sb="4" eb="5">
      <t>ザイ</t>
    </rPh>
    <phoneticPr fontId="88" alignment="distributed"/>
  </si>
  <si>
    <t>昭和58. 7.13</t>
    <phoneticPr fontId="87" alignment="distributed"/>
  </si>
  <si>
    <t>概　　　　　　要</t>
  </si>
  <si>
    <t>員　数</t>
  </si>
  <si>
    <t>（４）　県選択</t>
    <phoneticPr fontId="87" alignment="distributed"/>
  </si>
  <si>
    <t>（南信濃小道木・大島ほか）</t>
    <phoneticPr fontId="87" alignment="distributed"/>
  </si>
  <si>
    <t>(地質・鉱物)</t>
    <rPh sb="1" eb="2">
      <t>チ</t>
    </rPh>
    <rPh sb="2" eb="3">
      <t>シツ</t>
    </rPh>
    <rPh sb="4" eb="6">
      <t>コウブツ</t>
    </rPh>
    <phoneticPr fontId="87" alignment="distributed"/>
  </si>
  <si>
    <t>奈良時代に発生した遠江地震に伴う土砂崩れにより、遠山川に天然ダムが作られ、土石とともにダム内の土砂に混じった倒木が埋没樹、ダム湖沿いの原生林が水没・埋没したものが埋没林となった。古代の災害のようすを今に伝えている。</t>
    <phoneticPr fontId="87" alignment="distributed"/>
  </si>
  <si>
    <t>2区域
・2本</t>
    <rPh sb="1" eb="3">
      <t>クイキ</t>
    </rPh>
    <rPh sb="6" eb="7">
      <t>ホン</t>
    </rPh>
    <phoneticPr fontId="87" alignment="distributed"/>
  </si>
  <si>
    <t>遠山川の埋没林と埋没樹</t>
    <rPh sb="0" eb="3">
      <t>トオヤマガワ</t>
    </rPh>
    <rPh sb="4" eb="6">
      <t>マイボツ</t>
    </rPh>
    <rPh sb="6" eb="7">
      <t>リン</t>
    </rPh>
    <rPh sb="8" eb="11">
      <t>マイボツジュ</t>
    </rPh>
    <phoneticPr fontId="87" alignment="distributed"/>
  </si>
  <si>
    <t>令和元.10.24</t>
    <rPh sb="0" eb="2">
      <t>レイワ</t>
    </rPh>
    <rPh sb="2" eb="3">
      <t>モト</t>
    </rPh>
    <phoneticPr fontId="87" alignment="distributed"/>
  </si>
  <si>
    <t>（下久堅知久平690他）</t>
    <rPh sb="10" eb="11">
      <t>ホカ</t>
    </rPh>
    <phoneticPr fontId="87" alignment="distributed"/>
  </si>
  <si>
    <t>(地　質)</t>
    <rPh sb="1" eb="2">
      <t>チ</t>
    </rPh>
    <rPh sb="3" eb="4">
      <t>シツ</t>
    </rPh>
    <phoneticPr fontId="87" alignment="distributed"/>
  </si>
  <si>
    <t>川底や川岸の岩盤にできた円形の穴で、往時の天竜川の河蝕作用とその後の地盤隆起等を示す地学上の貴重な資料である。</t>
  </si>
  <si>
    <t>三石の甌穴群</t>
    <rPh sb="0" eb="2">
      <t>ミツイシ</t>
    </rPh>
    <rPh sb="3" eb="4">
      <t>オウ</t>
    </rPh>
    <rPh sb="4" eb="6">
      <t>ケツグン</t>
    </rPh>
    <phoneticPr fontId="88" alignment="distributed"/>
  </si>
  <si>
    <t>昭和51. 3.29</t>
  </si>
  <si>
    <t>（追手町2丁目678　長野県飯田合同庁舎敷地内）</t>
    <rPh sb="11" eb="14">
      <t>ナガノケン</t>
    </rPh>
    <rPh sb="14" eb="16">
      <t>イイダ</t>
    </rPh>
    <rPh sb="16" eb="18">
      <t>ゴウドウ</t>
    </rPh>
    <rPh sb="18" eb="20">
      <t>チョウシャ</t>
    </rPh>
    <rPh sb="20" eb="22">
      <t>シキチ</t>
    </rPh>
    <rPh sb="22" eb="23">
      <t>ナイ</t>
    </rPh>
    <phoneticPr fontId="87" alignment="distributed"/>
  </si>
  <si>
    <t>伊豆地方以南に自生するマンサク科の常緑高木で、暖地性だが旧飯田城桜丸に残されており、大変に珍しい。</t>
  </si>
  <si>
    <t>飯田城桜丸のイスノキ</t>
    <rPh sb="0" eb="2">
      <t>イイダ</t>
    </rPh>
    <rPh sb="2" eb="3">
      <t>ジョウ</t>
    </rPh>
    <rPh sb="3" eb="4">
      <t>サクラノ</t>
    </rPh>
    <rPh sb="4" eb="5">
      <t>マル</t>
    </rPh>
    <phoneticPr fontId="88" alignment="distributed"/>
  </si>
  <si>
    <t>平成26年. 9.25</t>
  </si>
  <si>
    <t>（立石502、659）</t>
    <phoneticPr fontId="87" alignment="distributed"/>
  </si>
  <si>
    <t>地区の中央に約400m離れてそびえる杉の巨木で、胸高周囲は、雄スギ9.8m、雌スギ9.0m。樹高は雄スギ44.5m、雌スギ44.0mにのぼる。</t>
  </si>
  <si>
    <t>２本</t>
  </si>
  <si>
    <t>立石の雄スギ雌スギ</t>
    <rPh sb="0" eb="2">
      <t>タテイシ</t>
    </rPh>
    <rPh sb="3" eb="4">
      <t>オ</t>
    </rPh>
    <rPh sb="6" eb="7">
      <t>メ</t>
    </rPh>
    <phoneticPr fontId="88" alignment="distributed"/>
  </si>
  <si>
    <t>昭和43. 5.16</t>
  </si>
  <si>
    <t>(上飯田6999他)</t>
    <phoneticPr fontId="87" alignment="distributed"/>
  </si>
  <si>
    <t>マンサク科の日本固有種の自生地。標高600m～1400mに群生する。暖地性の植物で分布の東北限にあたる。</t>
  </si>
  <si>
    <t>風越山のベニマンサクの自生地</t>
    <rPh sb="0" eb="1">
      <t>カザ</t>
    </rPh>
    <rPh sb="1" eb="3">
      <t>コシヤマ</t>
    </rPh>
    <phoneticPr fontId="88" alignment="distributed"/>
  </si>
  <si>
    <t>（飯田市美術博物館敷地内）</t>
    <phoneticPr fontId="87" alignment="distributed"/>
  </si>
  <si>
    <t>エドヒガンは他の桜より一足早く咲く。本件は樹高20m、胸高周囲5.4mで、幹が雄々しい。飯田藩家老安富家にちなんで「安富桜」ともよばれる。</t>
  </si>
  <si>
    <t>長姫のエドヒガン</t>
    <rPh sb="0" eb="1">
      <t>オサ</t>
    </rPh>
    <rPh sb="1" eb="2">
      <t>ヒメ</t>
    </rPh>
    <phoneticPr fontId="88" alignment="distributed"/>
  </si>
  <si>
    <t>昭和42. 5.22</t>
  </si>
  <si>
    <t>（山本6771）</t>
    <phoneticPr fontId="87" alignment="distributed"/>
  </si>
  <si>
    <t>(植　物)</t>
    <rPh sb="1" eb="2">
      <t>ショク</t>
    </rPh>
    <phoneticPr fontId="87" alignment="distributed"/>
  </si>
  <si>
    <t>カエデ科、雌雄異株の日本固有種で、生存環境が限られる。本件は分布北限に位置する樹高30m、胸高周囲4.8mある大木である。</t>
  </si>
  <si>
    <t>山本のハナノキ</t>
    <rPh sb="0" eb="2">
      <t>ヤマモト</t>
    </rPh>
    <phoneticPr fontId="88" alignment="distributed"/>
  </si>
  <si>
    <t>昭和40. 4.30</t>
  </si>
  <si>
    <t>ブッポウソウ科の鳥で、東南アジア地域から、夏鳥として渡来する。飯田市では遠山谷で確認されている。</t>
  </si>
  <si>
    <t>ブッポウソウ</t>
    <phoneticPr fontId="87" alignment="distributed"/>
  </si>
  <si>
    <t>昭和60. 7.29</t>
  </si>
  <si>
    <t>イタチ科の小動物で、中部地方以北の山岳地帯に生息し、伊那谷では木曽・赤石山脈の主として亜高山帯以上の地域に生息する。</t>
  </si>
  <si>
    <t>ホンドオコジョ</t>
    <phoneticPr fontId="87" alignment="distributed"/>
  </si>
  <si>
    <t>昭和50.11. 4</t>
  </si>
  <si>
    <t>日本特産のリス科の小動物で、本州･四国･九州に分布し、市内の山間部に広く分布していたが、近年激減している。</t>
  </si>
  <si>
    <t>ホンシュウモモンガ</t>
    <phoneticPr fontId="87" alignment="distributed"/>
  </si>
  <si>
    <t>タテハチョウ科の高山蝶で、本州中部と北海道に分布するが、本州では局所的で、赤石山脈にもわずかに記録がある。現在の生息状況は不明である。</t>
  </si>
  <si>
    <t>オオイチモンジ</t>
    <phoneticPr fontId="87" alignment="distributed"/>
  </si>
  <si>
    <t>昭和50. 2.24</t>
  </si>
  <si>
    <t>シロチョウ科の高山蝶で、亜高山帯に生息し、伊那谷では赤石山脈の中腹に広く分布するが、絶滅が危惧される。</t>
  </si>
  <si>
    <t>ミヤマシロチョウ</t>
    <phoneticPr fontId="87" alignment="distributed"/>
  </si>
  <si>
    <t>シロチョウ科の高山蝶で、中部山岳地域に生息し、赤石山脈では中腹の沢沿いに分布する。</t>
  </si>
  <si>
    <t>クモマツマキチョウ</t>
    <phoneticPr fontId="87" alignment="distributed"/>
  </si>
  <si>
    <t>ベニヒカゲと近縁の高山蝶で、木曽・赤石山脈では主としてダケカンバ帯の林間の草地などに生息している。</t>
  </si>
  <si>
    <t>クモマベニヒカゲ</t>
    <phoneticPr fontId="87" alignment="distributed"/>
  </si>
  <si>
    <t>ジャノメチョウ科の高山蝶で、市内では木曽山脈、赤石山脈で確認される。</t>
  </si>
  <si>
    <t>ベニヒカゲ</t>
    <phoneticPr fontId="87" alignment="distributed"/>
  </si>
  <si>
    <t>（上郷黒田3481 野底山池の平）</t>
    <phoneticPr fontId="87" alignment="distributed"/>
  </si>
  <si>
    <t>(動　物)</t>
  </si>
  <si>
    <t>日本固有種のアオガエル科の繁殖地。カエルの仲間では唯一樹上に産卵し、5月から7月にかけて泡状の卵塊を池の上の枝に産みつける。</t>
  </si>
  <si>
    <t>モリアオガエル繁殖地</t>
    <rPh sb="7" eb="10">
      <t>ハンショクチ</t>
    </rPh>
    <phoneticPr fontId="88" alignment="distributed"/>
  </si>
  <si>
    <t>天然記念物</t>
  </si>
  <si>
    <t>（座光寺6710-2他）</t>
    <rPh sb="1" eb="4">
      <t>ザコウジ</t>
    </rPh>
    <rPh sb="10" eb="11">
      <t>ホカ</t>
    </rPh>
    <phoneticPr fontId="87" alignment="distributed"/>
  </si>
  <si>
    <t>文政11年（1828）～天保2年（1831）に、天竜川と南大島川の合流点に築かれた石積みの堤防で、治水利水の様子をよく伝えている。</t>
  </si>
  <si>
    <t>１区域</t>
    <phoneticPr fontId="16"/>
  </si>
  <si>
    <t>座光寺の石川除</t>
    <rPh sb="0" eb="3">
      <t>ザコウジ</t>
    </rPh>
    <rPh sb="4" eb="5">
      <t>イシ</t>
    </rPh>
    <rPh sb="5" eb="7">
      <t>カワヨケ</t>
    </rPh>
    <phoneticPr fontId="87" alignment="distributed"/>
  </si>
  <si>
    <t>平成30. 9.27</t>
    <rPh sb="0" eb="2">
      <t>ヘイセイ</t>
    </rPh>
    <phoneticPr fontId="16"/>
  </si>
  <si>
    <t>（座光寺1849他）</t>
    <phoneticPr fontId="87" alignment="distributed"/>
  </si>
  <si>
    <t>大規模で複雑な縄張の山城。保存状態が大変良い。文献はないが、座光寺氏の他、戦国大名の関与が考えられる。</t>
  </si>
  <si>
    <t>南本城城跡</t>
    <rPh sb="0" eb="3">
      <t>ミナミホンジョウ</t>
    </rPh>
    <rPh sb="3" eb="5">
      <t>ジョウアト</t>
    </rPh>
    <phoneticPr fontId="88" alignment="distributed"/>
  </si>
  <si>
    <t>平成25. 3.25</t>
  </si>
  <si>
    <t xml:space="preserve"> (松尾代田1403-71)</t>
    <phoneticPr fontId="87" alignment="distributed"/>
  </si>
  <si>
    <t>全長42ｍの前方後方墳で、4世紀代の築造と考えられる。大和王権より一足早くに東海地方勢力の影響があったことが示唆される。</t>
  </si>
  <si>
    <t>代田山狐塚古墳</t>
    <rPh sb="0" eb="3">
      <t>シロタヤマ</t>
    </rPh>
    <rPh sb="3" eb="5">
      <t>キツネヅカ</t>
    </rPh>
    <rPh sb="5" eb="7">
      <t>コフン</t>
    </rPh>
    <phoneticPr fontId="88" alignment="distributed"/>
  </si>
  <si>
    <t>平成 6. 2.17</t>
  </si>
  <si>
    <t>（松尾1006他）</t>
    <phoneticPr fontId="87" alignment="distributed"/>
  </si>
  <si>
    <t>段丘突端の平山城。室町時代、信濃守護職松尾小笠原氏の本拠地として信濃・伊那の中心であった。</t>
  </si>
  <si>
    <t>松尾城跡</t>
    <rPh sb="0" eb="2">
      <t>マツオ</t>
    </rPh>
    <rPh sb="2" eb="4">
      <t>ジョウアト</t>
    </rPh>
    <phoneticPr fontId="88" alignment="distributed"/>
  </si>
  <si>
    <t>昭和47.10.16</t>
  </si>
  <si>
    <t>（駄科1729他）</t>
    <phoneticPr fontId="87" alignment="distributed"/>
  </si>
  <si>
    <t>段丘突端の平山城。室町時代、小笠原氏は家督を巡り一族内で争った。鈴岡城はその一派が拠った城で、松尾城主などと対立した。</t>
  </si>
  <si>
    <t>鈴岡城跡</t>
    <rPh sb="0" eb="1">
      <t>スズ</t>
    </rPh>
    <rPh sb="1" eb="2">
      <t>オカ</t>
    </rPh>
    <rPh sb="2" eb="4">
      <t>ジョウアト</t>
    </rPh>
    <phoneticPr fontId="88" alignment="distributed"/>
  </si>
  <si>
    <t>昭和46. 5.27</t>
  </si>
  <si>
    <t>（上川路884-2他）</t>
    <rPh sb="1" eb="3">
      <t>カミカワ</t>
    </rPh>
    <rPh sb="3" eb="4">
      <t>ジ</t>
    </rPh>
    <rPh sb="9" eb="10">
      <t>ホカ</t>
    </rPh>
    <phoneticPr fontId="87" alignment="distributed"/>
  </si>
  <si>
    <t>墳丘の全長65.4ｍ、横穴式石室を有する前方後円墳である。墳丘の大半が国史跡に指定されている。</t>
    <rPh sb="29" eb="31">
      <t>フンキュウ</t>
    </rPh>
    <rPh sb="32" eb="34">
      <t>タイハン</t>
    </rPh>
    <rPh sb="35" eb="36">
      <t>クニ</t>
    </rPh>
    <rPh sb="36" eb="38">
      <t>シセキ</t>
    </rPh>
    <rPh sb="39" eb="41">
      <t>シテイ</t>
    </rPh>
    <phoneticPr fontId="16"/>
  </si>
  <si>
    <t>御猿堂古墳</t>
    <rPh sb="0" eb="1">
      <t>オ</t>
    </rPh>
    <rPh sb="1" eb="2">
      <t>サル</t>
    </rPh>
    <rPh sb="2" eb="3">
      <t>ドウ</t>
    </rPh>
    <rPh sb="3" eb="5">
      <t>コフン</t>
    </rPh>
    <phoneticPr fontId="88" alignment="distributed"/>
  </si>
  <si>
    <t>昭和44. 7. 3</t>
  </si>
  <si>
    <t>（下伊那教育会）</t>
    <phoneticPr fontId="87" alignment="distributed"/>
  </si>
  <si>
    <t>脇坂氏藩主時代（1617～1672）の飯田城と城下町を描いた最古の絵図で、城郭・武家屋敷・町屋などの様子が丁寧に描かれている。藩主交代の際に使用されたと考えられる。</t>
    <phoneticPr fontId="87" alignment="distributed"/>
  </si>
  <si>
    <t>１鋪</t>
    <rPh sb="1" eb="2">
      <t>ホ</t>
    </rPh>
    <phoneticPr fontId="87" alignment="distributed"/>
  </si>
  <si>
    <t>信濃国飯田城絵図</t>
    <rPh sb="0" eb="2">
      <t>シナノノ</t>
    </rPh>
    <rPh sb="2" eb="3">
      <t>クニ</t>
    </rPh>
    <rPh sb="3" eb="6">
      <t>イイダジョウ</t>
    </rPh>
    <rPh sb="6" eb="8">
      <t>エズ</t>
    </rPh>
    <phoneticPr fontId="88" alignment="distributed"/>
  </si>
  <si>
    <t>令和4. 9.20</t>
    <rPh sb="0" eb="2">
      <t>レイワ</t>
    </rPh>
    <phoneticPr fontId="87" alignment="distributed"/>
  </si>
  <si>
    <t>（箕瀬町1丁目2464-1 柏心寺）</t>
    <rPh sb="14" eb="15">
      <t>カシワ</t>
    </rPh>
    <rPh sb="15" eb="16">
      <t>ココロ</t>
    </rPh>
    <rPh sb="16" eb="17">
      <t>テラ</t>
    </rPh>
    <phoneticPr fontId="87" alignment="distributed"/>
  </si>
  <si>
    <t>像高51.8cmの木造漆箔の像で、鎌倉時代前半期の作とされる。運慶・快慶の流派である慶派仏師の作風の影響を受けている。</t>
  </si>
  <si>
    <t>阿弥陀如来坐像</t>
    <rPh sb="0" eb="3">
      <t>アミダ</t>
    </rPh>
    <rPh sb="3" eb="5">
      <t>ニョライ</t>
    </rPh>
    <rPh sb="5" eb="7">
      <t>ザゾウ</t>
    </rPh>
    <phoneticPr fontId="88" alignment="distributed"/>
  </si>
  <si>
    <t>平成28. 3.17</t>
    <phoneticPr fontId="87" alignment="distributed"/>
  </si>
  <si>
    <t>（上川路1000 開善寺）</t>
    <phoneticPr fontId="87" alignment="distributed"/>
  </si>
  <si>
    <t>禅僧清拙正澄の坐像で、高さ72㎝のヒノキの寄せ木造りで、表面の文様などから鎌倉・南北朝時代の作と推定される。</t>
  </si>
  <si>
    <t>1 体</t>
  </si>
  <si>
    <t>木造大鑑禅師坐像</t>
    <rPh sb="0" eb="2">
      <t>モクゾウ</t>
    </rPh>
    <rPh sb="2" eb="4">
      <t>ダイカン</t>
    </rPh>
    <rPh sb="4" eb="6">
      <t>ゼンジ</t>
    </rPh>
    <rPh sb="6" eb="8">
      <t>ザゾウ</t>
    </rPh>
    <phoneticPr fontId="88" alignment="distributed"/>
  </si>
  <si>
    <t>平成22.10.12</t>
  </si>
  <si>
    <t>明治33年（1900）菱田春草26才の作で、日本画の革新を目指した朦朧体画風の代表作である。日本美術院の絵画共進会に出品した大作である。</t>
  </si>
  <si>
    <t>絹本著色菊慈童</t>
    <rPh sb="0" eb="4">
      <t>ケンポンチャクショク</t>
    </rPh>
    <rPh sb="4" eb="7">
      <t>キクジドウ</t>
    </rPh>
    <phoneticPr fontId="88" alignment="distributed"/>
  </si>
  <si>
    <t>平成19. 5. 1</t>
  </si>
  <si>
    <t>（飯田市美術博物館）　　　　</t>
    <phoneticPr fontId="87" alignment="distributed"/>
  </si>
  <si>
    <t>戦国時代から江戸時代にかけて下久堅北原の庄屋平沢家に代々伝わった古文書で、村人の生活の様子や行政担当者の資料が一括で残っている。</t>
  </si>
  <si>
    <t>3800点</t>
  </si>
  <si>
    <t>平沢文書</t>
    <rPh sb="0" eb="2">
      <t>ヒラサワ</t>
    </rPh>
    <rPh sb="2" eb="4">
      <t>モンジョ</t>
    </rPh>
    <phoneticPr fontId="88" alignment="distributed"/>
  </si>
  <si>
    <t>平成16. 3.29</t>
  </si>
  <si>
    <t>天武12年（683）鋳造の我が国最古の貨幣である富本銭と和銅元年（708）鋳造された和同銀銭で、当地方が大和朝廷との深い関係にあったことを示す貴重な資料である。</t>
  </si>
  <si>
    <t>２枚</t>
  </si>
  <si>
    <t>下伊那出土の富本銭、和同開珎銀銭</t>
    <rPh sb="0" eb="5">
      <t>シモイナシュツド</t>
    </rPh>
    <rPh sb="6" eb="8">
      <t>フホン</t>
    </rPh>
    <rPh sb="8" eb="9">
      <t>セン</t>
    </rPh>
    <rPh sb="10" eb="14">
      <t>ワドウカイチン</t>
    </rPh>
    <rPh sb="14" eb="15">
      <t>ギン</t>
    </rPh>
    <rPh sb="15" eb="16">
      <t>セン</t>
    </rPh>
    <phoneticPr fontId="88" alignment="distributed"/>
  </si>
  <si>
    <t>平成12. 3.27</t>
  </si>
  <si>
    <t>高さ1.05mの一木造りの像で、平安時代の古い様式を残している。立石寺の秘仏本尊となっている。</t>
  </si>
  <si>
    <t>木造十一面観音立像</t>
    <rPh sb="0" eb="2">
      <t>モクゾウ</t>
    </rPh>
    <rPh sb="2" eb="5">
      <t>ジュウイチメン</t>
    </rPh>
    <rPh sb="5" eb="7">
      <t>カンノン</t>
    </rPh>
    <rPh sb="7" eb="9">
      <t>リュウゾウ</t>
    </rPh>
    <phoneticPr fontId="88" alignment="distributed"/>
  </si>
  <si>
    <t>昭和63. 8.18</t>
  </si>
  <si>
    <t>松尾の妙前大塚古墳より出土した古墳時代の冑で、地金銅装で総高32cm、鉢は下底で直径20.2cm、短径18.8cm、高さ13cmである。</t>
  </si>
  <si>
    <t>１領</t>
  </si>
  <si>
    <t>眉庇付冑</t>
    <rPh sb="0" eb="1">
      <t>マビ</t>
    </rPh>
    <rPh sb="1" eb="2">
      <t>サシ</t>
    </rPh>
    <rPh sb="2" eb="3">
      <t>ツキ</t>
    </rPh>
    <rPh sb="3" eb="4">
      <t>カブト</t>
    </rPh>
    <phoneticPr fontId="88" alignment="distributed"/>
  </si>
  <si>
    <t>昭和60.11.21</t>
  </si>
  <si>
    <t>木造2階建、一部3階建、入母屋造、桟瓦葺。明治6年(1873)の建築で、1階は歌舞伎舞台となっている。学校建築としては県下最古で、間口10間の舞台は県下最大である。</t>
  </si>
  <si>
    <t>旧座光寺麻績学校校舎</t>
    <rPh sb="0" eb="1">
      <t>キュウ</t>
    </rPh>
    <rPh sb="1" eb="2">
      <t>ザ</t>
    </rPh>
    <rPh sb="2" eb="3">
      <t>コウ</t>
    </rPh>
    <rPh sb="3" eb="4">
      <t>ジ</t>
    </rPh>
    <rPh sb="4" eb="5">
      <t>オ</t>
    </rPh>
    <rPh sb="5" eb="6">
      <t>ミ</t>
    </rPh>
    <rPh sb="6" eb="7">
      <t>ガッ</t>
    </rPh>
    <rPh sb="7" eb="8">
      <t>コウ</t>
    </rPh>
    <rPh sb="8" eb="9">
      <t>コウ</t>
    </rPh>
    <rPh sb="9" eb="10">
      <t>シャ</t>
    </rPh>
    <phoneticPr fontId="88" alignment="distributed"/>
  </si>
  <si>
    <t>（下久堅南原1142 文永寺）</t>
    <rPh sb="4" eb="5">
      <t>ミナ</t>
    </rPh>
    <rPh sb="5" eb="6">
      <t>バラ</t>
    </rPh>
    <phoneticPr fontId="87" alignment="distributed"/>
  </si>
  <si>
    <t>弘安2年（1279）の銘を持つ類似型の鐘が小海町にあり、それに近い鎌倉時代後期の頃、文永寺創建当時の製作と推定される。</t>
  </si>
  <si>
    <t>梵鐘</t>
    <rPh sb="0" eb="2">
      <t>ボンショウ</t>
    </rPh>
    <phoneticPr fontId="88" alignment="distributed"/>
  </si>
  <si>
    <t>昭和45. 4.13</t>
  </si>
  <si>
    <t>県　　　宝</t>
  </si>
  <si>
    <t>（３）　長野県指定</t>
    <phoneticPr fontId="87" alignment="distributed"/>
  </si>
  <si>
    <t>認　　　　定</t>
  </si>
  <si>
    <t>瓦葺、入母屋造りで、室町時代の作といわれている。</t>
  </si>
  <si>
    <t>鐘楼</t>
    <rPh sb="0" eb="2">
      <t>ショウロウ</t>
    </rPh>
    <phoneticPr fontId="88" alignment="distributed"/>
  </si>
  <si>
    <t>昭和23.10. 1</t>
  </si>
  <si>
    <t>（建造物）</t>
  </si>
  <si>
    <t>（久米311 光明寺）</t>
    <phoneticPr fontId="87" alignment="distributed"/>
  </si>
  <si>
    <t>像の高さ85cmで、保延6年(1140) 3月3日の墨書がある。</t>
  </si>
  <si>
    <t>木造薬師如来座像　　　</t>
    <rPh sb="0" eb="2">
      <t>モクゾウ</t>
    </rPh>
    <rPh sb="2" eb="4">
      <t>ヤクシ</t>
    </rPh>
    <rPh sb="4" eb="6">
      <t>ニョライ</t>
    </rPh>
    <rPh sb="6" eb="8">
      <t>ザゾウ</t>
    </rPh>
    <phoneticPr fontId="88" alignment="distributed"/>
  </si>
  <si>
    <t>昭和24. 4.13</t>
  </si>
  <si>
    <t>（下久堅南原1142 文永寺）</t>
    <phoneticPr fontId="87" alignment="distributed"/>
  </si>
  <si>
    <t>文永寺の本山京都理性院の国家鎮護と国土豊穣の祈祷を褒めたもの。紙本墨書（太元八譬像）。</t>
  </si>
  <si>
    <t>１通</t>
  </si>
  <si>
    <t>正親町宸翰天皇女房奉書</t>
    <rPh sb="0" eb="3">
      <t>オオギマチ</t>
    </rPh>
    <rPh sb="3" eb="5">
      <t>シンカン</t>
    </rPh>
    <rPh sb="5" eb="7">
      <t>テンノウ</t>
    </rPh>
    <rPh sb="7" eb="9">
      <t>ニョウボウ</t>
    </rPh>
    <rPh sb="9" eb="11">
      <t>ホウショ</t>
    </rPh>
    <phoneticPr fontId="88" alignment="distributed"/>
  </si>
  <si>
    <t>昭和15. 2.23</t>
  </si>
  <si>
    <t>（　〃　）</t>
  </si>
  <si>
    <t>宸翰とは天皇自筆のこと。天皇の和歌で文永寺宗然が宮中で太元帥修法を修めた際に与えられたと伝わる。紙本墨書（詠春色浮水和歌）。</t>
  </si>
  <si>
    <t>後奈良天皇宸翰御懐紙</t>
    <rPh sb="0" eb="1">
      <t>ゴ</t>
    </rPh>
    <rPh sb="1" eb="3">
      <t>ナラ</t>
    </rPh>
    <rPh sb="3" eb="5">
      <t>テンノウ</t>
    </rPh>
    <rPh sb="5" eb="7">
      <t>シンカン</t>
    </rPh>
    <rPh sb="7" eb="8">
      <t>オン</t>
    </rPh>
    <rPh sb="8" eb="10">
      <t>カイシ</t>
    </rPh>
    <phoneticPr fontId="88" alignment="distributed"/>
  </si>
  <si>
    <t>女房奉書とは天皇の考えを女官が独自の字配り「女消息体」で書いたもので、太元修法を行なうよう書かれている。紙本墨書。</t>
  </si>
  <si>
    <t>後奈良天皇宸翰女房奉書</t>
    <rPh sb="0" eb="1">
      <t>ゴ</t>
    </rPh>
    <rPh sb="1" eb="3">
      <t>ナラ</t>
    </rPh>
    <rPh sb="3" eb="5">
      <t>テンノウ</t>
    </rPh>
    <rPh sb="5" eb="7">
      <t>シンカン</t>
    </rPh>
    <rPh sb="7" eb="9">
      <t>ニョウボウ</t>
    </rPh>
    <rPh sb="9" eb="11">
      <t>ホウショ</t>
    </rPh>
    <phoneticPr fontId="88" alignment="distributed"/>
  </si>
  <si>
    <t>（個人蔵）</t>
    <phoneticPr fontId="87" alignment="distributed"/>
  </si>
  <si>
    <t>（書　籍）</t>
    <rPh sb="1" eb="2">
      <t>ショ</t>
    </rPh>
    <rPh sb="3" eb="4">
      <t>セキ</t>
    </rPh>
    <phoneticPr fontId="87" alignment="distributed"/>
  </si>
  <si>
    <t>幕末の志士高山彦九郎が安永７年(1778)3月18日より6月24日までの100日間を綴った日記である。</t>
  </si>
  <si>
    <t>３巻</t>
  </si>
  <si>
    <t>高山彦九郎日記</t>
    <rPh sb="0" eb="5">
      <t>タカヤマヒコクロウ</t>
    </rPh>
    <rPh sb="5" eb="7">
      <t>ニッキ</t>
    </rPh>
    <phoneticPr fontId="88" alignment="distributed"/>
  </si>
  <si>
    <t>昭和10. 5.10</t>
  </si>
  <si>
    <t>重要美術品</t>
    <phoneticPr fontId="87" alignment="distributed"/>
  </si>
  <si>
    <t>（２）　国認定</t>
    <phoneticPr fontId="87" alignment="distributed"/>
  </si>
  <si>
    <t>（標高500～1800mの山地）</t>
    <phoneticPr fontId="87" alignment="distributed"/>
  </si>
  <si>
    <t>げっ歯目ヤマネ科に属する1属1種の日本特産種で世界的にも珍しい。市内では、伊那山脈及び遠山地区山間部での確認例がある。</t>
  </si>
  <si>
    <t>ヤマネ</t>
    <phoneticPr fontId="87" alignment="distributed"/>
  </si>
  <si>
    <t>昭和50. 6.26</t>
  </si>
  <si>
    <t>（  〃  ）</t>
  </si>
  <si>
    <t>日本最大級の猛禽類で近畿地方以北の山岳地帯で繁殖している。当市では赤石山脈においての確認例がある。</t>
  </si>
  <si>
    <t>イヌワシ</t>
    <phoneticPr fontId="87" alignment="distributed"/>
  </si>
  <si>
    <t>昭和40. 5.12</t>
  </si>
  <si>
    <t>（  〃  ）</t>
    <phoneticPr fontId="87" alignment="distributed"/>
  </si>
  <si>
    <t>（動　物）</t>
    <rPh sb="1" eb="2">
      <t>ドウ</t>
    </rPh>
    <rPh sb="3" eb="4">
      <t>モノ</t>
    </rPh>
    <phoneticPr fontId="16"/>
  </si>
  <si>
    <t>天然記念物に指定されている日本古来の犬種6種のうち唯一の小型犬で、日本犬の代表的犬種である。</t>
  </si>
  <si>
    <t>柴犬</t>
    <rPh sb="0" eb="2">
      <t>シバイヌ</t>
    </rPh>
    <phoneticPr fontId="88" alignment="distributed"/>
  </si>
  <si>
    <t>昭和11.12.16</t>
  </si>
  <si>
    <t>天然記念物　</t>
    <phoneticPr fontId="16"/>
  </si>
  <si>
    <t>（中央アルプス・南アルプス一帯）</t>
    <phoneticPr fontId="87" alignment="distributed"/>
  </si>
  <si>
    <t>日本に住む唯一の野生ウシ科動物で、日本固有種である。東日本の山地帯から高山帯に生息する。</t>
  </si>
  <si>
    <t>カモシカ</t>
    <phoneticPr fontId="87" alignment="distributed"/>
  </si>
  <si>
    <t>昭和30. 2.15</t>
  </si>
  <si>
    <t>（南アルプス）</t>
    <phoneticPr fontId="87" alignment="distributed"/>
  </si>
  <si>
    <t>（動　物）</t>
    <phoneticPr fontId="16"/>
  </si>
  <si>
    <t>キジ科の鳥で、赤石山脈のハイマツ帯に生息する。赤石山脈は世界的に分布の南限にあたり、近年絶滅が危惧される。</t>
  </si>
  <si>
    <t>ライチョウ</t>
    <phoneticPr fontId="87" alignment="distributed"/>
  </si>
  <si>
    <t>特別天然記念物</t>
    <rPh sb="4" eb="5">
      <t>キ</t>
    </rPh>
    <rPh sb="5" eb="6">
      <t>ネン</t>
    </rPh>
    <rPh sb="6" eb="7">
      <t>モノ</t>
    </rPh>
    <phoneticPr fontId="16"/>
  </si>
  <si>
    <t>（川路・龍江）</t>
    <phoneticPr fontId="87" alignment="distributed"/>
  </si>
  <si>
    <t>弘化4年(1847)、漢学者阪谷朗蘆によって命名された奇岩断崖からなる狭隘な峡谷で、両岸のアカマツ林、サクラ、サツキ、カエデ等の草木と共に四季折々の峡谷美をなす。</t>
  </si>
  <si>
    <t>天龍峡</t>
    <rPh sb="0" eb="3">
      <t>テンリュウキョウ</t>
    </rPh>
    <phoneticPr fontId="88" alignment="distributed"/>
  </si>
  <si>
    <t>昭和 9. 1.22</t>
  </si>
  <si>
    <t>名　　　勝</t>
  </si>
  <si>
    <t>（上川路284他）</t>
    <rPh sb="1" eb="2">
      <t>カミ</t>
    </rPh>
    <rPh sb="2" eb="4">
      <t>カワジ</t>
    </rPh>
    <rPh sb="7" eb="8">
      <t>ホカ</t>
    </rPh>
    <phoneticPr fontId="87" alignment="distributed"/>
  </si>
  <si>
    <t>現存する墳丘は全長約46.4ｍの前方後円墳で、横穴式石室を2つ有する。6世紀末の築造と考えられる。</t>
    <rPh sb="0" eb="2">
      <t>ゲンゾン</t>
    </rPh>
    <rPh sb="4" eb="6">
      <t>フンキュウ</t>
    </rPh>
    <rPh sb="7" eb="9">
      <t>ゼンチョウ</t>
    </rPh>
    <rPh sb="9" eb="10">
      <t>ヤク</t>
    </rPh>
    <rPh sb="16" eb="18">
      <t>ゼンポウ</t>
    </rPh>
    <rPh sb="18" eb="21">
      <t>コウエンフン</t>
    </rPh>
    <rPh sb="23" eb="25">
      <t>ヨコアナ</t>
    </rPh>
    <rPh sb="25" eb="26">
      <t>シキ</t>
    </rPh>
    <rPh sb="26" eb="28">
      <t>セキシツ</t>
    </rPh>
    <rPh sb="31" eb="32">
      <t>ユウ</t>
    </rPh>
    <rPh sb="36" eb="38">
      <t>セイキ</t>
    </rPh>
    <rPh sb="38" eb="39">
      <t>マツ</t>
    </rPh>
    <rPh sb="40" eb="42">
      <t>チクゾウ</t>
    </rPh>
    <rPh sb="43" eb="44">
      <t>カンガ</t>
    </rPh>
    <phoneticPr fontId="87" alignment="distributed"/>
  </si>
  <si>
    <t>馬背塚古墳</t>
    <rPh sb="0" eb="1">
      <t>マ</t>
    </rPh>
    <rPh sb="1" eb="2">
      <t>セ</t>
    </rPh>
    <rPh sb="2" eb="3">
      <t>ヅカ</t>
    </rPh>
    <rPh sb="3" eb="5">
      <t>コフン</t>
    </rPh>
    <phoneticPr fontId="87" alignment="distributed"/>
  </si>
  <si>
    <t>（上川路882-1他）</t>
    <rPh sb="1" eb="2">
      <t>カミ</t>
    </rPh>
    <rPh sb="2" eb="4">
      <t>カワジ</t>
    </rPh>
    <rPh sb="9" eb="10">
      <t>ホカ</t>
    </rPh>
    <phoneticPr fontId="87" alignment="distributed"/>
  </si>
  <si>
    <t>墳丘の全長約65.4ｍ、横穴式石室を有する前方後円墳である。6世紀中頃の築造と考えられ、重文の画文帯四仏四獣鏡が出土している。墳丘の一部が県史跡に指定されている。</t>
    <rPh sb="0" eb="2">
      <t>フンキュウ</t>
    </rPh>
    <rPh sb="3" eb="5">
      <t>ゼンチョウ</t>
    </rPh>
    <rPh sb="5" eb="6">
      <t>ヤク</t>
    </rPh>
    <rPh sb="12" eb="14">
      <t>ヨコアナ</t>
    </rPh>
    <rPh sb="14" eb="15">
      <t>シキ</t>
    </rPh>
    <rPh sb="15" eb="17">
      <t>セキシツ</t>
    </rPh>
    <rPh sb="18" eb="19">
      <t>ユウ</t>
    </rPh>
    <rPh sb="21" eb="23">
      <t>ゼンポウ</t>
    </rPh>
    <rPh sb="23" eb="26">
      <t>コウエンフン</t>
    </rPh>
    <rPh sb="31" eb="33">
      <t>セイキ</t>
    </rPh>
    <rPh sb="33" eb="35">
      <t>ナカゴロ</t>
    </rPh>
    <rPh sb="36" eb="38">
      <t>チクゾウ</t>
    </rPh>
    <rPh sb="39" eb="40">
      <t>カンガ</t>
    </rPh>
    <rPh sb="44" eb="46">
      <t>ジュウブン</t>
    </rPh>
    <rPh sb="47" eb="48">
      <t>ガ</t>
    </rPh>
    <rPh sb="48" eb="49">
      <t>モン</t>
    </rPh>
    <rPh sb="49" eb="50">
      <t>タイ</t>
    </rPh>
    <rPh sb="50" eb="51">
      <t>シ</t>
    </rPh>
    <rPh sb="51" eb="52">
      <t>ブツ</t>
    </rPh>
    <rPh sb="52" eb="53">
      <t>シ</t>
    </rPh>
    <rPh sb="53" eb="54">
      <t>ジュウ</t>
    </rPh>
    <rPh sb="54" eb="55">
      <t>キョウ</t>
    </rPh>
    <rPh sb="56" eb="58">
      <t>シュツド</t>
    </rPh>
    <rPh sb="63" eb="65">
      <t>フンキュウ</t>
    </rPh>
    <rPh sb="66" eb="68">
      <t>イチブ</t>
    </rPh>
    <rPh sb="69" eb="70">
      <t>ケン</t>
    </rPh>
    <rPh sb="70" eb="72">
      <t>シセキ</t>
    </rPh>
    <rPh sb="73" eb="75">
      <t>シテイ</t>
    </rPh>
    <phoneticPr fontId="87" alignment="distributed"/>
  </si>
  <si>
    <t>御猿堂古墳</t>
    <rPh sb="0" eb="2">
      <t>オサル</t>
    </rPh>
    <rPh sb="2" eb="3">
      <t>ドウ</t>
    </rPh>
    <rPh sb="3" eb="5">
      <t>コフン</t>
    </rPh>
    <phoneticPr fontId="87" alignment="distributed"/>
  </si>
  <si>
    <t>（桐林2875-1他）</t>
    <rPh sb="1" eb="3">
      <t>キリバヤシ</t>
    </rPh>
    <rPh sb="9" eb="10">
      <t>ホカ</t>
    </rPh>
    <phoneticPr fontId="87" alignment="distributed"/>
  </si>
  <si>
    <t>墳丘の全長約45ｍの帆立貝形古墳である。5世紀後半の築造と考えられる。</t>
    <rPh sb="0" eb="2">
      <t>フンキュウ</t>
    </rPh>
    <rPh sb="3" eb="5">
      <t>ゼンチョウ</t>
    </rPh>
    <rPh sb="5" eb="6">
      <t>ヤク</t>
    </rPh>
    <rPh sb="10" eb="13">
      <t>ホタテガイ</t>
    </rPh>
    <rPh sb="13" eb="14">
      <t>ガタ</t>
    </rPh>
    <rPh sb="14" eb="16">
      <t>コフン</t>
    </rPh>
    <rPh sb="21" eb="25">
      <t>セイキコウハン</t>
    </rPh>
    <rPh sb="26" eb="28">
      <t>チクゾウ</t>
    </rPh>
    <rPh sb="29" eb="30">
      <t>カンガ</t>
    </rPh>
    <phoneticPr fontId="87" alignment="distributed"/>
  </si>
  <si>
    <t>鎧塚古墳</t>
    <rPh sb="0" eb="1">
      <t>ヨロイ</t>
    </rPh>
    <rPh sb="1" eb="2">
      <t>ヅカ</t>
    </rPh>
    <rPh sb="2" eb="4">
      <t>コフン</t>
    </rPh>
    <phoneticPr fontId="87" alignment="distributed"/>
  </si>
  <si>
    <t>（桐林2886-1他）</t>
    <rPh sb="1" eb="3">
      <t>キリバヤシ</t>
    </rPh>
    <rPh sb="9" eb="10">
      <t>ホカ</t>
    </rPh>
    <phoneticPr fontId="87" alignment="distributed"/>
  </si>
  <si>
    <t>鏡塚古墳</t>
    <rPh sb="0" eb="1">
      <t>カガミ</t>
    </rPh>
    <rPh sb="1" eb="2">
      <t>ヅカ</t>
    </rPh>
    <rPh sb="2" eb="4">
      <t>コフン</t>
    </rPh>
    <phoneticPr fontId="87" alignment="distributed"/>
  </si>
  <si>
    <t>（桐林3046-1他）</t>
    <rPh sb="1" eb="3">
      <t>キリバヤシ</t>
    </rPh>
    <rPh sb="9" eb="10">
      <t>ホカ</t>
    </rPh>
    <phoneticPr fontId="87" alignment="distributed"/>
  </si>
  <si>
    <t>墳丘の全長約73ｍの前方後円墳で、竪穴式石室を有するとされる。5世紀後半の築造と考えられる。</t>
    <rPh sb="0" eb="2">
      <t>フンキュウ</t>
    </rPh>
    <rPh sb="3" eb="5">
      <t>ゼンチョウ</t>
    </rPh>
    <rPh sb="5" eb="6">
      <t>ヤク</t>
    </rPh>
    <rPh sb="10" eb="12">
      <t>ゼンポウ</t>
    </rPh>
    <rPh sb="12" eb="15">
      <t>コウエンフン</t>
    </rPh>
    <rPh sb="17" eb="19">
      <t>タテアナ</t>
    </rPh>
    <rPh sb="19" eb="20">
      <t>シキ</t>
    </rPh>
    <rPh sb="20" eb="22">
      <t>セキシツ</t>
    </rPh>
    <rPh sb="23" eb="24">
      <t>ユウ</t>
    </rPh>
    <rPh sb="32" eb="36">
      <t>セイキコウハン</t>
    </rPh>
    <rPh sb="37" eb="39">
      <t>チクゾウ</t>
    </rPh>
    <rPh sb="40" eb="41">
      <t>カンガ</t>
    </rPh>
    <phoneticPr fontId="87" alignment="distributed"/>
  </si>
  <si>
    <t>（桐林2024他）</t>
    <rPh sb="1" eb="3">
      <t>キリバヤシ</t>
    </rPh>
    <rPh sb="7" eb="8">
      <t>ホカ</t>
    </rPh>
    <phoneticPr fontId="87" alignment="distributed"/>
  </si>
  <si>
    <t>墳丘の全長約50ｍの前方後円墳で、竪穴式石室を有するとされる。5世紀後半の築造と考えられる。</t>
    <rPh sb="0" eb="2">
      <t>フンキュウ</t>
    </rPh>
    <rPh sb="3" eb="5">
      <t>ゼンチョウ</t>
    </rPh>
    <rPh sb="5" eb="6">
      <t>ヤク</t>
    </rPh>
    <rPh sb="10" eb="12">
      <t>ゼンポウ</t>
    </rPh>
    <rPh sb="12" eb="15">
      <t>コウエンフン</t>
    </rPh>
    <rPh sb="17" eb="19">
      <t>タテアナ</t>
    </rPh>
    <rPh sb="19" eb="20">
      <t>シキ</t>
    </rPh>
    <rPh sb="20" eb="22">
      <t>セキシツ</t>
    </rPh>
    <rPh sb="23" eb="24">
      <t>ユウ</t>
    </rPh>
    <rPh sb="32" eb="36">
      <t>セイキコウハン</t>
    </rPh>
    <rPh sb="37" eb="39">
      <t>チクゾウ</t>
    </rPh>
    <rPh sb="40" eb="41">
      <t>カンガ</t>
    </rPh>
    <phoneticPr fontId="87" alignment="distributed"/>
  </si>
  <si>
    <t>大塚古墳</t>
    <rPh sb="0" eb="2">
      <t>オオツカ</t>
    </rPh>
    <rPh sb="2" eb="4">
      <t>コフン</t>
    </rPh>
    <phoneticPr fontId="87" alignment="distributed"/>
  </si>
  <si>
    <t>（松尾上溝2806他）</t>
    <rPh sb="1" eb="3">
      <t>マツオ</t>
    </rPh>
    <rPh sb="3" eb="4">
      <t>アゲ</t>
    </rPh>
    <rPh sb="4" eb="5">
      <t>ミゾ</t>
    </rPh>
    <rPh sb="9" eb="10">
      <t>ホカ</t>
    </rPh>
    <phoneticPr fontId="87" alignment="distributed"/>
  </si>
  <si>
    <t>墳丘の北側半分が削られているが、もとは2つの横穴式石室を有する前方後円墳であった。現在は全長約20ｍ前後の後円部とその石室のみが残っている。6世紀後半の築造と考えられる。</t>
    <rPh sb="0" eb="2">
      <t>フンキュウ</t>
    </rPh>
    <rPh sb="3" eb="5">
      <t>キタガワ</t>
    </rPh>
    <rPh sb="5" eb="7">
      <t>ハンブン</t>
    </rPh>
    <rPh sb="8" eb="9">
      <t>ケズ</t>
    </rPh>
    <rPh sb="22" eb="24">
      <t>ヨコアナ</t>
    </rPh>
    <rPh sb="24" eb="25">
      <t>シキ</t>
    </rPh>
    <rPh sb="25" eb="27">
      <t>セキシツ</t>
    </rPh>
    <rPh sb="28" eb="29">
      <t>ユウ</t>
    </rPh>
    <rPh sb="31" eb="33">
      <t>ゼンポウ</t>
    </rPh>
    <rPh sb="33" eb="36">
      <t>コウエンフン</t>
    </rPh>
    <rPh sb="41" eb="43">
      <t>ゲンザイ</t>
    </rPh>
    <rPh sb="44" eb="46">
      <t>ゼンチョウ</t>
    </rPh>
    <rPh sb="46" eb="47">
      <t>ヤク</t>
    </rPh>
    <rPh sb="50" eb="52">
      <t>ゼンゴ</t>
    </rPh>
    <rPh sb="53" eb="56">
      <t>コウエンブ</t>
    </rPh>
    <rPh sb="59" eb="61">
      <t>セキシツ</t>
    </rPh>
    <rPh sb="64" eb="65">
      <t>ノコ</t>
    </rPh>
    <rPh sb="71" eb="73">
      <t>セイキ</t>
    </rPh>
    <rPh sb="73" eb="75">
      <t>コウハン</t>
    </rPh>
    <rPh sb="76" eb="78">
      <t>チクゾウ</t>
    </rPh>
    <rPh sb="79" eb="80">
      <t>カンガ</t>
    </rPh>
    <phoneticPr fontId="87" alignment="distributed"/>
  </si>
  <si>
    <t>おかん塚古墳</t>
    <rPh sb="3" eb="4">
      <t>ヅカ</t>
    </rPh>
    <rPh sb="4" eb="6">
      <t>コフン</t>
    </rPh>
    <phoneticPr fontId="87" alignment="distributed"/>
  </si>
  <si>
    <t>（松尾上溝3384他）</t>
    <rPh sb="1" eb="3">
      <t>マツオ</t>
    </rPh>
    <rPh sb="3" eb="4">
      <t>アゲ</t>
    </rPh>
    <rPh sb="4" eb="5">
      <t>ミゾ</t>
    </rPh>
    <rPh sb="9" eb="10">
      <t>ホカ</t>
    </rPh>
    <phoneticPr fontId="87" alignment="distributed"/>
  </si>
  <si>
    <t>墳丘の全長約40ｍ、横穴式石室を有する前方後円墳である。二重周溝を持ち、6世紀中頃の築造と考えられる。</t>
    <rPh sb="0" eb="2">
      <t>フンキュウ</t>
    </rPh>
    <rPh sb="3" eb="5">
      <t>ゼンチョウ</t>
    </rPh>
    <rPh sb="5" eb="6">
      <t>ヤク</t>
    </rPh>
    <rPh sb="10" eb="15">
      <t>ヨコアナシキセキシツ</t>
    </rPh>
    <rPh sb="16" eb="17">
      <t>ユウ</t>
    </rPh>
    <rPh sb="19" eb="24">
      <t>ゼンポウコウエンフン</t>
    </rPh>
    <rPh sb="28" eb="30">
      <t>ニジュウ</t>
    </rPh>
    <rPh sb="30" eb="32">
      <t>シュウコウ</t>
    </rPh>
    <rPh sb="33" eb="34">
      <t>モ</t>
    </rPh>
    <rPh sb="37" eb="39">
      <t>セイキ</t>
    </rPh>
    <rPh sb="39" eb="41">
      <t>ナカゴロ</t>
    </rPh>
    <rPh sb="42" eb="44">
      <t>チクゾウ</t>
    </rPh>
    <rPh sb="45" eb="46">
      <t>カンガ</t>
    </rPh>
    <phoneticPr fontId="87" alignment="distributed"/>
  </si>
  <si>
    <t>上溝天神塚古墳</t>
    <rPh sb="0" eb="1">
      <t>アゲ</t>
    </rPh>
    <rPh sb="1" eb="2">
      <t>ミゾ</t>
    </rPh>
    <rPh sb="2" eb="4">
      <t>テンジン</t>
    </rPh>
    <rPh sb="4" eb="5">
      <t>ヅカ</t>
    </rPh>
    <rPh sb="5" eb="7">
      <t>コフン</t>
    </rPh>
    <phoneticPr fontId="87" alignment="distributed"/>
  </si>
  <si>
    <t>（松尾上溝3366-1他）</t>
    <rPh sb="1" eb="3">
      <t>マツオ</t>
    </rPh>
    <rPh sb="3" eb="4">
      <t>アゲ</t>
    </rPh>
    <rPh sb="4" eb="5">
      <t>ミゾ</t>
    </rPh>
    <rPh sb="11" eb="12">
      <t>ホカ</t>
    </rPh>
    <phoneticPr fontId="87" alignment="distributed"/>
  </si>
  <si>
    <t>墳丘の全長約40ｍ、横穴式石室を有する前方後円墳である。石室には赤彩がよく残っている。6世紀前半の築造と考えられる。</t>
    <rPh sb="0" eb="2">
      <t>フンキュウ</t>
    </rPh>
    <rPh sb="3" eb="5">
      <t>ゼンチョウ</t>
    </rPh>
    <rPh sb="5" eb="6">
      <t>ヤク</t>
    </rPh>
    <rPh sb="10" eb="12">
      <t>ヨコアナ</t>
    </rPh>
    <rPh sb="12" eb="13">
      <t>シキ</t>
    </rPh>
    <rPh sb="13" eb="15">
      <t>セキシツ</t>
    </rPh>
    <rPh sb="16" eb="17">
      <t>ユウ</t>
    </rPh>
    <rPh sb="19" eb="21">
      <t>ゼンポウ</t>
    </rPh>
    <rPh sb="21" eb="24">
      <t>コウエンフン</t>
    </rPh>
    <rPh sb="28" eb="30">
      <t>セキシツ</t>
    </rPh>
    <rPh sb="32" eb="33">
      <t>アカ</t>
    </rPh>
    <rPh sb="33" eb="34">
      <t>サイ</t>
    </rPh>
    <rPh sb="37" eb="38">
      <t>ノコ</t>
    </rPh>
    <rPh sb="44" eb="46">
      <t>セイキ</t>
    </rPh>
    <rPh sb="46" eb="48">
      <t>ゼンハン</t>
    </rPh>
    <rPh sb="49" eb="51">
      <t>チクゾウ</t>
    </rPh>
    <rPh sb="52" eb="53">
      <t>カンガ</t>
    </rPh>
    <phoneticPr fontId="87" alignment="distributed"/>
  </si>
  <si>
    <t>姫塚古墳</t>
    <rPh sb="0" eb="1">
      <t>ヒメ</t>
    </rPh>
    <rPh sb="1" eb="2">
      <t>ヅカ</t>
    </rPh>
    <rPh sb="2" eb="4">
      <t>コフン</t>
    </rPh>
    <phoneticPr fontId="87" alignment="distributed"/>
  </si>
  <si>
    <t>（松尾久井284）</t>
    <rPh sb="1" eb="3">
      <t>マツオ</t>
    </rPh>
    <rPh sb="3" eb="5">
      <t>ヒサイ</t>
    </rPh>
    <phoneticPr fontId="87" alignment="distributed"/>
  </si>
  <si>
    <t>茶柄山古墳群の中心をなしており全長約58ｍ、高さ9ｍの前方後円墳で、5世紀末から6世紀の築造と考えられる。</t>
    <rPh sb="0" eb="1">
      <t>チャ</t>
    </rPh>
    <rPh sb="1" eb="2">
      <t>ガラ</t>
    </rPh>
    <rPh sb="2" eb="3">
      <t>ヤマ</t>
    </rPh>
    <rPh sb="3" eb="5">
      <t>コフン</t>
    </rPh>
    <rPh sb="5" eb="6">
      <t>グン</t>
    </rPh>
    <rPh sb="7" eb="9">
      <t>チュウシン</t>
    </rPh>
    <rPh sb="15" eb="17">
      <t>ゼンチョウ</t>
    </rPh>
    <rPh sb="17" eb="18">
      <t>ヤク</t>
    </rPh>
    <rPh sb="22" eb="23">
      <t>タカ</t>
    </rPh>
    <rPh sb="27" eb="29">
      <t>ゼンポウ</t>
    </rPh>
    <rPh sb="29" eb="32">
      <t>コウエンフン</t>
    </rPh>
    <rPh sb="35" eb="37">
      <t>セイキ</t>
    </rPh>
    <rPh sb="37" eb="38">
      <t>スエ</t>
    </rPh>
    <rPh sb="41" eb="43">
      <t>セイキ</t>
    </rPh>
    <rPh sb="44" eb="46">
      <t>チクゾウ</t>
    </rPh>
    <rPh sb="47" eb="48">
      <t>カンガ</t>
    </rPh>
    <phoneticPr fontId="87" alignment="distributed"/>
  </si>
  <si>
    <t>御射山獅子塚古墳</t>
    <rPh sb="0" eb="1">
      <t>ミ</t>
    </rPh>
    <rPh sb="1" eb="2">
      <t>サ</t>
    </rPh>
    <rPh sb="2" eb="3">
      <t>ヤマ</t>
    </rPh>
    <rPh sb="3" eb="5">
      <t>シシ</t>
    </rPh>
    <rPh sb="5" eb="6">
      <t>ヅカ</t>
    </rPh>
    <rPh sb="6" eb="8">
      <t>コフン</t>
    </rPh>
    <phoneticPr fontId="87" alignment="distributed"/>
  </si>
  <si>
    <t>（上郷飯沼3334-1　雲彩寺）</t>
    <rPh sb="1" eb="3">
      <t>カミサト</t>
    </rPh>
    <rPh sb="3" eb="5">
      <t>イイヌマ</t>
    </rPh>
    <rPh sb="12" eb="13">
      <t>ウン</t>
    </rPh>
    <rPh sb="13" eb="14">
      <t>サイ</t>
    </rPh>
    <rPh sb="14" eb="15">
      <t>ジ</t>
    </rPh>
    <phoneticPr fontId="87" alignment="distributed"/>
  </si>
  <si>
    <t>墳丘の全長約74.5ｍ、横穴式石室を有する前方後円墳である。6世紀前半の築造と考えられる。</t>
    <rPh sb="0" eb="2">
      <t>フンキュウ</t>
    </rPh>
    <rPh sb="3" eb="5">
      <t>ゼンチョウ</t>
    </rPh>
    <rPh sb="5" eb="6">
      <t>ヤク</t>
    </rPh>
    <rPh sb="12" eb="14">
      <t>ヨコアナ</t>
    </rPh>
    <rPh sb="14" eb="15">
      <t>シキ</t>
    </rPh>
    <rPh sb="15" eb="17">
      <t>セキシツ</t>
    </rPh>
    <rPh sb="18" eb="19">
      <t>ユウ</t>
    </rPh>
    <rPh sb="21" eb="23">
      <t>ゼンポウ</t>
    </rPh>
    <rPh sb="23" eb="26">
      <t>コウエンフン</t>
    </rPh>
    <rPh sb="31" eb="33">
      <t>セイキ</t>
    </rPh>
    <rPh sb="33" eb="35">
      <t>ゼンハン</t>
    </rPh>
    <rPh sb="36" eb="38">
      <t>チクゾウ</t>
    </rPh>
    <rPh sb="39" eb="40">
      <t>カンガ</t>
    </rPh>
    <phoneticPr fontId="87" alignment="distributed"/>
  </si>
  <si>
    <t>飯沼天神塚（雲彩寺）古墳</t>
    <rPh sb="0" eb="2">
      <t>イイヌマ</t>
    </rPh>
    <rPh sb="2" eb="4">
      <t>テンジン</t>
    </rPh>
    <rPh sb="4" eb="5">
      <t>ヅカ</t>
    </rPh>
    <rPh sb="6" eb="7">
      <t>ウン</t>
    </rPh>
    <rPh sb="7" eb="8">
      <t>サイ</t>
    </rPh>
    <rPh sb="8" eb="9">
      <t>ジ</t>
    </rPh>
    <rPh sb="10" eb="12">
      <t>コフン</t>
    </rPh>
    <phoneticPr fontId="87" alignment="distributed"/>
  </si>
  <si>
    <t>（座光寺3338-1　高岡神社）</t>
    <rPh sb="1" eb="4">
      <t>ザコウジ</t>
    </rPh>
    <rPh sb="11" eb="13">
      <t>タカオカ</t>
    </rPh>
    <rPh sb="13" eb="15">
      <t>ジンジャ</t>
    </rPh>
    <phoneticPr fontId="87" alignment="distributed"/>
  </si>
  <si>
    <t>墳丘の全長約72.3ｍ、横穴式石室を有する前方後円墳である。6世紀前半の築造と考えられる。</t>
    <rPh sb="0" eb="2">
      <t>フンキュウ</t>
    </rPh>
    <rPh sb="3" eb="5">
      <t>ゼンチョウ</t>
    </rPh>
    <rPh sb="5" eb="6">
      <t>ヤク</t>
    </rPh>
    <rPh sb="12" eb="14">
      <t>ヨコアナ</t>
    </rPh>
    <rPh sb="14" eb="15">
      <t>シキ</t>
    </rPh>
    <rPh sb="15" eb="17">
      <t>セキシツ</t>
    </rPh>
    <rPh sb="18" eb="19">
      <t>ユウ</t>
    </rPh>
    <rPh sb="21" eb="23">
      <t>ゼンポウ</t>
    </rPh>
    <rPh sb="23" eb="24">
      <t>アト</t>
    </rPh>
    <rPh sb="24" eb="26">
      <t>エンプン</t>
    </rPh>
    <rPh sb="31" eb="33">
      <t>セイキ</t>
    </rPh>
    <rPh sb="33" eb="35">
      <t>ゼンハン</t>
    </rPh>
    <rPh sb="36" eb="38">
      <t>チクゾウ</t>
    </rPh>
    <rPh sb="39" eb="40">
      <t>カンガ</t>
    </rPh>
    <phoneticPr fontId="87" alignment="distributed"/>
  </si>
  <si>
    <t>高岡第1号古墳</t>
    <rPh sb="0" eb="2">
      <t>タカオカ</t>
    </rPh>
    <rPh sb="2" eb="3">
      <t>ダイ</t>
    </rPh>
    <rPh sb="4" eb="5">
      <t>ゴウ</t>
    </rPh>
    <rPh sb="5" eb="7">
      <t>コフン</t>
    </rPh>
    <phoneticPr fontId="87" alignment="distributed"/>
  </si>
  <si>
    <t>（座光寺、上郷、松尾、竜丘地区）</t>
    <rPh sb="1" eb="2">
      <t>ザ</t>
    </rPh>
    <rPh sb="2" eb="3">
      <t>コウ</t>
    </rPh>
    <rPh sb="3" eb="4">
      <t>ジ</t>
    </rPh>
    <rPh sb="5" eb="7">
      <t>カミサト</t>
    </rPh>
    <rPh sb="8" eb="10">
      <t>マツオ</t>
    </rPh>
    <rPh sb="11" eb="12">
      <t>タツ</t>
    </rPh>
    <rPh sb="12" eb="13">
      <t>オカ</t>
    </rPh>
    <rPh sb="13" eb="15">
      <t>チク</t>
    </rPh>
    <phoneticPr fontId="87" alignment="distributed"/>
  </si>
  <si>
    <t>市内に所在する11基の前方後円墳と2基の帆立貝形古墳からなる古墳群で、5世紀後半から6世紀末にかけて連続して造られた。馬の飼育管理を通じ、ヤマト王権との強い結びつきの中で造られた古墳群と考えられる。</t>
    <rPh sb="0" eb="2">
      <t>シナイ</t>
    </rPh>
    <rPh sb="3" eb="5">
      <t>ショザイ</t>
    </rPh>
    <rPh sb="9" eb="10">
      <t>キ</t>
    </rPh>
    <rPh sb="11" eb="13">
      <t>ゼンポウ</t>
    </rPh>
    <rPh sb="13" eb="16">
      <t>コウエンフン</t>
    </rPh>
    <rPh sb="18" eb="19">
      <t>キ</t>
    </rPh>
    <rPh sb="20" eb="23">
      <t>ホタテガイ</t>
    </rPh>
    <rPh sb="23" eb="24">
      <t>ガタ</t>
    </rPh>
    <rPh sb="24" eb="26">
      <t>コフン</t>
    </rPh>
    <rPh sb="30" eb="32">
      <t>コフン</t>
    </rPh>
    <rPh sb="32" eb="33">
      <t>グン</t>
    </rPh>
    <rPh sb="36" eb="38">
      <t>セイキ</t>
    </rPh>
    <rPh sb="38" eb="40">
      <t>コウハン</t>
    </rPh>
    <rPh sb="43" eb="46">
      <t>セイキマツ</t>
    </rPh>
    <rPh sb="50" eb="52">
      <t>レンゾク</t>
    </rPh>
    <rPh sb="54" eb="55">
      <t>ツク</t>
    </rPh>
    <rPh sb="59" eb="60">
      <t>ウマ</t>
    </rPh>
    <rPh sb="61" eb="63">
      <t>シイク</t>
    </rPh>
    <rPh sb="63" eb="65">
      <t>カンリ</t>
    </rPh>
    <rPh sb="66" eb="67">
      <t>ツウ</t>
    </rPh>
    <rPh sb="72" eb="74">
      <t>オウケン</t>
    </rPh>
    <rPh sb="76" eb="77">
      <t>ツヨ</t>
    </rPh>
    <rPh sb="78" eb="79">
      <t>ムス</t>
    </rPh>
    <rPh sb="83" eb="84">
      <t>ナカ</t>
    </rPh>
    <rPh sb="85" eb="86">
      <t>ツク</t>
    </rPh>
    <rPh sb="89" eb="91">
      <t>コフン</t>
    </rPh>
    <rPh sb="91" eb="92">
      <t>グン</t>
    </rPh>
    <rPh sb="93" eb="94">
      <t>カンガ</t>
    </rPh>
    <phoneticPr fontId="16"/>
  </si>
  <si>
    <t>飯田古墳群</t>
    <rPh sb="0" eb="5">
      <t>イイダコフングン</t>
    </rPh>
    <phoneticPr fontId="87" alignment="distributed"/>
  </si>
  <si>
    <t>平成28. 10.3</t>
    <phoneticPr fontId="16"/>
  </si>
  <si>
    <t>（座光寺）</t>
    <phoneticPr fontId="87" alignment="distributed"/>
  </si>
  <si>
    <t>7世紀後半から10世紀前半にかけて営まれた古代の役所「伊那郡衙」と考えられる遺跡。正倉院を構成する建物址、館・厨とみられる建物址、祭祀が行われていた「恒川清水」が残り、和同開珎銀銭、硯、瓦、炭化米等が出土している。</t>
  </si>
  <si>
    <t>恒川官衙遺跡</t>
    <rPh sb="0" eb="4">
      <t>ゴンガカンガ</t>
    </rPh>
    <rPh sb="4" eb="6">
      <t>イセキ</t>
    </rPh>
    <phoneticPr fontId="88" alignment="distributed"/>
  </si>
  <si>
    <t>平成26. 3.18
平成28.10. 3
（追加指定）</t>
    <rPh sb="23" eb="25">
      <t>ツイカ</t>
    </rPh>
    <rPh sb="25" eb="27">
      <t>シテイ</t>
    </rPh>
    <phoneticPr fontId="87" alignment="distributed"/>
  </si>
  <si>
    <t>　史　　　　跡</t>
    <rPh sb="1" eb="2">
      <t>シ</t>
    </rPh>
    <rPh sb="6" eb="7">
      <t>アト</t>
    </rPh>
    <phoneticPr fontId="87" alignment="distributed"/>
  </si>
  <si>
    <t>（千代・上久堅他）</t>
    <phoneticPr fontId="87" alignment="distributed"/>
  </si>
  <si>
    <t>2月8日や9日を中心に、無病息災や集落の安全を祈願する。子どもが禍をミコシや笹と共に集落の外に捨てる。</t>
  </si>
  <si>
    <t>伊那谷のコト八日行事</t>
    <rPh sb="0" eb="2">
      <t>イナ</t>
    </rPh>
    <rPh sb="2" eb="3">
      <t>ダニ</t>
    </rPh>
    <rPh sb="6" eb="8">
      <t>ヨウカ</t>
    </rPh>
    <rPh sb="8" eb="10">
      <t>ギョウジ</t>
    </rPh>
    <phoneticPr fontId="88" alignment="distributed"/>
  </si>
  <si>
    <t>平成23. 1.21</t>
  </si>
  <si>
    <t>他の場所へ練り込み、太鼓・鉦を主要楽器として踊りかける形式のもの。災厄や祖霊等を送り出すため、盆や虫送り、雨乞い行事等と結びついている。</t>
  </si>
  <si>
    <t>下伊那のかけ踊</t>
    <rPh sb="0" eb="3">
      <t>シモイナ</t>
    </rPh>
    <rPh sb="6" eb="7">
      <t>オドリ</t>
    </rPh>
    <phoneticPr fontId="88" alignment="distributed"/>
  </si>
  <si>
    <t>平成11.12 3</t>
  </si>
  <si>
    <t>（上村程野）</t>
    <phoneticPr fontId="87" alignment="distributed"/>
  </si>
  <si>
    <t>木の棒を錐のように板の上で揉んで火を鑚りだす古来以来の発火法。程野八幡宮の霜月祭のきしめ造り（12月1日）に行われる。</t>
    <rPh sb="31" eb="33">
      <t>ホドノ</t>
    </rPh>
    <rPh sb="33" eb="36">
      <t>ハチマングウ</t>
    </rPh>
    <rPh sb="37" eb="39">
      <t>シモツキ</t>
    </rPh>
    <rPh sb="39" eb="40">
      <t>マツリ</t>
    </rPh>
    <rPh sb="44" eb="45">
      <t>ツク</t>
    </rPh>
    <rPh sb="49" eb="50">
      <t>ガツ</t>
    </rPh>
    <rPh sb="51" eb="52">
      <t>ニチ</t>
    </rPh>
    <rPh sb="54" eb="55">
      <t>オコナ</t>
    </rPh>
    <phoneticPr fontId="87" alignment="distributed"/>
  </si>
  <si>
    <t>信濃の火鑚習俗</t>
    <rPh sb="0" eb="2">
      <t>シナノ</t>
    </rPh>
    <rPh sb="3" eb="5">
      <t>ヒキリ</t>
    </rPh>
    <rPh sb="5" eb="7">
      <t>シュウゾク</t>
    </rPh>
    <phoneticPr fontId="88" alignment="distributed"/>
  </si>
  <si>
    <t>昭和52.6.1</t>
  </si>
  <si>
    <t>（今田人形、黒田人形）</t>
    <phoneticPr fontId="87" alignment="distributed"/>
  </si>
  <si>
    <t>飯田市無形文化財の項を参照。</t>
  </si>
  <si>
    <t>伊那の人形芝居</t>
    <rPh sb="0" eb="2">
      <t>イナ</t>
    </rPh>
    <rPh sb="3" eb="5">
      <t>ニンギョウ</t>
    </rPh>
    <rPh sb="5" eb="7">
      <t>シバイ</t>
    </rPh>
    <phoneticPr fontId="88" alignment="distributed"/>
  </si>
  <si>
    <t>昭和50.12. 8</t>
  </si>
  <si>
    <t>仏教の影響を強く受けてはいるものの、民間の行事の実際には祖霊を祀って供養するという、日本固有の性格が伝えられている。</t>
  </si>
  <si>
    <t>盆行事</t>
    <rPh sb="0" eb="1">
      <t>ボン</t>
    </rPh>
    <rPh sb="1" eb="3">
      <t>ギョウジ</t>
    </rPh>
    <phoneticPr fontId="88" alignment="distributed"/>
  </si>
  <si>
    <t>昭和52.6</t>
    <phoneticPr fontId="87" alignment="distributed"/>
  </si>
  <si>
    <t>記録作成等の措置を講ずべき無形の民俗文化財</t>
  </si>
  <si>
    <t>三遠南信地方に伝わる霜月の湯立神楽の一典型であり、芸能誌の展開を考える上で重要な神事的な民俗資料である。</t>
    <phoneticPr fontId="87" alignment="distributed"/>
  </si>
  <si>
    <t>遠山の霜月祭の芸能</t>
    <rPh sb="0" eb="2">
      <t>トオヤマ</t>
    </rPh>
    <rPh sb="3" eb="5">
      <t>シモツキ</t>
    </rPh>
    <rPh sb="5" eb="6">
      <t>マツリ</t>
    </rPh>
    <rPh sb="7" eb="9">
      <t>ゲイノウ</t>
    </rPh>
    <phoneticPr fontId="88" alignment="distributed"/>
  </si>
  <si>
    <t>昭和44.11</t>
    <phoneticPr fontId="87" alignment="distributed"/>
  </si>
  <si>
    <t>本棟造は、切妻造り妻入りで緩やかな勾配の屋根をもち、雀おどしと呼ばれる棟飾りがつくこともある。その間取りはほぼ正方形である。</t>
  </si>
  <si>
    <t>長野県下の代表的民家の間取り・使い方</t>
    <rPh sb="0" eb="2">
      <t>ナガノ</t>
    </rPh>
    <rPh sb="2" eb="4">
      <t>ケンカ</t>
    </rPh>
    <rPh sb="5" eb="8">
      <t>ダイヒョウテキ</t>
    </rPh>
    <rPh sb="8" eb="10">
      <t>ミンカ</t>
    </rPh>
    <rPh sb="11" eb="13">
      <t>マド</t>
    </rPh>
    <rPh sb="15" eb="16">
      <t>ツカ</t>
    </rPh>
    <rPh sb="17" eb="18">
      <t>カタ</t>
    </rPh>
    <phoneticPr fontId="88" alignment="distributed"/>
  </si>
  <si>
    <t>昭和36.3</t>
  </si>
  <si>
    <t>中馬とは、塩をはじめとして必要な物資を馬の背を用いて運送するもので、特に大規模な輸送の組織として著名なものである。農民が従事し、主に馬で物資を信濃と三河・尾張の間を往復して運搬した。</t>
    <phoneticPr fontId="87" alignment="distributed"/>
  </si>
  <si>
    <t>中馬制</t>
    <rPh sb="0" eb="2">
      <t>チュウマ</t>
    </rPh>
    <rPh sb="2" eb="3">
      <t>セイ</t>
    </rPh>
    <phoneticPr fontId="88" alignment="distributed"/>
  </si>
  <si>
    <t>昭和29.11</t>
  </si>
  <si>
    <t>日本の年中行事の中でも、盆行事と並び最も中心的なもので、その年の繁栄を祈る行事であったが、現在は急速に信仰色が失われつつある。</t>
  </si>
  <si>
    <t>正月行事</t>
    <rPh sb="0" eb="2">
      <t>ショウガツ</t>
    </rPh>
    <rPh sb="2" eb="4">
      <t>ギョウジ</t>
    </rPh>
    <phoneticPr fontId="88" alignment="distributed"/>
  </si>
  <si>
    <t>霜月に遠山谷の12ヶ所13社で開催される湯立神楽で、鎌倉時代の荘園儀礼が起源と考えられる。神名帳を奉読する神事は全国的に稀で、昼夜にわたり湯立と舞を繰り返した後、神々の面が登場する。</t>
  </si>
  <si>
    <t>遠山の霜月祭</t>
    <rPh sb="0" eb="2">
      <t>トオヤマ</t>
    </rPh>
    <rPh sb="3" eb="5">
      <t>シモツキ</t>
    </rPh>
    <rPh sb="5" eb="6">
      <t>マツリ</t>
    </rPh>
    <phoneticPr fontId="88" alignment="distributed"/>
  </si>
  <si>
    <t>昭和54. 2. 3</t>
  </si>
  <si>
    <t>重要無形民俗文化財</t>
    <phoneticPr fontId="16"/>
  </si>
  <si>
    <t>（上郷黒田2346　下黒田諏訪神社）</t>
    <rPh sb="10" eb="11">
      <t>シモ</t>
    </rPh>
    <rPh sb="11" eb="13">
      <t>クロダ</t>
    </rPh>
    <rPh sb="13" eb="15">
      <t>スワ</t>
    </rPh>
    <rPh sb="15" eb="17">
      <t>ジンジャ</t>
    </rPh>
    <phoneticPr fontId="87" alignment="distributed"/>
  </si>
  <si>
    <t>（建造物）</t>
    <rPh sb="1" eb="4">
      <t>ケンゾウブツ</t>
    </rPh>
    <phoneticPr fontId="16"/>
  </si>
  <si>
    <t>間口8間、奥行4間、木造2階建、入母屋造の舞台で、屋根裏の梁組に亀甲梁を採用している。天保11年(1840)に建築され、黒田人形の上演に使用される。</t>
  </si>
  <si>
    <t>下黒田の舞台</t>
    <rPh sb="0" eb="3">
      <t>シモクロダ</t>
    </rPh>
    <rPh sb="4" eb="6">
      <t>ブタイ</t>
    </rPh>
    <phoneticPr fontId="88" alignment="distributed"/>
  </si>
  <si>
    <t>昭和49.11.19</t>
  </si>
  <si>
    <t>重要有形民俗文化財　</t>
    <phoneticPr fontId="16"/>
  </si>
  <si>
    <t>日本民俗学の創始者である柳田國男の書斎兼住居。昭和2年に建てられ、イングリッシュコテージの木骨様式をよく示している。昭和63年に柳田家ゆかりの飯田市に移築された。</t>
    <phoneticPr fontId="87" alignment="distributed"/>
  </si>
  <si>
    <t>柳田國男館（旧喜談書屋)</t>
    <rPh sb="0" eb="2">
      <t>ヤナギタ</t>
    </rPh>
    <rPh sb="2" eb="4">
      <t>クニオ</t>
    </rPh>
    <rPh sb="4" eb="5">
      <t>カン</t>
    </rPh>
    <rPh sb="6" eb="7">
      <t>キュウ</t>
    </rPh>
    <rPh sb="7" eb="8">
      <t>キ</t>
    </rPh>
    <rPh sb="8" eb="9">
      <t>タン</t>
    </rPh>
    <rPh sb="9" eb="10">
      <t>ショ</t>
    </rPh>
    <rPh sb="10" eb="11">
      <t>オク</t>
    </rPh>
    <phoneticPr fontId="88" alignment="distributed"/>
  </si>
  <si>
    <t>平成28.11.29</t>
    <phoneticPr fontId="87" alignment="distributed"/>
  </si>
  <si>
    <t>（仲ノ町358-3）</t>
    <phoneticPr fontId="87" alignment="distributed"/>
  </si>
  <si>
    <t>間口2.4ｍの薬医門で、切妻造桟瓦葺である。武家屋敷の街並みを感じることができる。</t>
  </si>
  <si>
    <t>下伊那教育会旧黒須家門</t>
    <rPh sb="0" eb="3">
      <t>シモイナ</t>
    </rPh>
    <rPh sb="3" eb="6">
      <t>キョウイクカイ</t>
    </rPh>
    <rPh sb="6" eb="9">
      <t>キュウクロス</t>
    </rPh>
    <rPh sb="9" eb="11">
      <t>ケモン</t>
    </rPh>
    <phoneticPr fontId="88" alignment="distributed"/>
  </si>
  <si>
    <t>平成26.10. 7</t>
  </si>
  <si>
    <t>土蔵造2階建で置屋根式の桟瓦葺である。武家屋敷の街並みを感じることができる。</t>
  </si>
  <si>
    <t>下伊那教育会旧黒須家土蔵</t>
    <rPh sb="0" eb="3">
      <t>シモイナ</t>
    </rPh>
    <rPh sb="3" eb="6">
      <t>キョウイクカイ</t>
    </rPh>
    <rPh sb="6" eb="10">
      <t>キュウクロスケ</t>
    </rPh>
    <rPh sb="10" eb="12">
      <t>ドゾウ</t>
    </rPh>
    <phoneticPr fontId="88" alignment="distributed"/>
  </si>
  <si>
    <t>（仲ノ町303-1）</t>
    <phoneticPr fontId="87" alignment="distributed"/>
  </si>
  <si>
    <t>昭和13年（1938）に建てられた、切妻造、2階建の土蔵。桁行3間、梁間2間半とし、正面に下屋を設けている。</t>
  </si>
  <si>
    <t>下伊那教育会土蔵</t>
    <rPh sb="0" eb="3">
      <t>シモイナ</t>
    </rPh>
    <rPh sb="3" eb="6">
      <t>キョウイクカイ</t>
    </rPh>
    <rPh sb="6" eb="8">
      <t>ドゾウ</t>
    </rPh>
    <phoneticPr fontId="88" alignment="distributed"/>
  </si>
  <si>
    <t>昭和13年（1938）に建てられた木造2階建の洋風建築。正面屋根中央にマンサードの破風、左右にドーマー窓を配している。</t>
  </si>
  <si>
    <t>下伊那教育会館</t>
    <rPh sb="0" eb="3">
      <t>シモイナ</t>
    </rPh>
    <rPh sb="3" eb="5">
      <t>キョウイク</t>
    </rPh>
    <rPh sb="5" eb="7">
      <t>カイカン</t>
    </rPh>
    <phoneticPr fontId="88" alignment="distributed"/>
  </si>
  <si>
    <t>（馬場町3丁目441-1）</t>
    <phoneticPr fontId="87" alignment="distributed"/>
  </si>
  <si>
    <t>大正11年（1922）に建てられた木造平屋建の擬洋風建築で、19世紀末にヨーロッパで流行した新様式を取り入れている。</t>
  </si>
  <si>
    <t>旧飯田測候所庁舎</t>
    <rPh sb="0" eb="3">
      <t>キュウイイダ</t>
    </rPh>
    <rPh sb="3" eb="6">
      <t>ソッコウジョ</t>
    </rPh>
    <rPh sb="6" eb="8">
      <t>チョウシャ</t>
    </rPh>
    <phoneticPr fontId="88" alignment="distributed"/>
  </si>
  <si>
    <t>平成24.8.13</t>
  </si>
  <si>
    <t>（竹佐377-1）</t>
    <phoneticPr fontId="87" alignment="distributed"/>
  </si>
  <si>
    <t>同上</t>
  </si>
  <si>
    <t>旧山本中学校杵原校舎教室棟　　　　　</t>
    <rPh sb="0" eb="3">
      <t>キュウヤマモト</t>
    </rPh>
    <rPh sb="3" eb="6">
      <t>チュウガッコウ</t>
    </rPh>
    <rPh sb="6" eb="8">
      <t>キネハラ</t>
    </rPh>
    <rPh sb="8" eb="10">
      <t>コウシャ</t>
    </rPh>
    <rPh sb="10" eb="13">
      <t>キョウシツトウ</t>
    </rPh>
    <phoneticPr fontId="88" alignment="distributed"/>
  </si>
  <si>
    <t>平成17.12.26</t>
  </si>
  <si>
    <t>昭和24年（1949）に建てられた木造平屋建、切妻造、桟瓦葺の建物で、当時の地方における学校校舎の姿をよくとどめている。</t>
  </si>
  <si>
    <t>旧山本中学校杵原校舎管理教室棟</t>
    <rPh sb="0" eb="3">
      <t>キュウヤマモト</t>
    </rPh>
    <rPh sb="3" eb="6">
      <t>チュウガッコウ</t>
    </rPh>
    <rPh sb="6" eb="8">
      <t>キネハラ</t>
    </rPh>
    <rPh sb="8" eb="10">
      <t>コウシャ</t>
    </rPh>
    <rPh sb="10" eb="12">
      <t>カンリ</t>
    </rPh>
    <rPh sb="12" eb="15">
      <t>キョウシツトウ</t>
    </rPh>
    <phoneticPr fontId="88" alignment="distributed"/>
  </si>
  <si>
    <t>（追手町2丁目673-1）</t>
    <phoneticPr fontId="87" alignment="distributed"/>
  </si>
  <si>
    <t>昭和6年（1931）建築の鉄骨造平屋建の建物で、鉄骨造を感じさせない木造の内部構成が見どころである。</t>
  </si>
  <si>
    <t>飯田市追手町小学校講堂</t>
    <rPh sb="0" eb="3">
      <t>イイダシ</t>
    </rPh>
    <rPh sb="3" eb="5">
      <t>オウテ</t>
    </rPh>
    <rPh sb="5" eb="6">
      <t>マチ</t>
    </rPh>
    <rPh sb="6" eb="9">
      <t>ショウガッコウ</t>
    </rPh>
    <rPh sb="9" eb="11">
      <t>コウドウ</t>
    </rPh>
    <phoneticPr fontId="88" alignment="distributed"/>
  </si>
  <si>
    <t>昭和4年（1929）に建てられた鉄筋コンクリート造3階建の校舎で、意匠的に優れている。</t>
  </si>
  <si>
    <t>飯田市追手町小学校校舎</t>
    <rPh sb="0" eb="3">
      <t>イイダシ</t>
    </rPh>
    <rPh sb="3" eb="5">
      <t>オウテ</t>
    </rPh>
    <rPh sb="5" eb="6">
      <t>マチ</t>
    </rPh>
    <rPh sb="6" eb="9">
      <t>ショウガッコウ</t>
    </rPh>
    <rPh sb="9" eb="11">
      <t>コウシャ</t>
    </rPh>
    <phoneticPr fontId="88" alignment="distributed"/>
  </si>
  <si>
    <t>登録有形文化財</t>
    <rPh sb="2" eb="3">
      <t>ユウ</t>
    </rPh>
    <rPh sb="4" eb="5">
      <t>ブン</t>
    </rPh>
    <rPh sb="5" eb="6">
      <t>カ</t>
    </rPh>
    <rPh sb="6" eb="7">
      <t>ザイ</t>
    </rPh>
    <phoneticPr fontId="16"/>
  </si>
  <si>
    <t>三間一戸楼門（2階を欠く）、切妻造、銅板葺、瑠璃閣ともいわれる単層唐様建築で、室町時代前期の建築といわれる。</t>
  </si>
  <si>
    <t>開善寺山門</t>
    <rPh sb="0" eb="1">
      <t>カイ</t>
    </rPh>
    <rPh sb="1" eb="3">
      <t>ゼンジ</t>
    </rPh>
    <rPh sb="3" eb="5">
      <t>サンモン</t>
    </rPh>
    <phoneticPr fontId="88" alignment="distributed"/>
  </si>
  <si>
    <t>昭和27. 3.29</t>
  </si>
  <si>
    <t xml:space="preserve"> (伊豆木3942-1)</t>
    <phoneticPr fontId="87" alignment="distributed"/>
  </si>
  <si>
    <t>懸造、一重入母屋造、こけら葺きで、桃山時代の建築様式が残る。寛永元年（1624）の建築で、地方豪族の居館で江戸期に遡る書院は全国でも例がない。</t>
  </si>
  <si>
    <t>旧小笠原家書院</t>
    <rPh sb="0" eb="5">
      <t>キュウオガサワラケ</t>
    </rPh>
    <rPh sb="5" eb="7">
      <t>ショイン</t>
    </rPh>
    <phoneticPr fontId="88" alignment="distributed"/>
  </si>
  <si>
    <t xml:space="preserve"> (風越山頂海抜1490ｍ)</t>
    <phoneticPr fontId="87" alignment="distributed"/>
  </si>
  <si>
    <t>三間社流造、こけら葺、弁柄塗り。和様と禅宗様と大仏様の折衷様である。室町時代の永正6年（1509）の墨書がある。</t>
  </si>
  <si>
    <t>白山社奥社本殿</t>
    <rPh sb="0" eb="3">
      <t>ハクサンシャ</t>
    </rPh>
    <rPh sb="3" eb="4">
      <t>オク</t>
    </rPh>
    <rPh sb="4" eb="6">
      <t>シャホン</t>
    </rPh>
    <rPh sb="6" eb="7">
      <t>デン</t>
    </rPh>
    <phoneticPr fontId="88" alignment="distributed"/>
  </si>
  <si>
    <t>昭和 9. 1.30</t>
  </si>
  <si>
    <t xml:space="preserve"> (下久堅南原1142 文永寺)</t>
    <phoneticPr fontId="87" alignment="distributed"/>
  </si>
  <si>
    <t>(建造物)</t>
  </si>
  <si>
    <t>弘安6年（1283）癸末12月29日の刻名があり、知久敦幸62歳の時に南都の石工に造らせたことが記されている。</t>
  </si>
  <si>
    <t>２基</t>
  </si>
  <si>
    <t>石室・五輪塔</t>
    <rPh sb="0" eb="2">
      <t>セキシツ</t>
    </rPh>
    <rPh sb="3" eb="6">
      <t>ゴリントウ</t>
    </rPh>
    <phoneticPr fontId="88" alignment="distributed"/>
  </si>
  <si>
    <t>昭和 5. 5. 23</t>
  </si>
  <si>
    <t xml:space="preserve"> 〃</t>
    <phoneticPr fontId="87" alignment="distributed"/>
  </si>
  <si>
    <t xml:space="preserve"> (上川路1000 開善寺)</t>
    <phoneticPr fontId="87" alignment="distributed"/>
  </si>
  <si>
    <t>（工　芸）</t>
  </si>
  <si>
    <t>直径23.7cmの白銅製で、中国六朝時代の製作、もしくは仿製鏡とする説がある。御猿堂古墳出土と伝承される。</t>
  </si>
  <si>
    <t>画文帯四仏四獣鏡</t>
    <rPh sb="0" eb="6">
      <t>ガモンタイシブツシ</t>
    </rPh>
    <rPh sb="6" eb="7">
      <t>ジュウ</t>
    </rPh>
    <rPh sb="7" eb="8">
      <t>キョウ</t>
    </rPh>
    <phoneticPr fontId="88" alignment="distributed"/>
  </si>
  <si>
    <t>昭和28. 3.31</t>
  </si>
  <si>
    <t>（絵　画）</t>
    <phoneticPr fontId="87" alignment="distributed"/>
  </si>
  <si>
    <t>鎌倉時代中期の作品とされ、涅槃図を中心に釈迦の生涯の7つのエピソードが色鮮やかに描かれている。</t>
  </si>
  <si>
    <t>絹本著色八相涅槃図</t>
    <rPh sb="0" eb="6">
      <t>ケンポンチャクショクハッソウ</t>
    </rPh>
    <rPh sb="6" eb="9">
      <t>ネハンズ</t>
    </rPh>
    <phoneticPr fontId="88" alignment="distributed"/>
  </si>
  <si>
    <t>平成 5. 6.10</t>
  </si>
  <si>
    <t>（八幡町1999 鳩ヶ嶺八幡宮）</t>
    <phoneticPr fontId="87" alignment="distributed"/>
  </si>
  <si>
    <t>高さ0.99mの冠束帯の坐像で、俗体の例は少なく造形も優れ、体内墨書により正応元年（1288）の作とされる。</t>
  </si>
  <si>
    <t>木造誉田別尊坐像</t>
    <rPh sb="0" eb="2">
      <t>モクゾウ</t>
    </rPh>
    <rPh sb="2" eb="4">
      <t>ホンダ</t>
    </rPh>
    <rPh sb="4" eb="5">
      <t>ワケノ</t>
    </rPh>
    <rPh sb="5" eb="6">
      <t>ミコト</t>
    </rPh>
    <rPh sb="6" eb="8">
      <t>ザゾウ</t>
    </rPh>
    <phoneticPr fontId="88" alignment="distributed"/>
  </si>
  <si>
    <t>昭和33. 2. 8</t>
  </si>
  <si>
    <t>（彫　刻）</t>
  </si>
  <si>
    <t>像の高さ1.38mで、上品下生の印を結び趺座する。洗練された藤原期の作風で、平安時代末期の作と推定される。</t>
  </si>
  <si>
    <t>阿弥陀如来坐像</t>
    <rPh sb="0" eb="1">
      <t>ア</t>
    </rPh>
    <rPh sb="1" eb="2">
      <t>ミ</t>
    </rPh>
    <rPh sb="2" eb="3">
      <t>ダ</t>
    </rPh>
    <rPh sb="3" eb="4">
      <t>ニョ</t>
    </rPh>
    <rPh sb="4" eb="5">
      <t>ライ</t>
    </rPh>
    <rPh sb="5" eb="6">
      <t>ザ</t>
    </rPh>
    <rPh sb="6" eb="7">
      <t>ゾウ</t>
    </rPh>
    <phoneticPr fontId="88" alignment="distributed"/>
  </si>
  <si>
    <t>昭和24. 2.18</t>
    <phoneticPr fontId="16"/>
  </si>
  <si>
    <t>重要文化財</t>
  </si>
  <si>
    <t>（１）　国指定・登録・選択</t>
    <rPh sb="5" eb="7">
      <t>シテイ</t>
    </rPh>
    <rPh sb="8" eb="10">
      <t>トウロク</t>
    </rPh>
    <rPh sb="11" eb="13">
      <t>センタク</t>
    </rPh>
    <phoneticPr fontId="87" alignment="distributed"/>
  </si>
  <si>
    <t>資料：教育委員会文化財保護活用課</t>
    <rPh sb="8" eb="16">
      <t>ブンカザイホゴカツヨウカ</t>
    </rPh>
    <phoneticPr fontId="16"/>
  </si>
  <si>
    <t>※平成31年4月より通常の開館を停止しています。
　観覧希望の際には、飯田市教育委員会まで事前に連絡をお願いします。</t>
    <rPh sb="1" eb="3">
      <t>ヘイセイ</t>
    </rPh>
    <rPh sb="5" eb="6">
      <t>ネン</t>
    </rPh>
    <rPh sb="7" eb="8">
      <t>ガツ</t>
    </rPh>
    <rPh sb="10" eb="12">
      <t>ツウジョウ</t>
    </rPh>
    <rPh sb="13" eb="15">
      <t>カイカン</t>
    </rPh>
    <rPh sb="16" eb="18">
      <t>テイシ</t>
    </rPh>
    <rPh sb="26" eb="28">
      <t>カンラン</t>
    </rPh>
    <rPh sb="28" eb="30">
      <t>キボウ</t>
    </rPh>
    <rPh sb="31" eb="32">
      <t>サイ</t>
    </rPh>
    <rPh sb="35" eb="38">
      <t>イイダシ</t>
    </rPh>
    <rPh sb="38" eb="40">
      <t>キョウイク</t>
    </rPh>
    <rPh sb="40" eb="43">
      <t>イインカイ</t>
    </rPh>
    <rPh sb="45" eb="47">
      <t>ジゼン</t>
    </rPh>
    <rPh sb="48" eb="50">
      <t>レンラク</t>
    </rPh>
    <rPh sb="52" eb="53">
      <t>ネガ</t>
    </rPh>
    <phoneticPr fontId="16"/>
  </si>
  <si>
    <t>開　　館：</t>
    <phoneticPr fontId="16"/>
  </si>
  <si>
    <t>飯田市上川路1004番地1</t>
  </si>
  <si>
    <t>所 在 地：</t>
    <phoneticPr fontId="16"/>
  </si>
  <si>
    <t>建物は、重要文化財の山門をはじめ数々の文化財を有する古刹開善寺境内に隣接している。また、付近には国史跡である御猿堂古墳・馬背塚古墳など多くの古墳が現存している。</t>
    <rPh sb="48" eb="49">
      <t>クニ</t>
    </rPh>
    <phoneticPr fontId="16"/>
  </si>
  <si>
    <t>　飯田市考古資料館は、鉄筋コンクリート平屋建高床式寺院風造りで、展示施設と収蔵施設を備えた延面積396 ㎡の建物であり、昭和49年５月に開館した。</t>
  </si>
  <si>
    <t>78　考古資料館の概要</t>
  </si>
  <si>
    <t>資料：教育委員会文化財保護活用課</t>
    <rPh sb="8" eb="16">
      <t>ブンカザイホゴカツヨウカ</t>
    </rPh>
    <phoneticPr fontId="9"/>
  </si>
  <si>
    <t>小人</t>
  </si>
  <si>
    <t>団体</t>
  </si>
  <si>
    <t>個人</t>
  </si>
  <si>
    <t>有料観覧者数</t>
    <rPh sb="2" eb="4">
      <t>カンラン</t>
    </rPh>
    <phoneticPr fontId="9"/>
  </si>
  <si>
    <t>無料</t>
  </si>
  <si>
    <t>：</t>
    <phoneticPr fontId="16"/>
  </si>
  <si>
    <t>駐 車 場</t>
    <phoneticPr fontId="16"/>
  </si>
  <si>
    <t>大人300円・小人150円、団体（20人以上）大人200円・小人100円</t>
  </si>
  <si>
    <t>入 館 料</t>
    <phoneticPr fontId="16"/>
  </si>
  <si>
    <t>月曜日、祝祭日の翌日、12月29日から1月3日</t>
  </si>
  <si>
    <t>休　　館</t>
    <phoneticPr fontId="16"/>
  </si>
  <si>
    <t>12月1日～2月末日　 午前9時～午後4時</t>
  </si>
  <si>
    <t>3月1日～11月30日　午前9時～午後5時</t>
  </si>
  <si>
    <t>開館時間</t>
    <phoneticPr fontId="16"/>
  </si>
  <si>
    <t>飯田市伊豆木3942番地1</t>
  </si>
  <si>
    <t>妹島和代（SANAA）</t>
  </si>
  <si>
    <t>設計者</t>
  </si>
  <si>
    <t>508.98平方メートル</t>
  </si>
  <si>
    <t>鉄骨造 (一部鉄筋コンクリート造) 2階建</t>
  </si>
  <si>
    <t>開館年月日</t>
  </si>
  <si>
    <t>　緩やかなカーブを描くガラス張りの細長い建物は、６本の柱により地上から一層分浮き上がる構造となっており、独創的な意匠は近年評価が高まっている。</t>
    <phoneticPr fontId="16"/>
  </si>
  <si>
    <t xml:space="preserve"> 小笠原資料館は、小笠原関連資料を収蔵・展示し、研究の拠点とするため平成11年10月2日に開館した。館内には伊豆木小笠原家の出自と系譜を示す系図や書状・武具、武器類を展示している。また、同家に伝わる小笠原流の秘伝書、殿様とその家族が使用した日用品などの貴重な資料が展示されている。</t>
    <rPh sb="1" eb="4">
      <t>オガサワラ</t>
    </rPh>
    <rPh sb="4" eb="7">
      <t>シリョウカン</t>
    </rPh>
    <rPh sb="9" eb="12">
      <t>オガサワラ</t>
    </rPh>
    <rPh sb="12" eb="14">
      <t>カンレン</t>
    </rPh>
    <rPh sb="14" eb="16">
      <t>シリョウ</t>
    </rPh>
    <rPh sb="17" eb="19">
      <t>シュウゾウ</t>
    </rPh>
    <rPh sb="20" eb="22">
      <t>テンジ</t>
    </rPh>
    <rPh sb="24" eb="26">
      <t>ケンキュウ</t>
    </rPh>
    <rPh sb="27" eb="29">
      <t>キョテン</t>
    </rPh>
    <rPh sb="34" eb="36">
      <t>ヘイセイ</t>
    </rPh>
    <rPh sb="38" eb="39">
      <t>ネン</t>
    </rPh>
    <rPh sb="41" eb="42">
      <t>ガツ</t>
    </rPh>
    <rPh sb="43" eb="44">
      <t>カ</t>
    </rPh>
    <rPh sb="45" eb="47">
      <t>カイカン</t>
    </rPh>
    <rPh sb="50" eb="52">
      <t>カンナイ</t>
    </rPh>
    <rPh sb="54" eb="57">
      <t>イズキ</t>
    </rPh>
    <rPh sb="57" eb="60">
      <t>オガサワラ</t>
    </rPh>
    <rPh sb="60" eb="61">
      <t>ケ</t>
    </rPh>
    <rPh sb="62" eb="64">
      <t>シュツジ</t>
    </rPh>
    <rPh sb="65" eb="67">
      <t>ケイフ</t>
    </rPh>
    <rPh sb="68" eb="69">
      <t>シメ</t>
    </rPh>
    <rPh sb="70" eb="72">
      <t>ケイズ</t>
    </rPh>
    <rPh sb="73" eb="75">
      <t>ショジョウ</t>
    </rPh>
    <rPh sb="76" eb="78">
      <t>ブグ</t>
    </rPh>
    <rPh sb="79" eb="81">
      <t>ブキ</t>
    </rPh>
    <rPh sb="81" eb="82">
      <t>タグイ</t>
    </rPh>
    <rPh sb="83" eb="85">
      <t>テンジ</t>
    </rPh>
    <rPh sb="93" eb="95">
      <t>ドウケ</t>
    </rPh>
    <rPh sb="96" eb="97">
      <t>ツタ</t>
    </rPh>
    <rPh sb="99" eb="102">
      <t>オガサワラ</t>
    </rPh>
    <rPh sb="102" eb="103">
      <t>リュウ</t>
    </rPh>
    <rPh sb="104" eb="107">
      <t>ヒデンショ</t>
    </rPh>
    <rPh sb="108" eb="110">
      <t>トノサマ</t>
    </rPh>
    <rPh sb="113" eb="115">
      <t>カゾク</t>
    </rPh>
    <rPh sb="116" eb="118">
      <t>シヨウ</t>
    </rPh>
    <rPh sb="120" eb="123">
      <t>ニチヨウヒン</t>
    </rPh>
    <rPh sb="126" eb="128">
      <t>キチョウ</t>
    </rPh>
    <rPh sb="129" eb="131">
      <t>シリョウ</t>
    </rPh>
    <rPh sb="132" eb="134">
      <t>テンジ</t>
    </rPh>
    <phoneticPr fontId="16"/>
  </si>
  <si>
    <t>２．小笠原資料館</t>
  </si>
  <si>
    <t>門､ 土蔵</t>
  </si>
  <si>
    <t>附属建物(指定外)</t>
  </si>
  <si>
    <t>玄関　桁行　 3.43m　梁間　 3.73m　唐破風造  総こけら葺</t>
  </si>
  <si>
    <t>懸造　桁行　14.37m　梁間　11.47m　一重入母屋造</t>
  </si>
  <si>
    <t>構造及び形式</t>
  </si>
  <si>
    <t>　平成20年度には、こけら屋根等の保存修理工事を実施した。</t>
    <phoneticPr fontId="16"/>
  </si>
  <si>
    <t>　伊豆木小笠原家は、初代長巨が慶長5年（1600）に、徳川家康から信濃国伊那郡のうち10万400石を支配するよう命ぜられ、伊豆木に秣料として千石の地をたまわり、居館を構えた。その一部がこの旧小笠原家書院で、元和3年（1617）の建設と伝えられていたが、昭和44年～45年の修理で、寛永初年（1624）頃に完成したことが判った。残された書院が重要文化財に指定され、昭和39年６月１日に市が取得（購入）し、現在、三穂まちづくり委員会を指定管理者としている。</t>
    <phoneticPr fontId="16"/>
  </si>
  <si>
    <t>１．旧小笠原家書院</t>
  </si>
  <si>
    <t>80　旧小笠原家書院 (重要文化財)・小笠原資料館の概要</t>
  </si>
  <si>
    <t>月別</t>
  </si>
  <si>
    <t>81 旧小笠原家書院・小笠原資料館観覧状況</t>
    <rPh sb="11" eb="14">
      <t>オガサワラ</t>
    </rPh>
    <rPh sb="14" eb="17">
      <t>シリョウカン</t>
    </rPh>
    <rPh sb="17" eb="19">
      <t>カンラン</t>
    </rPh>
    <phoneticPr fontId="9"/>
  </si>
  <si>
    <t>観 覧 料：</t>
    <phoneticPr fontId="16"/>
  </si>
  <si>
    <t xml:space="preserve">　飯田市上郷歴史民俗資料館は､ 昭和36年から上郷小学校に収集されていた民俗資料等を展示収蔵するために､ 小学校の隣接地に建設され､ 昭和54年に開館した｡ その後も上郷地区の民俗資料の調査を実施し､ 資料の収集を行った｡ </t>
  </si>
  <si>
    <t>82　上郷歴史民俗資料館の概要</t>
  </si>
  <si>
    <t>無料</t>
    <phoneticPr fontId="16"/>
  </si>
  <si>
    <t>月曜日、祝祭日の翌日、年末年始</t>
  </si>
  <si>
    <t>休　　館：</t>
    <phoneticPr fontId="16"/>
  </si>
  <si>
    <t>午前9時～午後5時</t>
  </si>
  <si>
    <t>開館時間：</t>
    <phoneticPr fontId="16"/>
  </si>
  <si>
    <t>舞台裏は､ １階が土間床､２・３階は畳敷の部屋である｡</t>
    <phoneticPr fontId="16"/>
  </si>
  <si>
    <t>１階正面に長さ８間の梁を渡し､ その左右の太夫座（たゆうざ）・下座（げざ）部分に２段の格子窓がある。</t>
    <phoneticPr fontId="16"/>
  </si>
  <si>
    <t>正面１階は歌舞伎舞台､２階は教室として計画された。</t>
    <phoneticPr fontId="16"/>
  </si>
  <si>
    <t xml:space="preserve">木造２階建､ 一部３階建､ 桟瓦葺入母屋造（さんがわらぶきいりもやづくり）｡ </t>
  </si>
  <si>
    <t>構　　造：</t>
    <phoneticPr fontId="16"/>
  </si>
  <si>
    <t>県宝指定：</t>
    <phoneticPr fontId="16"/>
  </si>
  <si>
    <t>飯田市座光寺2535番地</t>
    <phoneticPr fontId="16"/>
  </si>
  <si>
    <t>所 在 地：</t>
    <rPh sb="0" eb="1">
      <t>トコロ</t>
    </rPh>
    <rPh sb="2" eb="3">
      <t>ザイ</t>
    </rPh>
    <rPh sb="4" eb="5">
      <t>チ</t>
    </rPh>
    <phoneticPr fontId="16"/>
  </si>
  <si>
    <t>　昭和59年２月の学校移転に際し、校舎の現地での保存が決まった。その後、昭和60年（1985）に長野県宝指定、平成９年３月には復元整備工事が完了し、関係資料が展示公開されている。</t>
    <rPh sb="48" eb="50">
      <t>ナガノ</t>
    </rPh>
    <phoneticPr fontId="16"/>
  </si>
  <si>
    <t>　旧座光寺麻績学校校舎は、明治５年（1872）８月の学制発布後、わずか２年後の明治７年（1874）４月に竣工した校舎で、現存する学校建物としては県下で最古である。建設にあたっては、学校用地はもとより、建築資材や資金も村中から寄付された経過がある。校舎の特徴は、当時学校建設と共に要望の強かった歌舞伎舞台と兼用できるように造られており、農村の歌舞伎舞台としても県下最大級の規模である。しかも開校以来、昭和59年（1984）の学校移転まで、111年の長きにわたり校舎として使用され続けていた貴重な建物である。</t>
    <phoneticPr fontId="16"/>
  </si>
  <si>
    <t>見学自由</t>
  </si>
  <si>
    <t>観覧</t>
    <phoneticPr fontId="16"/>
  </si>
  <si>
    <t>展示棟</t>
  </si>
  <si>
    <t>　　　　　</t>
    <phoneticPr fontId="16"/>
  </si>
  <si>
    <t>復元住居１棟（縄文時代中期）</t>
    <rPh sb="7" eb="9">
      <t>ジョウモン</t>
    </rPh>
    <rPh sb="9" eb="11">
      <t>ジダイ</t>
    </rPh>
    <rPh sb="11" eb="13">
      <t>チュウキ</t>
    </rPh>
    <phoneticPr fontId="16"/>
  </si>
  <si>
    <t>施設</t>
    <phoneticPr fontId="16"/>
  </si>
  <si>
    <t>飯田市上久堅原平</t>
  </si>
  <si>
    <t>所在地</t>
    <rPh sb="0" eb="3">
      <t>ショザイチ</t>
    </rPh>
    <phoneticPr fontId="16"/>
  </si>
  <si>
    <t>　北田遺跡は、海抜655mに立地する縄文時代早期から古墳時代にかけての大集落な集落遺跡。昭和61年、この地域の農業構造改善事業を実施するにあたって、記録保存のための事前発掘調査を行った結果、今から9400年前の縄文時代早期の住居址１棟、土坑２基、5000～4400年前の中期の住居址50棟、方形柱穴列址２基、土坑77基、1700年前の弥生時代後期の住居址５棟、1300年前の古墳時代後期の住居址18棟、６世紀代から７世紀代の豪族の居宅の可能性がある掘立柱建物25棟などが発見され、伊那谷屈指の遺跡として注目された。</t>
    <rPh sb="116" eb="117">
      <t>トウ</t>
    </rPh>
    <rPh sb="143" eb="144">
      <t>トウ</t>
    </rPh>
    <rPh sb="178" eb="179">
      <t>トウ</t>
    </rPh>
    <rPh sb="199" eb="200">
      <t>トウ</t>
    </rPh>
    <rPh sb="202" eb="204">
      <t>セイキ</t>
    </rPh>
    <rPh sb="204" eb="205">
      <t>ダイ</t>
    </rPh>
    <rPh sb="208" eb="210">
      <t>セイキ</t>
    </rPh>
    <rPh sb="210" eb="211">
      <t>ダイ</t>
    </rPh>
    <rPh sb="212" eb="214">
      <t>ゴウゾク</t>
    </rPh>
    <rPh sb="215" eb="217">
      <t>キョタク</t>
    </rPh>
    <rPh sb="218" eb="221">
      <t>カノウセイ</t>
    </rPh>
    <rPh sb="243" eb="245">
      <t>クッシ</t>
    </rPh>
    <phoneticPr fontId="16"/>
  </si>
  <si>
    <t>84　北田遺跡公園の概要</t>
    <phoneticPr fontId="16"/>
  </si>
  <si>
    <t>庭園</t>
  </si>
  <si>
    <t>菱田春草誕生之地モニュメント、四阿、塀、説明版</t>
    <rPh sb="20" eb="22">
      <t>セツメイ</t>
    </rPh>
    <rPh sb="22" eb="23">
      <t>バン</t>
    </rPh>
    <phoneticPr fontId="16"/>
  </si>
  <si>
    <t xml:space="preserve">飯田市仲ノ町307番地1 </t>
  </si>
  <si>
    <t xml:space="preserve">  現在、パートナーシップ協定に基づいて、地域住民と市民有志により設立された「春草公園を愛する会」が中心となって、公園完成後の管理活用を行っている。</t>
    <phoneticPr fontId="16"/>
  </si>
  <si>
    <t xml:space="preserve">  菱田春草生誕地公園のある仲ノ町は、飯田城下町当時には武家の屋敷が連なっていた歴史があるため、通りに面して武家屋敷風の塀を配するなど、当時の趣を再現した造りとなっている。</t>
    <phoneticPr fontId="16"/>
  </si>
  <si>
    <t xml:space="preserve">  春草生誕地公園は、地元の橋北まちづくり委員会による署名運動が契機となり、春草没後100年となる平成23年に、菱田春草誕生の地の整備を願う市民の会が設立され、市の内外に呼びかけて公園建設のための募金活動が行われた。その活動が実り、生誕140周年となる平成27年３月に、公園が開園した。</t>
    <phoneticPr fontId="16"/>
  </si>
  <si>
    <t xml:space="preserve">  菱田春草は、明治7年（1874）9月21日、飯田市仲ノ町で、飯田藩士の三男として生まれた。春草は、15歳まで仲ノ町で暮らし、明治22年（1889）に上京して、東京美術学校（現東京藝術大学美術学部）に入学した。春草は、岡倉天心の指導を仰ぎ、横山大観・下村観山・木村武山らとともに、新しい日本絵画の創出に挑んだが、満36歳の若さでこの世を去った。春草は、国の重要文化財に指定されている『王昭君』、『賢首菩薩』、『落葉』、『黒き猫』をはじめとする日本の美術史上に残る多くの名作を描き上げ、今もなお見る人々に深い感動を与え続けている。</t>
    <phoneticPr fontId="16"/>
  </si>
  <si>
    <t>85　菱田春草生誕地公園の概要</t>
    <phoneticPr fontId="16"/>
  </si>
  <si>
    <t>年度・名称</t>
    <rPh sb="3" eb="5">
      <t>メイショウ</t>
    </rPh>
    <phoneticPr fontId="12"/>
  </si>
  <si>
    <t>年　　間　　　　給食日数
（目標）</t>
    <phoneticPr fontId="2"/>
  </si>
  <si>
    <t>インド</t>
    <phoneticPr fontId="2"/>
  </si>
  <si>
    <t>70文化財</t>
    <rPh sb="2" eb="5">
      <t>ブンカザイ</t>
    </rPh>
    <phoneticPr fontId="2"/>
  </si>
  <si>
    <t>年月</t>
  </si>
  <si>
    <t>飯田</t>
  </si>
  <si>
    <t>資料：毎月人口異動調査結果</t>
    <rPh sb="11" eb="13">
      <t>ケッカ</t>
    </rPh>
    <phoneticPr fontId="16"/>
  </si>
  <si>
    <t>100以上</t>
  </si>
  <si>
    <t>95～99</t>
  </si>
  <si>
    <t>90～94</t>
  </si>
  <si>
    <t>85～89</t>
  </si>
  <si>
    <t>80～84</t>
  </si>
  <si>
    <t>75～79</t>
  </si>
  <si>
    <t>70～74</t>
  </si>
  <si>
    <t>65～69</t>
  </si>
  <si>
    <t>60～64</t>
  </si>
  <si>
    <t>55～59</t>
  </si>
  <si>
    <t>50～54</t>
  </si>
  <si>
    <t>構成比（%）</t>
    <phoneticPr fontId="16"/>
  </si>
  <si>
    <t>令和3年</t>
    <rPh sb="0" eb="2">
      <t>レイワ</t>
    </rPh>
    <rPh sb="3" eb="4">
      <t>ネン</t>
    </rPh>
    <phoneticPr fontId="47"/>
  </si>
  <si>
    <t>令和2年</t>
    <rPh sb="0" eb="2">
      <t>レイワ</t>
    </rPh>
    <rPh sb="3" eb="4">
      <t>ネン</t>
    </rPh>
    <phoneticPr fontId="16"/>
  </si>
  <si>
    <t>令和元年</t>
    <rPh sb="0" eb="2">
      <t>レイワ</t>
    </rPh>
    <rPh sb="2" eb="4">
      <t>ガンネン</t>
    </rPh>
    <phoneticPr fontId="16"/>
  </si>
  <si>
    <t>年齢
(各歳）</t>
  </si>
  <si>
    <t>各年10月１日現在</t>
    <phoneticPr fontId="16"/>
  </si>
  <si>
    <t>11　年齢（各歳）男女別人口（続き）</t>
    <phoneticPr fontId="16"/>
  </si>
  <si>
    <t>45～49</t>
  </si>
  <si>
    <t>40～44</t>
  </si>
  <si>
    <t>35～39</t>
  </si>
  <si>
    <t>30～34</t>
  </si>
  <si>
    <t>25～29</t>
  </si>
  <si>
    <t>20～24</t>
  </si>
  <si>
    <t>15～19</t>
  </si>
  <si>
    <t>10～14</t>
  </si>
  <si>
    <t>5～9</t>
  </si>
  <si>
    <t>0～4</t>
  </si>
  <si>
    <t>構成比(%）</t>
    <phoneticPr fontId="16"/>
  </si>
  <si>
    <t>11　年齢（各歳）男女別人口</t>
    <rPh sb="12" eb="14">
      <t>ジンコウ</t>
    </rPh>
    <phoneticPr fontId="16"/>
  </si>
  <si>
    <t>鼎一色</t>
  </si>
  <si>
    <t>鼎上山</t>
  </si>
  <si>
    <t>鼎上茶屋</t>
  </si>
  <si>
    <t>鼎中平</t>
  </si>
  <si>
    <t>鼎下茶屋</t>
  </si>
  <si>
    <t>鼎下山</t>
  </si>
  <si>
    <t>松尾常盤台</t>
  </si>
  <si>
    <t>松尾代田</t>
  </si>
  <si>
    <t>松尾八幡</t>
  </si>
  <si>
    <t>松尾城</t>
  </si>
  <si>
    <t>松尾清水</t>
  </si>
  <si>
    <t>松尾明</t>
  </si>
  <si>
    <t>松尾寺所</t>
  </si>
  <si>
    <t>松尾新井</t>
  </si>
  <si>
    <t>松尾水城</t>
  </si>
  <si>
    <t>松尾久井</t>
  </si>
  <si>
    <t>松尾上溝</t>
  </si>
  <si>
    <t>宮の前</t>
  </si>
  <si>
    <t>錦町</t>
  </si>
  <si>
    <t>元町</t>
  </si>
  <si>
    <t>羽場上河原</t>
  </si>
  <si>
    <t>羽場赤坂</t>
  </si>
  <si>
    <t>羽場仲畑</t>
  </si>
  <si>
    <t>羽場権現</t>
  </si>
  <si>
    <t>松川町</t>
  </si>
  <si>
    <t>旭町</t>
  </si>
  <si>
    <t>羽場坂町</t>
  </si>
  <si>
    <t>水の手町</t>
  </si>
  <si>
    <t>長姫町</t>
  </si>
  <si>
    <t>大久保町</t>
  </si>
  <si>
    <t>大横町</t>
  </si>
  <si>
    <t>浜井町</t>
  </si>
  <si>
    <t>仲ノ町</t>
  </si>
  <si>
    <t>長野県</t>
  </si>
  <si>
    <t>樹園地</t>
  </si>
  <si>
    <t>茶</t>
  </si>
  <si>
    <t>すいか</t>
  </si>
  <si>
    <t>いちご</t>
  </si>
  <si>
    <t>ピーマン</t>
  </si>
  <si>
    <t>トマト</t>
  </si>
  <si>
    <t>ねぎ</t>
  </si>
  <si>
    <t>レタス</t>
  </si>
  <si>
    <t>ほうれんそう</t>
  </si>
  <si>
    <t>野菜類</t>
  </si>
  <si>
    <t>雑穀</t>
  </si>
  <si>
    <t>資料：総務文書課</t>
    <rPh sb="0" eb="2">
      <t>シリョウ</t>
    </rPh>
    <rPh sb="3" eb="5">
      <t>ソウム</t>
    </rPh>
    <rPh sb="5" eb="7">
      <t>ブンショ</t>
    </rPh>
    <rPh sb="7" eb="8">
      <t>カ</t>
    </rPh>
    <phoneticPr fontId="16"/>
  </si>
  <si>
    <t>国土地理院測定により変更</t>
    <rPh sb="0" eb="2">
      <t>コクド</t>
    </rPh>
    <rPh sb="2" eb="4">
      <t>チリ</t>
    </rPh>
    <rPh sb="4" eb="5">
      <t>イン</t>
    </rPh>
    <rPh sb="5" eb="7">
      <t>ソクテイ</t>
    </rPh>
    <rPh sb="10" eb="12">
      <t>ヘンコウ</t>
    </rPh>
    <phoneticPr fontId="16"/>
  </si>
  <si>
    <t>26年10月1日</t>
    <rPh sb="2" eb="3">
      <t>ネン</t>
    </rPh>
    <rPh sb="5" eb="6">
      <t>ガツ</t>
    </rPh>
    <rPh sb="7" eb="8">
      <t>ニチ</t>
    </rPh>
    <phoneticPr fontId="16"/>
  </si>
  <si>
    <t>天竜村との境界を修正</t>
    <rPh sb="0" eb="2">
      <t>テンリュウ</t>
    </rPh>
    <rPh sb="2" eb="3">
      <t>ムラ</t>
    </rPh>
    <rPh sb="5" eb="7">
      <t>キョウカイ</t>
    </rPh>
    <rPh sb="8" eb="10">
      <t>シュウセイ</t>
    </rPh>
    <phoneticPr fontId="16"/>
  </si>
  <si>
    <t>22年2月26日</t>
    <rPh sb="2" eb="3">
      <t>ネン</t>
    </rPh>
    <rPh sb="4" eb="5">
      <t>ガツ</t>
    </rPh>
    <rPh sb="7" eb="8">
      <t>ニチ</t>
    </rPh>
    <phoneticPr fontId="16"/>
  </si>
  <si>
    <t>上村、南信濃村（編入合併）</t>
    <rPh sb="0" eb="2">
      <t>カミムラ</t>
    </rPh>
    <rPh sb="3" eb="6">
      <t>ミナミシナノ</t>
    </rPh>
    <rPh sb="6" eb="7">
      <t>ムラ</t>
    </rPh>
    <rPh sb="8" eb="10">
      <t>ヘンニュウ</t>
    </rPh>
    <rPh sb="10" eb="12">
      <t>ガッペイ</t>
    </rPh>
    <phoneticPr fontId="16"/>
  </si>
  <si>
    <t>17年10月1日</t>
    <rPh sb="2" eb="3">
      <t>ネン</t>
    </rPh>
    <rPh sb="5" eb="6">
      <t>ガツ</t>
    </rPh>
    <rPh sb="7" eb="8">
      <t>ニチ</t>
    </rPh>
    <phoneticPr fontId="16"/>
  </si>
  <si>
    <t>上郷町（編入合併）</t>
    <rPh sb="0" eb="3">
      <t>カミサトマチ</t>
    </rPh>
    <rPh sb="4" eb="6">
      <t>ヘンニュウ</t>
    </rPh>
    <rPh sb="6" eb="8">
      <t>ガッペイ</t>
    </rPh>
    <phoneticPr fontId="16"/>
  </si>
  <si>
    <t>5年7月1日</t>
    <rPh sb="1" eb="2">
      <t>ネン</t>
    </rPh>
    <rPh sb="3" eb="4">
      <t>ガツ</t>
    </rPh>
    <rPh sb="5" eb="6">
      <t>ニチ</t>
    </rPh>
    <phoneticPr fontId="16"/>
  </si>
  <si>
    <t>平成元年11月10日</t>
    <rPh sb="0" eb="2">
      <t>ヘイセイ</t>
    </rPh>
    <rPh sb="2" eb="4">
      <t>ガンネン</t>
    </rPh>
    <rPh sb="6" eb="7">
      <t>ガツ</t>
    </rPh>
    <rPh sb="9" eb="10">
      <t>ニチ</t>
    </rPh>
    <phoneticPr fontId="16"/>
  </si>
  <si>
    <t>鼎町（編入合併）</t>
    <rPh sb="0" eb="2">
      <t>カナエマチ</t>
    </rPh>
    <rPh sb="3" eb="5">
      <t>ヘンニュウ</t>
    </rPh>
    <rPh sb="5" eb="7">
      <t>ガッペイ</t>
    </rPh>
    <phoneticPr fontId="16"/>
  </si>
  <si>
    <t>59年12月1日</t>
    <rPh sb="2" eb="3">
      <t>ネン</t>
    </rPh>
    <rPh sb="5" eb="6">
      <t>ガツ</t>
    </rPh>
    <rPh sb="7" eb="8">
      <t>ニチ</t>
    </rPh>
    <phoneticPr fontId="16"/>
  </si>
  <si>
    <t>龍江村、千代村、上久堅村、（編入合併）</t>
    <rPh sb="0" eb="1">
      <t>タツ</t>
    </rPh>
    <rPh sb="1" eb="3">
      <t>エムラ</t>
    </rPh>
    <rPh sb="4" eb="6">
      <t>チヨ</t>
    </rPh>
    <rPh sb="6" eb="7">
      <t>ムラ</t>
    </rPh>
    <rPh sb="8" eb="9">
      <t>カミ</t>
    </rPh>
    <rPh sb="9" eb="11">
      <t>ヒサカタ</t>
    </rPh>
    <rPh sb="11" eb="12">
      <t>ムラ</t>
    </rPh>
    <rPh sb="14" eb="16">
      <t>ヘンニュウ</t>
    </rPh>
    <rPh sb="16" eb="18">
      <t>ガッペイ</t>
    </rPh>
    <phoneticPr fontId="16"/>
  </si>
  <si>
    <t>39年3月31日</t>
    <rPh sb="2" eb="3">
      <t>ネン</t>
    </rPh>
    <rPh sb="4" eb="5">
      <t>ガツ</t>
    </rPh>
    <rPh sb="7" eb="8">
      <t>ニチ</t>
    </rPh>
    <phoneticPr fontId="16"/>
  </si>
  <si>
    <t>川路村（編入合併）</t>
    <rPh sb="0" eb="2">
      <t>カワジ</t>
    </rPh>
    <rPh sb="2" eb="3">
      <t>ムラ</t>
    </rPh>
    <rPh sb="4" eb="6">
      <t>ヘンニュウ</t>
    </rPh>
    <rPh sb="6" eb="8">
      <t>ガッペイ</t>
    </rPh>
    <phoneticPr fontId="16"/>
  </si>
  <si>
    <t>36年3月31日</t>
    <rPh sb="2" eb="3">
      <t>ネン</t>
    </rPh>
    <rPh sb="4" eb="5">
      <t>ガツ</t>
    </rPh>
    <rPh sb="7" eb="8">
      <t>ニチ</t>
    </rPh>
    <phoneticPr fontId="16"/>
  </si>
  <si>
    <t>飯田市、座光寺村、松尾村、竜丘村、三穂村、伊賀良村、山本村、下久堅村（1市7ヶ村合体合併）</t>
    <rPh sb="0" eb="3">
      <t>イイダシ</t>
    </rPh>
    <rPh sb="4" eb="7">
      <t>ザコウジ</t>
    </rPh>
    <rPh sb="7" eb="8">
      <t>ムラ</t>
    </rPh>
    <rPh sb="9" eb="12">
      <t>マツオムラ</t>
    </rPh>
    <rPh sb="13" eb="14">
      <t>タツ</t>
    </rPh>
    <rPh sb="14" eb="15">
      <t>オカ</t>
    </rPh>
    <rPh sb="15" eb="16">
      <t>ムラ</t>
    </rPh>
    <rPh sb="17" eb="18">
      <t>サン</t>
    </rPh>
    <rPh sb="18" eb="19">
      <t>ホ</t>
    </rPh>
    <rPh sb="19" eb="20">
      <t>ムラ</t>
    </rPh>
    <rPh sb="21" eb="24">
      <t>イガラ</t>
    </rPh>
    <rPh sb="24" eb="25">
      <t>ムラ</t>
    </rPh>
    <rPh sb="26" eb="28">
      <t>ヤマモト</t>
    </rPh>
    <rPh sb="28" eb="29">
      <t>ムラ</t>
    </rPh>
    <rPh sb="30" eb="31">
      <t>シモ</t>
    </rPh>
    <rPh sb="31" eb="33">
      <t>ヒサカタ</t>
    </rPh>
    <rPh sb="33" eb="34">
      <t>ムラ</t>
    </rPh>
    <rPh sb="36" eb="37">
      <t>シ</t>
    </rPh>
    <rPh sb="39" eb="40">
      <t>ムラ</t>
    </rPh>
    <rPh sb="40" eb="42">
      <t>ガッタイ</t>
    </rPh>
    <rPh sb="42" eb="44">
      <t>ガッペイ</t>
    </rPh>
    <phoneticPr fontId="16"/>
  </si>
  <si>
    <t>31年9月30日</t>
    <rPh sb="2" eb="3">
      <t>ネン</t>
    </rPh>
    <rPh sb="4" eb="5">
      <t>ガツ</t>
    </rPh>
    <rPh sb="7" eb="8">
      <t>ニチ</t>
    </rPh>
    <phoneticPr fontId="16"/>
  </si>
  <si>
    <t>市制施行、飯田町、上飯田町</t>
    <rPh sb="0" eb="2">
      <t>シセイ</t>
    </rPh>
    <rPh sb="2" eb="4">
      <t>シコウ</t>
    </rPh>
    <rPh sb="5" eb="8">
      <t>イイダマチ</t>
    </rPh>
    <rPh sb="9" eb="12">
      <t>カミイイダ</t>
    </rPh>
    <rPh sb="12" eb="13">
      <t>マチ</t>
    </rPh>
    <phoneticPr fontId="16"/>
  </si>
  <si>
    <t>昭和12年4月1日</t>
    <rPh sb="0" eb="2">
      <t>ショウワ</t>
    </rPh>
    <rPh sb="4" eb="5">
      <t>ネン</t>
    </rPh>
    <rPh sb="6" eb="7">
      <t>ガツ</t>
    </rPh>
    <rPh sb="8" eb="9">
      <t>ニチ</t>
    </rPh>
    <phoneticPr fontId="16"/>
  </si>
  <si>
    <t>合併後の面積</t>
    <rPh sb="0" eb="3">
      <t>ガッペイゴ</t>
    </rPh>
    <rPh sb="4" eb="6">
      <t>メンセキ</t>
    </rPh>
    <phoneticPr fontId="16"/>
  </si>
  <si>
    <t>合併した面積</t>
    <rPh sb="0" eb="2">
      <t>ガッペイ</t>
    </rPh>
    <rPh sb="4" eb="6">
      <t>メンセキ</t>
    </rPh>
    <phoneticPr fontId="16"/>
  </si>
  <si>
    <t>合併した地域</t>
    <rPh sb="0" eb="2">
      <t>ガッペイ</t>
    </rPh>
    <rPh sb="4" eb="6">
      <t>チイキ</t>
    </rPh>
    <phoneticPr fontId="16"/>
  </si>
  <si>
    <t>年月日</t>
    <rPh sb="0" eb="3">
      <t>ネンガッピ</t>
    </rPh>
    <phoneticPr fontId="16"/>
  </si>
  <si>
    <t>面積（k㎡）</t>
    <rPh sb="0" eb="2">
      <t>メンセキ</t>
    </rPh>
    <phoneticPr fontId="16"/>
  </si>
  <si>
    <t>２　市域のうつりかわり</t>
    <rPh sb="2" eb="4">
      <t>シイキ</t>
    </rPh>
    <phoneticPr fontId="16"/>
  </si>
  <si>
    <r>
      <t>　地域の少子高齢化が進む中、平成18年には、若者が故郷へ帰って来られる産業づくりを目指して、市民、事業者、行政が一丸となって取り組む地域活性化プラグラムを策定。そして、市制施行70周年にあたる平成19年４月には</t>
    </r>
    <r>
      <rPr>
        <sz val="11"/>
        <color indexed="8"/>
        <rFont val="ＭＳ Ｐ明朝"/>
        <family val="1"/>
        <charset val="128"/>
      </rPr>
      <t>、『住み続けたいまち　住んでみたいまち　飯田　人も自然も輝く　文化経済自立都市』をめざす都市像とした第５次基本構想基本計画をはじめ、自治基本条例、地域自治組織、行財政改革大綱そして総合的土地利用などの新しい枠組みに基づいた市政経営を行ってきた。</t>
    </r>
    <rPh sb="221" eb="222">
      <t>オコナ</t>
    </rPh>
    <phoneticPr fontId="16"/>
  </si>
  <si>
    <r>
      <t>　昭和41年に</t>
    </r>
    <r>
      <rPr>
        <sz val="11"/>
        <color indexed="8"/>
        <rFont val="ＭＳ Ｐ明朝"/>
        <family val="1"/>
        <charset val="128"/>
      </rPr>
      <t>第1次『田園工業都市』、その後、第2次『緑と光にあふれた豊かな住みよい田園都市』、第3次『緑とロマンにあふれ、活力ある　りんご並木のまち　いいだ』を理想とした基本構想基本計画を経て、平成8年4月には『人も自然も美しく、輝くまち飯田－環境文化都市－』をめざす都市像とした第4次基本構想基本計画を市民と行政が一体となって策定。人の営みと自然とが調和するまちづくりに先駆的に取り組んで、地域の個性を磨いてきた。この環境重視の取り組みは、平成19年3月に環境文化都市宣言を行うなど更に進めてきた中で、平成21年1月には国から環境モデル都市の認定を受けて、一層の充実を目指している。また、昭和57（1982）年の「10万都市構想」において、理想とする都市像の実現に向けての行動理念として、広辞苑の最後の言葉「んとす（～しようとする）」を引用した「ムトス」は、自発的な意思や意欲によって地域づくりを目指す、飯田市のまちづくりを象徴する合言葉として定着している。</t>
    </r>
    <rPh sb="296" eb="298">
      <t>ショウワ</t>
    </rPh>
    <rPh sb="306" eb="307">
      <t>ネン</t>
    </rPh>
    <rPh sb="311" eb="314">
      <t>マントシ</t>
    </rPh>
    <rPh sb="314" eb="316">
      <t>コウソウ</t>
    </rPh>
    <rPh sb="322" eb="324">
      <t>リソウ</t>
    </rPh>
    <rPh sb="327" eb="330">
      <t>トシゾウ</t>
    </rPh>
    <rPh sb="331" eb="333">
      <t>ジツゲン</t>
    </rPh>
    <rPh sb="334" eb="335">
      <t>ム</t>
    </rPh>
    <rPh sb="338" eb="340">
      <t>コウドウ</t>
    </rPh>
    <rPh sb="340" eb="342">
      <t>リネン</t>
    </rPh>
    <rPh sb="346" eb="349">
      <t>コウジエン</t>
    </rPh>
    <rPh sb="350" eb="352">
      <t>サイゴ</t>
    </rPh>
    <rPh sb="353" eb="355">
      <t>コトバ</t>
    </rPh>
    <rPh sb="370" eb="372">
      <t>インヨウ</t>
    </rPh>
    <rPh sb="381" eb="384">
      <t>ジハツテキ</t>
    </rPh>
    <rPh sb="385" eb="387">
      <t>イシ</t>
    </rPh>
    <rPh sb="388" eb="390">
      <t>イヨク</t>
    </rPh>
    <rPh sb="394" eb="396">
      <t>チイキ</t>
    </rPh>
    <rPh sb="400" eb="402">
      <t>メザ</t>
    </rPh>
    <rPh sb="404" eb="407">
      <t>イイダシ</t>
    </rPh>
    <rPh sb="414" eb="416">
      <t>ショウチョウ</t>
    </rPh>
    <rPh sb="418" eb="421">
      <t>アイコトバ</t>
    </rPh>
    <rPh sb="424" eb="426">
      <t>テイチャク</t>
    </rPh>
    <phoneticPr fontId="16"/>
  </si>
  <si>
    <t>　一方、昭和22年4月の大火により古来から小京都といわれた市街地の大半を消失したが、「りんご並木」に象徴されるように、都市計画に基づく整然とした街路は、防火モデル都市として全国に誇るまでに生まれ変わり、学校施設をはじめとする文化施設や環境衛生施設等も急速に充実し、着々と近代的文化都市として発展してきた。また、昭和54年に始まった人形劇の祭典が劇人と市民に支えられ日本最大規模となって世界ともつながり、更に主体が行政から市民に移って継続・発展していることに象徴されるように、市民の自主的な学習活動や地域づくり活動の盛んなまちとしても注目を浴びるようになった。</t>
  </si>
  <si>
    <t>　明治22年町制を布き、そして昭和12年4月1日には上飯田町と合併し、飯田市として新しく発足。以来、昭和31年9月30日には座光寺・松尾・竜丘・伊賀良・山本・三穂・下久堅の7ヶ村と合併、36年3月31日に川路村と合併、39年3月31日に龍江・千代・上久堅の3ヶ村と合併、59年12月1日に鼎町と合併、平成5年7月1日に上郷町と合併、そして平成17年10月1日に上村・南信濃村と合併し、静岡市や浜松市と隣接する都市となった。</t>
    <phoneticPr fontId="16"/>
  </si>
  <si>
    <t>　明治の新政となり、明治2年（1869）堀親広は版籍を奉還し、明治4年廃藩置県によって飯田県となったが、その年筑摩県に合併され、明治9年長野県に統合された。飯田町は下伊那郡役所の所在地として、諸官庁諸機関を集め、伊那谷の中枢として近代を迎えた。大正時代は生糸が輸出産業として隆盛を極め、この地方の豪壮な農村風景の礎を築いた。</t>
    <rPh sb="24" eb="25">
      <t>ハン</t>
    </rPh>
    <phoneticPr fontId="47"/>
  </si>
  <si>
    <t>　寛文12年（1672）脇坂氏に代わって下野烏山から堀親昌が2万石で入城し、以後明治まで196年間にわたって、堀氏が飯田の統治を行った。堀氏以外にも飯田市域には美濃高須藩領の飛地や小笠原・座光寺・知久・井上・近藤などの旗本領、幕府直轄領が配され、支配関係は複雑となった。近世を通じて飯田町やその周辺に広がる多くの農村では農業や生糸・和紙・元結・傘・柿・漆器などの加工業が発達し、所領の壁を越えて経済活動が活発に行われた。飯田町と周辺農村は、中馬と呼ばれる運送業によって全国市場と結びつき、農民や職人、商人の活躍を基礎として、経済的にも文化的にもそれぞれ独自の発展を遂げた。</t>
    <phoneticPr fontId="16"/>
  </si>
  <si>
    <t>　天正18年、豊臣秀吉の命を受けた毛利秀頼が再び伊那郡10万石を統治し、その死後文禄2年（1593）、婿の京極高知が継いだ。毛利氏から京極氏のころにかけて10年足らずの間に、飯田城の大改修がされ、寺院の城下町移転がなされ、伝馬など交通網が整備され、本町・知久町・松尾町など城下町１５町が新たに開発された。現在の飯田市街でみられる碁盤の目状の街路網はこの時作られたものの名残である。豊臣秀吉が全国統一を行ったこの時期をもって、飯田における近世の幕開けとみることができよう。関ヶ原の合戦後、慶長6年（1601）5万石で入城した小笠原秀政も在城12年で松本城に移り、一時幕府領となるが、元和3年（1617）脇坂安元が5万5千石をもって伊予大洲から移封となった。この頃伊那街道沿いに桜町一～三丁目が開発され、伊那谷の政治・経済・文化の中心としての近世飯田町の基礎がほぼ完成した。</t>
    <phoneticPr fontId="16"/>
  </si>
  <si>
    <t>　戦国時代末から安土桃山時代にかけての飯田は、武田・織田・豊臣・徳川の４大群雄の支配に翻弄され、領主が目まぐるしく変化した。天文23年（1555）伊那郡を攻略した武田信玄は秋山信友を郡代として飯田城に置き、天正10年（1582）織田信長は全郡を毛利秀頼に与えたが、本能寺の変の後は下条頼安が入城し、天正15年徳川家康配下の郡代菅沼定利が知久平城から飯田城に移った。</t>
  </si>
  <si>
    <t>　本市には古代から近現代に至るまで、膨大な量の歴史資料が残されている。平成26年3月に国指定史跡となった座光寺に所在する「恒川官衙遺跡」や平成28年10月に国指定史跡となった「飯田古墳群」をはじめ、各時代の数多くの遺跡は人々の生活が脈々と続いたことをもの語り、中でも縄文時代、弥生時代、古墳時代に文化の高揚をみせている。奈良・平安時代になると、座光寺に伊那郡衙が置かれ、郊戸庄・伊賀良庄・伴野庄が拓かれた。鎌倉時代になると、伴野庄知久郷に知久氏、郊戸庄飯田郷には地頭阿曾沼氏の存在が知られ、南北朝時代に小笠原氏系の坂西氏が支配したと伝えられ、飯田の発祥期と考えられている。ちなみに、「飯田」という地名は「結いの田」つまり共同労働の田の意味から生まれたといわれる。</t>
    <rPh sb="35" eb="37">
      <t>ヘイセイ</t>
    </rPh>
    <rPh sb="39" eb="40">
      <t>ネン</t>
    </rPh>
    <rPh sb="41" eb="42">
      <t>ガツ</t>
    </rPh>
    <rPh sb="43" eb="44">
      <t>クニ</t>
    </rPh>
    <rPh sb="44" eb="46">
      <t>シテイ</t>
    </rPh>
    <rPh sb="46" eb="48">
      <t>シセキ</t>
    </rPh>
    <rPh sb="52" eb="55">
      <t>ザコウジ</t>
    </rPh>
    <rPh sb="56" eb="58">
      <t>ショザイ</t>
    </rPh>
    <rPh sb="61" eb="62">
      <t>コウ</t>
    </rPh>
    <rPh sb="62" eb="63">
      <t>カワ</t>
    </rPh>
    <rPh sb="63" eb="64">
      <t>カン</t>
    </rPh>
    <rPh sb="64" eb="65">
      <t>ガ</t>
    </rPh>
    <rPh sb="65" eb="67">
      <t>イセキ</t>
    </rPh>
    <rPh sb="69" eb="71">
      <t>ヘイセイ</t>
    </rPh>
    <rPh sb="73" eb="74">
      <t>ネン</t>
    </rPh>
    <rPh sb="76" eb="77">
      <t>ガツ</t>
    </rPh>
    <rPh sb="78" eb="79">
      <t>クニ</t>
    </rPh>
    <rPh sb="79" eb="81">
      <t>シテイ</t>
    </rPh>
    <rPh sb="81" eb="83">
      <t>シセキ</t>
    </rPh>
    <rPh sb="88" eb="90">
      <t>イイダ</t>
    </rPh>
    <rPh sb="90" eb="92">
      <t>コフン</t>
    </rPh>
    <rPh sb="92" eb="93">
      <t>グン</t>
    </rPh>
    <phoneticPr fontId="16"/>
  </si>
  <si>
    <t>　古くから東西日本を結ぶ文化の回廊の要地として栄えた。進取性と学究性に富んだ気質は、古層の文化をよく伝え残しながら新しい文化をいち早く取り入れ、特色のある文化を築いてきた。近世の儒者太宰春台、近代日本画の先駆者菱田春草、博物学者田中芳男、象徴派詩人日夏耿之介、演劇研究家河竹繁俊、法曹界の今村力三郎、地方史研究の市村咸人、農業経済史の古島敏雄ら優れた文化人を輩出した。日本民俗学の創始者柳田國男の養家も本市にあった。近年は、「りんご並木と人形劇のまち」として広く親しまれている。</t>
    <rPh sb="110" eb="112">
      <t>ハクブツ</t>
    </rPh>
    <rPh sb="112" eb="114">
      <t>ガクシャ</t>
    </rPh>
    <phoneticPr fontId="16"/>
  </si>
  <si>
    <r>
      <t>　飯田市は、日本のほぼ中央に位置する長野県にある19市中最南端の市である。人口は約9万8,000人、面積は約659k㎡、東に南アルプス、</t>
    </r>
    <r>
      <rPr>
        <sz val="11"/>
        <rFont val="ＭＳ Ｐ明朝"/>
        <family val="1"/>
        <charset val="128"/>
      </rPr>
      <t>西</t>
    </r>
    <r>
      <rPr>
        <sz val="11"/>
        <color indexed="8"/>
        <rFont val="ＭＳ Ｐ明朝"/>
        <family val="1"/>
        <charset val="128"/>
      </rPr>
      <t>に中央アルプスがそびえ、中央を天竜川が南流し、山すそは扇状地と段丘が広がり、標高差2,700ｍを超える我が国最大級の谷地形の中に、豊かな自然と優れた景観、四季の変化に富んだ暮らしやすい気候に恵まれている。</t>
    </r>
    <rPh sb="26" eb="27">
      <t>シ</t>
    </rPh>
    <rPh sb="27" eb="28">
      <t>チュウ</t>
    </rPh>
    <rPh sb="48" eb="49">
      <t>ニン</t>
    </rPh>
    <phoneticPr fontId="16"/>
  </si>
  <si>
    <t>1 飯田市のあゆみ</t>
    <phoneticPr fontId="16"/>
  </si>
  <si>
    <t>499.02ｍ</t>
  </si>
  <si>
    <t>海抜</t>
    <rPh sb="0" eb="2">
      <t>カイバツ</t>
    </rPh>
    <phoneticPr fontId="16"/>
  </si>
  <si>
    <t>35°30′54″</t>
    <phoneticPr fontId="16"/>
  </si>
  <si>
    <t>北緯</t>
    <rPh sb="0" eb="2">
      <t>ホクイ</t>
    </rPh>
    <phoneticPr fontId="16"/>
  </si>
  <si>
    <t>137°49′17″</t>
    <phoneticPr fontId="16"/>
  </si>
  <si>
    <t>東経</t>
    <rPh sb="0" eb="2">
      <t>トウケイ</t>
    </rPh>
    <phoneticPr fontId="16"/>
  </si>
  <si>
    <t>市役所の位置　（世界測地系）</t>
    <rPh sb="0" eb="3">
      <t>シヤクショ</t>
    </rPh>
    <rPh sb="4" eb="6">
      <t>イチ</t>
    </rPh>
    <rPh sb="8" eb="10">
      <t>セカイ</t>
    </rPh>
    <rPh sb="10" eb="12">
      <t>ソクチ</t>
    </rPh>
    <rPh sb="12" eb="13">
      <t>ケイ</t>
    </rPh>
    <phoneticPr fontId="16"/>
  </si>
  <si>
    <t>本市は、長野県の南部、伊那谷にあり、諏訪湖から太平洋へ注ぐ天竜川の中流域に位置する</t>
    <rPh sb="0" eb="1">
      <t>ホン</t>
    </rPh>
    <rPh sb="1" eb="2">
      <t>シ</t>
    </rPh>
    <rPh sb="4" eb="7">
      <t>ナガノケン</t>
    </rPh>
    <rPh sb="8" eb="10">
      <t>ナンブ</t>
    </rPh>
    <rPh sb="11" eb="13">
      <t>イナ</t>
    </rPh>
    <rPh sb="13" eb="14">
      <t>ダニ</t>
    </rPh>
    <rPh sb="18" eb="20">
      <t>スワ</t>
    </rPh>
    <rPh sb="20" eb="21">
      <t>コ</t>
    </rPh>
    <rPh sb="23" eb="26">
      <t>タイヘイヨウ</t>
    </rPh>
    <rPh sb="27" eb="28">
      <t>ソソ</t>
    </rPh>
    <rPh sb="29" eb="32">
      <t>テンリュウガワ</t>
    </rPh>
    <rPh sb="33" eb="35">
      <t>チュウリュウ</t>
    </rPh>
    <rPh sb="35" eb="36">
      <t>イキ</t>
    </rPh>
    <rPh sb="37" eb="39">
      <t>イチ</t>
    </rPh>
    <phoneticPr fontId="16"/>
  </si>
  <si>
    <t>３　飯田市の位置</t>
    <rPh sb="2" eb="5">
      <t>イイダシ</t>
    </rPh>
    <rPh sb="6" eb="8">
      <t>イチ</t>
    </rPh>
    <phoneticPr fontId="16"/>
  </si>
  <si>
    <t>資料：総務文書課</t>
  </si>
  <si>
    <t>　天竜川沿いの氾濫原には水田が多く、段丘上やそれに続く扇状地には果樹園が多い。段丘崖には樹木が繁茂し、景観の中に緑の帯を形づくっている。周辺部の多くは山林であるが、山あいには谷地田が、日当たりの良い傾斜地には段々畑が点在し、美しい農村風景をつくっている｡</t>
    <phoneticPr fontId="16"/>
  </si>
  <si>
    <t>　本市は、南アルプスと中央アルプスに挟まれ、その中央を天竜川が北から南へ流れており、本市域中、天竜川最下流部（標高約300ｍ）から南アルプスの聖岳（標高3,013ｍ）まで、標高差2,700ｍを超える我が国最大級の谷地形の中に、何段にも形成された段丘や、日本で一番長い断層である中央構造線が刻んだ遠山谷などがあり、我が国でも有数の美しさと変化に富んだ地形をしている。</t>
  </si>
  <si>
    <t>地区ごとの地図</t>
    <rPh sb="0" eb="2">
      <t>チク</t>
    </rPh>
    <rPh sb="5" eb="7">
      <t>チズ</t>
    </rPh>
    <phoneticPr fontId="16"/>
  </si>
  <si>
    <t>地区ごとの地図</t>
    <rPh sb="0" eb="2">
      <t>チク</t>
    </rPh>
    <rPh sb="5" eb="7">
      <t>チズ</t>
    </rPh>
    <phoneticPr fontId="2"/>
  </si>
  <si>
    <t>資料：気象庁HP</t>
    <rPh sb="0" eb="2">
      <t>シリョウ</t>
    </rPh>
    <rPh sb="3" eb="6">
      <t>キショウチョウ</t>
    </rPh>
    <phoneticPr fontId="16"/>
  </si>
  <si>
    <t>９月</t>
  </si>
  <si>
    <t>８月</t>
  </si>
  <si>
    <t>７月</t>
  </si>
  <si>
    <t>６月</t>
  </si>
  <si>
    <t>５月</t>
  </si>
  <si>
    <t>４月</t>
  </si>
  <si>
    <t>３月</t>
  </si>
  <si>
    <t>２月</t>
  </si>
  <si>
    <t>１月</t>
  </si>
  <si>
    <t>（h）</t>
    <phoneticPr fontId="16"/>
  </si>
  <si>
    <t>最大</t>
  </si>
  <si>
    <t>平均</t>
  </si>
  <si>
    <t>最大日量</t>
  </si>
  <si>
    <t>総量</t>
  </si>
  <si>
    <t>最低（極）</t>
  </si>
  <si>
    <t>最高（極）</t>
  </si>
  <si>
    <t>日照時間</t>
  </si>
  <si>
    <t>風速（m/s）</t>
    <phoneticPr fontId="16"/>
  </si>
  <si>
    <t>降水量（㎜）</t>
  </si>
  <si>
    <t>気温（℃）</t>
  </si>
  <si>
    <t>(2) 南信濃観測所</t>
    <rPh sb="4" eb="7">
      <t>ミナミシナノ</t>
    </rPh>
    <rPh sb="7" eb="9">
      <t>カンソク</t>
    </rPh>
    <rPh sb="9" eb="10">
      <t>ショ</t>
    </rPh>
    <phoneticPr fontId="16"/>
  </si>
  <si>
    <t>（hPa）</t>
  </si>
  <si>
    <t>（％）</t>
  </si>
  <si>
    <t>平均湿度</t>
  </si>
  <si>
    <t>(1) 飯田観測所</t>
    <rPh sb="4" eb="6">
      <t>イイダ</t>
    </rPh>
    <rPh sb="6" eb="8">
      <t>カンソク</t>
    </rPh>
    <rPh sb="8" eb="9">
      <t>ショ</t>
    </rPh>
    <phoneticPr fontId="16"/>
  </si>
  <si>
    <t>7 気象概況</t>
  </si>
  <si>
    <t>（㎝）</t>
  </si>
  <si>
    <t>最深積雪</t>
    <phoneticPr fontId="16"/>
  </si>
  <si>
    <t>降雪量</t>
  </si>
  <si>
    <t>飯田観測所</t>
    <rPh sb="0" eb="2">
      <t>イイダ</t>
    </rPh>
    <rPh sb="2" eb="4">
      <t>カンソク</t>
    </rPh>
    <rPh sb="4" eb="5">
      <t>ジョ</t>
    </rPh>
    <phoneticPr fontId="16"/>
  </si>
  <si>
    <t>8 降雪・積雪量</t>
    <phoneticPr fontId="16"/>
  </si>
  <si>
    <t>No.10</t>
    <phoneticPr fontId="2"/>
  </si>
  <si>
    <t>No.11</t>
    <phoneticPr fontId="2"/>
  </si>
  <si>
    <t>No.12</t>
    <phoneticPr fontId="2"/>
  </si>
  <si>
    <t>※　大正９年から昭和10年までは、飯田町と上飯田町を合計した数値である。</t>
    <phoneticPr fontId="16"/>
  </si>
  <si>
    <t>※　「現市域」とは、現在の飯田市の行政区域に組み替えた数値である。</t>
    <phoneticPr fontId="16"/>
  </si>
  <si>
    <t>資料：総務文書課</t>
    <rPh sb="3" eb="5">
      <t>ソウム</t>
    </rPh>
    <rPh sb="5" eb="7">
      <t>ブンショ</t>
    </rPh>
    <rPh sb="7" eb="8">
      <t>カ</t>
    </rPh>
    <phoneticPr fontId="16"/>
  </si>
  <si>
    <t>※　「年次」欄の標記における「(国)」は国勢調査人口、「(推)」は毎月人口異動</t>
    <rPh sb="3" eb="5">
      <t>ネンジ</t>
    </rPh>
    <rPh sb="6" eb="7">
      <t>ラン</t>
    </rPh>
    <rPh sb="8" eb="10">
      <t>ヒョウキ</t>
    </rPh>
    <phoneticPr fontId="16"/>
  </si>
  <si>
    <t>(推)</t>
    <rPh sb="1" eb="2">
      <t>スイ</t>
    </rPh>
    <phoneticPr fontId="16"/>
  </si>
  <si>
    <t>(国)</t>
    <rPh sb="1" eb="2">
      <t>クニ</t>
    </rPh>
    <phoneticPr fontId="16"/>
  </si>
  <si>
    <t>平成30年</t>
    <rPh sb="0" eb="2">
      <t>ヘイセイ</t>
    </rPh>
    <rPh sb="4" eb="5">
      <t>ネン</t>
    </rPh>
    <phoneticPr fontId="47"/>
  </si>
  <si>
    <t>(推)</t>
  </si>
  <si>
    <t>平成29年</t>
    <rPh sb="0" eb="2">
      <t>ヘイセイ</t>
    </rPh>
    <rPh sb="4" eb="5">
      <t>ネン</t>
    </rPh>
    <phoneticPr fontId="47"/>
  </si>
  <si>
    <t>平成28年</t>
    <rPh sb="0" eb="2">
      <t>ヘイセイ</t>
    </rPh>
    <rPh sb="4" eb="5">
      <t>ネン</t>
    </rPh>
    <phoneticPr fontId="47"/>
  </si>
  <si>
    <t>(国）</t>
    <rPh sb="1" eb="2">
      <t>コク</t>
    </rPh>
    <phoneticPr fontId="16"/>
  </si>
  <si>
    <t>平成27年</t>
    <rPh sb="0" eb="2">
      <t>ヘイセイ</t>
    </rPh>
    <rPh sb="4" eb="5">
      <t>ネン</t>
    </rPh>
    <phoneticPr fontId="47"/>
  </si>
  <si>
    <t>(推）</t>
    <rPh sb="1" eb="2">
      <t>スイ</t>
    </rPh>
    <phoneticPr fontId="16"/>
  </si>
  <si>
    <t>平成26年</t>
    <rPh sb="0" eb="2">
      <t>ヘイセイ</t>
    </rPh>
    <rPh sb="4" eb="5">
      <t>ネン</t>
    </rPh>
    <phoneticPr fontId="47"/>
  </si>
  <si>
    <t>平成25年</t>
    <rPh sb="0" eb="2">
      <t>ヘイセイ</t>
    </rPh>
    <rPh sb="4" eb="5">
      <t>ネン</t>
    </rPh>
    <phoneticPr fontId="47"/>
  </si>
  <si>
    <t>平成24年</t>
    <rPh sb="0" eb="2">
      <t>ヘイセイ</t>
    </rPh>
    <rPh sb="4" eb="5">
      <t>ネン</t>
    </rPh>
    <phoneticPr fontId="47"/>
  </si>
  <si>
    <t>平成23年</t>
    <rPh sb="0" eb="2">
      <t>ヘイセイ</t>
    </rPh>
    <rPh sb="4" eb="5">
      <t>ネン</t>
    </rPh>
    <phoneticPr fontId="47"/>
  </si>
  <si>
    <t>(国)</t>
    <rPh sb="1" eb="2">
      <t>コク</t>
    </rPh>
    <phoneticPr fontId="16"/>
  </si>
  <si>
    <t>平成22年</t>
    <rPh sb="0" eb="2">
      <t>ヘイセイ</t>
    </rPh>
    <rPh sb="4" eb="5">
      <t>ネン</t>
    </rPh>
    <phoneticPr fontId="47"/>
  </si>
  <si>
    <t>平成21年</t>
    <rPh sb="0" eb="2">
      <t>ヘイセイ</t>
    </rPh>
    <rPh sb="4" eb="5">
      <t>ネン</t>
    </rPh>
    <phoneticPr fontId="47"/>
  </si>
  <si>
    <t>平成20年</t>
    <rPh sb="0" eb="2">
      <t>ヘイセイ</t>
    </rPh>
    <rPh sb="4" eb="5">
      <t>ネン</t>
    </rPh>
    <phoneticPr fontId="47"/>
  </si>
  <si>
    <t>平成19年</t>
    <rPh sb="0" eb="2">
      <t>ヘイセイ</t>
    </rPh>
    <rPh sb="4" eb="5">
      <t>ネン</t>
    </rPh>
    <phoneticPr fontId="47"/>
  </si>
  <si>
    <t>平成18年</t>
    <rPh sb="0" eb="2">
      <t>ヘイセイ</t>
    </rPh>
    <rPh sb="4" eb="5">
      <t>ネン</t>
    </rPh>
    <phoneticPr fontId="47"/>
  </si>
  <si>
    <t>平成17年</t>
    <rPh sb="0" eb="2">
      <t>ヘイセイ</t>
    </rPh>
    <rPh sb="4" eb="5">
      <t>ネン</t>
    </rPh>
    <phoneticPr fontId="47"/>
  </si>
  <si>
    <t>..</t>
  </si>
  <si>
    <t>平成16年</t>
    <rPh sb="0" eb="2">
      <t>ヘイセイ</t>
    </rPh>
    <rPh sb="4" eb="5">
      <t>ネン</t>
    </rPh>
    <phoneticPr fontId="47"/>
  </si>
  <si>
    <t>平成15年</t>
    <rPh sb="0" eb="2">
      <t>ヘイセイ</t>
    </rPh>
    <rPh sb="4" eb="5">
      <t>ネン</t>
    </rPh>
    <phoneticPr fontId="47"/>
  </si>
  <si>
    <t>(推)</t>
    <phoneticPr fontId="16"/>
  </si>
  <si>
    <t>平成14年</t>
    <rPh sb="0" eb="2">
      <t>ヘイセイ</t>
    </rPh>
    <rPh sb="4" eb="5">
      <t>ネン</t>
    </rPh>
    <phoneticPr fontId="47"/>
  </si>
  <si>
    <t>(推)</t>
    <rPh sb="1" eb="2">
      <t>スイケイ</t>
    </rPh>
    <phoneticPr fontId="16"/>
  </si>
  <si>
    <t>平成13年</t>
    <rPh sb="0" eb="2">
      <t>ヘイセイ</t>
    </rPh>
    <rPh sb="4" eb="5">
      <t>ネン</t>
    </rPh>
    <phoneticPr fontId="47"/>
  </si>
  <si>
    <t>平成12年</t>
    <rPh sb="0" eb="2">
      <t>ヘイセイ</t>
    </rPh>
    <rPh sb="4" eb="5">
      <t>ネン</t>
    </rPh>
    <phoneticPr fontId="47"/>
  </si>
  <si>
    <t>平成11年</t>
    <rPh sb="0" eb="2">
      <t>ヘイセイ</t>
    </rPh>
    <rPh sb="4" eb="5">
      <t>ネン</t>
    </rPh>
    <phoneticPr fontId="47"/>
  </si>
  <si>
    <t>平成10年</t>
    <rPh sb="0" eb="2">
      <t>ヘイセイ</t>
    </rPh>
    <rPh sb="4" eb="5">
      <t>ネン</t>
    </rPh>
    <phoneticPr fontId="47"/>
  </si>
  <si>
    <t>平成９年</t>
    <rPh sb="0" eb="2">
      <t>ヘイセイ</t>
    </rPh>
    <rPh sb="3" eb="4">
      <t>ネン</t>
    </rPh>
    <phoneticPr fontId="47"/>
  </si>
  <si>
    <t>平成８年</t>
    <rPh sb="0" eb="2">
      <t>ヘイセイ</t>
    </rPh>
    <rPh sb="3" eb="4">
      <t>ネン</t>
    </rPh>
    <phoneticPr fontId="47"/>
  </si>
  <si>
    <t>(国)</t>
  </si>
  <si>
    <t>平成７年</t>
    <rPh sb="0" eb="2">
      <t>ヘイセイ</t>
    </rPh>
    <rPh sb="3" eb="4">
      <t>ネン</t>
    </rPh>
    <phoneticPr fontId="47"/>
  </si>
  <si>
    <t>平成６年</t>
    <rPh sb="0" eb="2">
      <t>ヘイセイ</t>
    </rPh>
    <rPh sb="3" eb="4">
      <t>ネン</t>
    </rPh>
    <phoneticPr fontId="47"/>
  </si>
  <si>
    <t>平成５年</t>
    <rPh sb="0" eb="2">
      <t>ヘイセイ</t>
    </rPh>
    <rPh sb="3" eb="4">
      <t>ネン</t>
    </rPh>
    <phoneticPr fontId="47"/>
  </si>
  <si>
    <t>平成４年</t>
    <rPh sb="0" eb="2">
      <t>ヘイセイ</t>
    </rPh>
    <rPh sb="3" eb="4">
      <t>ネン</t>
    </rPh>
    <phoneticPr fontId="47"/>
  </si>
  <si>
    <t>平成３年</t>
    <rPh sb="0" eb="2">
      <t>ヘイセイ</t>
    </rPh>
    <rPh sb="3" eb="4">
      <t>ネン</t>
    </rPh>
    <phoneticPr fontId="47"/>
  </si>
  <si>
    <t>平成２年</t>
    <rPh sb="0" eb="2">
      <t>ヘイセイ</t>
    </rPh>
    <rPh sb="3" eb="4">
      <t>ネン</t>
    </rPh>
    <phoneticPr fontId="47"/>
  </si>
  <si>
    <t>平成元年</t>
  </si>
  <si>
    <t>昭和63年</t>
    <rPh sb="0" eb="2">
      <t>ショウワ</t>
    </rPh>
    <rPh sb="4" eb="5">
      <t>ネン</t>
    </rPh>
    <phoneticPr fontId="47"/>
  </si>
  <si>
    <t>昭和62年</t>
    <rPh sb="0" eb="2">
      <t>ショウワ</t>
    </rPh>
    <rPh sb="4" eb="5">
      <t>ネン</t>
    </rPh>
    <phoneticPr fontId="47"/>
  </si>
  <si>
    <t>昭和61年</t>
    <rPh sb="0" eb="2">
      <t>ショウワ</t>
    </rPh>
    <rPh sb="4" eb="5">
      <t>ネン</t>
    </rPh>
    <phoneticPr fontId="47"/>
  </si>
  <si>
    <t>昭和60年</t>
    <rPh sb="0" eb="2">
      <t>ショウワ</t>
    </rPh>
    <rPh sb="4" eb="5">
      <t>ネン</t>
    </rPh>
    <phoneticPr fontId="47"/>
  </si>
  <si>
    <t>昭和59年</t>
    <rPh sb="0" eb="2">
      <t>ショウワ</t>
    </rPh>
    <rPh sb="4" eb="5">
      <t>ネン</t>
    </rPh>
    <phoneticPr fontId="47"/>
  </si>
  <si>
    <t>昭和58年</t>
    <rPh sb="0" eb="2">
      <t>ショウワ</t>
    </rPh>
    <rPh sb="4" eb="5">
      <t>ネン</t>
    </rPh>
    <phoneticPr fontId="47"/>
  </si>
  <si>
    <t>昭和57年</t>
    <rPh sb="0" eb="2">
      <t>ショウワ</t>
    </rPh>
    <rPh sb="4" eb="5">
      <t>ネン</t>
    </rPh>
    <phoneticPr fontId="47"/>
  </si>
  <si>
    <t>昭和56年</t>
    <rPh sb="0" eb="2">
      <t>ショウワ</t>
    </rPh>
    <rPh sb="4" eb="5">
      <t>ネン</t>
    </rPh>
    <phoneticPr fontId="47"/>
  </si>
  <si>
    <t>昭和55年</t>
    <rPh sb="0" eb="2">
      <t>ショウワ</t>
    </rPh>
    <rPh sb="4" eb="5">
      <t>ネン</t>
    </rPh>
    <phoneticPr fontId="47"/>
  </si>
  <si>
    <t>昭和50年</t>
    <rPh sb="0" eb="2">
      <t>ショウワ</t>
    </rPh>
    <rPh sb="4" eb="5">
      <t>ネン</t>
    </rPh>
    <phoneticPr fontId="47"/>
  </si>
  <si>
    <t>昭和45年</t>
    <rPh sb="0" eb="2">
      <t>ショウワ</t>
    </rPh>
    <rPh sb="4" eb="5">
      <t>ネン</t>
    </rPh>
    <phoneticPr fontId="47"/>
  </si>
  <si>
    <t>昭和40年</t>
    <rPh sb="0" eb="2">
      <t>ショウワ</t>
    </rPh>
    <rPh sb="4" eb="5">
      <t>ネン</t>
    </rPh>
    <phoneticPr fontId="47"/>
  </si>
  <si>
    <t>昭和39年</t>
    <rPh sb="0" eb="2">
      <t>ショウワ</t>
    </rPh>
    <rPh sb="4" eb="5">
      <t>ネン</t>
    </rPh>
    <phoneticPr fontId="47"/>
  </si>
  <si>
    <t>昭和36年</t>
    <rPh sb="0" eb="2">
      <t>ショウワ</t>
    </rPh>
    <rPh sb="4" eb="5">
      <t>ネン</t>
    </rPh>
    <phoneticPr fontId="47"/>
  </si>
  <si>
    <t>昭和35年</t>
    <rPh sb="0" eb="2">
      <t>ショウワ</t>
    </rPh>
    <rPh sb="4" eb="5">
      <t>ネン</t>
    </rPh>
    <phoneticPr fontId="47"/>
  </si>
  <si>
    <t>昭和31年</t>
    <rPh sb="0" eb="2">
      <t>ショウワ</t>
    </rPh>
    <rPh sb="4" eb="5">
      <t>ネン</t>
    </rPh>
    <phoneticPr fontId="47"/>
  </si>
  <si>
    <t>昭和30年</t>
    <rPh sb="0" eb="2">
      <t>ショウワ</t>
    </rPh>
    <rPh sb="4" eb="5">
      <t>ネン</t>
    </rPh>
    <phoneticPr fontId="47"/>
  </si>
  <si>
    <t>昭和25年</t>
    <rPh sb="0" eb="2">
      <t>ショウワ</t>
    </rPh>
    <rPh sb="4" eb="5">
      <t>ネン</t>
    </rPh>
    <phoneticPr fontId="47"/>
  </si>
  <si>
    <t>昭和20年</t>
    <rPh sb="0" eb="2">
      <t>ショウワ</t>
    </rPh>
    <rPh sb="4" eb="5">
      <t>ネン</t>
    </rPh>
    <phoneticPr fontId="47"/>
  </si>
  <si>
    <t>昭和15年</t>
    <rPh sb="0" eb="2">
      <t>ショウワ</t>
    </rPh>
    <rPh sb="4" eb="5">
      <t>ネン</t>
    </rPh>
    <phoneticPr fontId="47"/>
  </si>
  <si>
    <t>昭和10年</t>
    <rPh sb="0" eb="2">
      <t>ショウワ</t>
    </rPh>
    <rPh sb="4" eb="5">
      <t>ネン</t>
    </rPh>
    <phoneticPr fontId="47"/>
  </si>
  <si>
    <t>昭和５年</t>
    <rPh sb="0" eb="2">
      <t>ショウワ</t>
    </rPh>
    <rPh sb="3" eb="4">
      <t>ネン</t>
    </rPh>
    <phoneticPr fontId="47"/>
  </si>
  <si>
    <t>大正14年</t>
    <rPh sb="0" eb="2">
      <t>タイショウ</t>
    </rPh>
    <rPh sb="4" eb="5">
      <t>ネン</t>
    </rPh>
    <phoneticPr fontId="47"/>
  </si>
  <si>
    <t>大正９年</t>
    <rPh sb="0" eb="2">
      <t>タイショウ</t>
    </rPh>
    <rPh sb="3" eb="4">
      <t>ネン</t>
    </rPh>
    <phoneticPr fontId="47"/>
  </si>
  <si>
    <t>増加指数</t>
  </si>
  <si>
    <t>（/k㎡）</t>
    <phoneticPr fontId="16"/>
  </si>
  <si>
    <t>（k㎡）</t>
    <phoneticPr fontId="16"/>
  </si>
  <si>
    <t>現市域からみた</t>
  </si>
  <si>
    <t>人口密度</t>
  </si>
  <si>
    <t>一世帯当
たり人口(人)</t>
    <rPh sb="3" eb="4">
      <t>ア</t>
    </rPh>
    <phoneticPr fontId="16"/>
  </si>
  <si>
    <t>人　口　（人）</t>
    <phoneticPr fontId="16"/>
  </si>
  <si>
    <t>面積</t>
  </si>
  <si>
    <t>年　　次</t>
    <phoneticPr fontId="16"/>
  </si>
  <si>
    <t>各年10月1日現在</t>
  </si>
  <si>
    <t>10 人口と世帯の推移</t>
    <phoneticPr fontId="47"/>
  </si>
  <si>
    <t>南信濃</t>
    <rPh sb="0" eb="3">
      <t>ミナミシナノ</t>
    </rPh>
    <phoneticPr fontId="16"/>
  </si>
  <si>
    <t>東野</t>
    <rPh sb="0" eb="2">
      <t>ヒガシノ</t>
    </rPh>
    <phoneticPr fontId="16"/>
  </si>
  <si>
    <t>丸山</t>
    <rPh sb="0" eb="2">
      <t>マルヤマ</t>
    </rPh>
    <phoneticPr fontId="16"/>
  </si>
  <si>
    <t>羽場</t>
    <rPh sb="0" eb="2">
      <t>ハバ</t>
    </rPh>
    <phoneticPr fontId="16"/>
  </si>
  <si>
    <t>橋南</t>
    <rPh sb="0" eb="2">
      <t>キョウナン</t>
    </rPh>
    <phoneticPr fontId="16"/>
  </si>
  <si>
    <t>橋北</t>
    <rPh sb="0" eb="2">
      <t>キョウホク</t>
    </rPh>
    <phoneticPr fontId="16"/>
  </si>
  <si>
    <t>(65歳以上)</t>
  </si>
  <si>
    <t>(15～64歳)</t>
  </si>
  <si>
    <t>(0～14歳)</t>
  </si>
  <si>
    <t>老年人口</t>
  </si>
  <si>
    <t>生産年齢人口</t>
  </si>
  <si>
    <t>年少人口</t>
  </si>
  <si>
    <t>不詳</t>
    <rPh sb="0" eb="2">
      <t>フショウ</t>
    </rPh>
    <phoneticPr fontId="16"/>
  </si>
  <si>
    <t>総　数</t>
    <phoneticPr fontId="16"/>
  </si>
  <si>
    <t>割　　　　合　　(％)</t>
  </si>
  <si>
    <t>令和2年10月1日現在</t>
    <rPh sb="0" eb="2">
      <t>レイワ</t>
    </rPh>
    <rPh sb="3" eb="4">
      <t>ネン</t>
    </rPh>
    <phoneticPr fontId="16"/>
  </si>
  <si>
    <t>12　地区別年齢（3区分）別人口</t>
    <phoneticPr fontId="16"/>
  </si>
  <si>
    <t>令和</t>
    <rPh sb="0" eb="2">
      <t>レイワ</t>
    </rPh>
    <phoneticPr fontId="16"/>
  </si>
  <si>
    <t>平成</t>
    <rPh sb="0" eb="2">
      <t>ヘイセイ</t>
    </rPh>
    <phoneticPr fontId="16"/>
  </si>
  <si>
    <t>昭和</t>
    <rPh sb="0" eb="2">
      <t>ショウワ</t>
    </rPh>
    <phoneticPr fontId="16"/>
  </si>
  <si>
    <t>人口</t>
    <rPh sb="0" eb="2">
      <t>ジンコウ</t>
    </rPh>
    <phoneticPr fontId="16"/>
  </si>
  <si>
    <t>世帯数</t>
    <rPh sb="0" eb="3">
      <t>セタイスウ</t>
    </rPh>
    <phoneticPr fontId="16"/>
  </si>
  <si>
    <t>面積</t>
    <rPh sb="0" eb="2">
      <t>メンセキ</t>
    </rPh>
    <phoneticPr fontId="16"/>
  </si>
  <si>
    <t>面積(k㎡)</t>
    <rPh sb="0" eb="2">
      <t>メンセキ</t>
    </rPh>
    <phoneticPr fontId="16"/>
  </si>
  <si>
    <t>集中地区の割合　　　（％）</t>
    <rPh sb="0" eb="2">
      <t>シュウチュウ</t>
    </rPh>
    <rPh sb="2" eb="4">
      <t>チク</t>
    </rPh>
    <rPh sb="5" eb="7">
      <t>ワリアイ</t>
    </rPh>
    <phoneticPr fontId="16"/>
  </si>
  <si>
    <t>飯田市総数に占める人口</t>
    <rPh sb="0" eb="3">
      <t>イイダシ</t>
    </rPh>
    <rPh sb="3" eb="5">
      <t>ソウスウ</t>
    </rPh>
    <rPh sb="6" eb="7">
      <t>シ</t>
    </rPh>
    <rPh sb="9" eb="11">
      <t>ジンコウ</t>
    </rPh>
    <phoneticPr fontId="16"/>
  </si>
  <si>
    <t>人口集中地区</t>
    <rPh sb="0" eb="2">
      <t>ジンコウ</t>
    </rPh>
    <rPh sb="2" eb="4">
      <t>シュウチュウ</t>
    </rPh>
    <rPh sb="4" eb="6">
      <t>チク</t>
    </rPh>
    <phoneticPr fontId="16"/>
  </si>
  <si>
    <t>飯田市総数</t>
    <rPh sb="0" eb="3">
      <t>イイダシ</t>
    </rPh>
    <rPh sb="3" eb="5">
      <t>ソウスウ</t>
    </rPh>
    <phoneticPr fontId="16"/>
  </si>
  <si>
    <t>16　人口集中地区の面積・人口・世帯数の推移</t>
    <rPh sb="3" eb="5">
      <t>ジンコウ</t>
    </rPh>
    <rPh sb="5" eb="7">
      <t>シュウチュウ</t>
    </rPh>
    <rPh sb="7" eb="9">
      <t>チク</t>
    </rPh>
    <rPh sb="10" eb="12">
      <t>メンセキ</t>
    </rPh>
    <rPh sb="13" eb="15">
      <t>ジンコウ</t>
    </rPh>
    <rPh sb="16" eb="18">
      <t>セタイ</t>
    </rPh>
    <rPh sb="18" eb="19">
      <t>スウ</t>
    </rPh>
    <rPh sb="20" eb="22">
      <t>スイイ</t>
    </rPh>
    <phoneticPr fontId="16"/>
  </si>
  <si>
    <t>※ 羽場地区の「横手」については、数値僅少による秘匿のため、「大休」に含めた。</t>
    <rPh sb="2" eb="4">
      <t>ハバ</t>
    </rPh>
    <rPh sb="4" eb="6">
      <t>チク</t>
    </rPh>
    <rPh sb="8" eb="10">
      <t>ヨコテ</t>
    </rPh>
    <rPh sb="17" eb="19">
      <t>スウチ</t>
    </rPh>
    <rPh sb="19" eb="21">
      <t>キンショウ</t>
    </rPh>
    <rPh sb="24" eb="26">
      <t>ヒトク</t>
    </rPh>
    <rPh sb="31" eb="32">
      <t>オオ</t>
    </rPh>
    <rPh sb="32" eb="33">
      <t>ヤス</t>
    </rPh>
    <rPh sb="35" eb="36">
      <t>フク</t>
    </rPh>
    <phoneticPr fontId="16"/>
  </si>
  <si>
    <t>資料：市民課住民基本台帳登録人口</t>
    <rPh sb="0" eb="2">
      <t>シリョウ</t>
    </rPh>
    <rPh sb="3" eb="6">
      <t>シミンカ</t>
    </rPh>
    <rPh sb="6" eb="8">
      <t>ジュウミン</t>
    </rPh>
    <rPh sb="8" eb="10">
      <t>キホン</t>
    </rPh>
    <rPh sb="10" eb="12">
      <t>ダイチョウ</t>
    </rPh>
    <rPh sb="12" eb="14">
      <t>トウロク</t>
    </rPh>
    <rPh sb="14" eb="16">
      <t>ジンコウ</t>
    </rPh>
    <phoneticPr fontId="16"/>
  </si>
  <si>
    <t>（　鼎　）</t>
  </si>
  <si>
    <t>育良町</t>
  </si>
  <si>
    <t>上殿岡</t>
  </si>
  <si>
    <t>下殿岡</t>
  </si>
  <si>
    <t>（伊賀良）</t>
  </si>
  <si>
    <t>木沢</t>
  </si>
  <si>
    <t>久米</t>
  </si>
  <si>
    <t>南和田</t>
  </si>
  <si>
    <t>箱川</t>
  </si>
  <si>
    <t>八重河内</t>
  </si>
  <si>
    <t>竹佐</t>
  </si>
  <si>
    <t>和田</t>
  </si>
  <si>
    <t>（南信濃）</t>
  </si>
  <si>
    <t>（山　本）</t>
  </si>
  <si>
    <t>下瀬</t>
  </si>
  <si>
    <t>（上村）</t>
  </si>
  <si>
    <t>立石</t>
  </si>
  <si>
    <t>伊豆木</t>
  </si>
  <si>
    <t>別府下</t>
  </si>
  <si>
    <t>（三　穂）</t>
    <rPh sb="1" eb="2">
      <t>サン</t>
    </rPh>
    <rPh sb="3" eb="4">
      <t>ホ</t>
    </rPh>
    <phoneticPr fontId="16"/>
  </si>
  <si>
    <t>別府上</t>
  </si>
  <si>
    <t>南条</t>
  </si>
  <si>
    <t>飯沼南</t>
  </si>
  <si>
    <t>（川　路）</t>
    <rPh sb="1" eb="2">
      <t>カワ</t>
    </rPh>
    <rPh sb="3" eb="4">
      <t>ロ</t>
    </rPh>
    <phoneticPr fontId="16"/>
  </si>
  <si>
    <t>北条</t>
  </si>
  <si>
    <t>丹保</t>
  </si>
  <si>
    <t>上川路</t>
  </si>
  <si>
    <t>下黒田東</t>
  </si>
  <si>
    <t>下黒田南</t>
  </si>
  <si>
    <t>時又</t>
  </si>
  <si>
    <t>下黒田北</t>
  </si>
  <si>
    <t>長野原</t>
  </si>
  <si>
    <t>上黒田</t>
  </si>
  <si>
    <t>駄科</t>
  </si>
  <si>
    <t>（上郷）</t>
    <rPh sb="1" eb="3">
      <t>カミサト</t>
    </rPh>
    <phoneticPr fontId="16"/>
  </si>
  <si>
    <t>（竜　丘）</t>
    <rPh sb="1" eb="2">
      <t>リュウ</t>
    </rPh>
    <rPh sb="3" eb="4">
      <t>オカ</t>
    </rPh>
    <phoneticPr fontId="16"/>
  </si>
  <si>
    <t>総　数</t>
  </si>
  <si>
    <t>町　名</t>
  </si>
  <si>
    <t>大休</t>
  </si>
  <si>
    <t>正永町</t>
  </si>
  <si>
    <t>（龍　江）</t>
    <rPh sb="1" eb="2">
      <t>リュウ</t>
    </rPh>
    <rPh sb="3" eb="4">
      <t>エ</t>
    </rPh>
    <phoneticPr fontId="16"/>
  </si>
  <si>
    <t>千栄</t>
  </si>
  <si>
    <t>（千　代）</t>
    <rPh sb="1" eb="2">
      <t>セン</t>
    </rPh>
    <rPh sb="3" eb="4">
      <t>ダイ</t>
    </rPh>
    <phoneticPr fontId="16"/>
  </si>
  <si>
    <t>砂払町</t>
  </si>
  <si>
    <t>羽場町</t>
  </si>
  <si>
    <t>（上久堅）</t>
    <rPh sb="1" eb="4">
      <t>カミヒサカタ</t>
    </rPh>
    <phoneticPr fontId="16"/>
  </si>
  <si>
    <t>白山通り</t>
  </si>
  <si>
    <t>虎岩</t>
  </si>
  <si>
    <t>曙町</t>
  </si>
  <si>
    <t>（下久堅）</t>
    <rPh sb="1" eb="4">
      <t>シモヒサカタ</t>
    </rPh>
    <phoneticPr fontId="16"/>
  </si>
  <si>
    <t>大通</t>
  </si>
  <si>
    <t>（羽　場）</t>
    <rPh sb="1" eb="2">
      <t>ハネ</t>
    </rPh>
    <rPh sb="3" eb="4">
      <t>バ</t>
    </rPh>
    <phoneticPr fontId="16"/>
  </si>
  <si>
    <t>松尾毛賀</t>
  </si>
  <si>
    <t>箕瀬町</t>
  </si>
  <si>
    <t>愛宕町</t>
  </si>
  <si>
    <t>常盤町</t>
  </si>
  <si>
    <t>追手町</t>
  </si>
  <si>
    <t>銀座</t>
  </si>
  <si>
    <t>知久町</t>
  </si>
  <si>
    <t>（松　尾）</t>
    <rPh sb="1" eb="2">
      <t>マツ</t>
    </rPh>
    <rPh sb="3" eb="4">
      <t>オ</t>
    </rPh>
    <phoneticPr fontId="16"/>
  </si>
  <si>
    <t>本町</t>
  </si>
  <si>
    <t>通り町</t>
  </si>
  <si>
    <t>（座光寺）</t>
    <rPh sb="1" eb="4">
      <t>ザコウジ</t>
    </rPh>
    <phoneticPr fontId="16"/>
  </si>
  <si>
    <t>松尾町</t>
  </si>
  <si>
    <t>高羽町</t>
  </si>
  <si>
    <t>（橋　南）</t>
    <rPh sb="1" eb="2">
      <t>ハシ</t>
    </rPh>
    <rPh sb="3" eb="4">
      <t>ミナミ</t>
    </rPh>
    <phoneticPr fontId="16"/>
  </si>
  <si>
    <t>宮ノ上</t>
  </si>
  <si>
    <t>東中央通</t>
  </si>
  <si>
    <t>東栄町</t>
  </si>
  <si>
    <t>東新町</t>
  </si>
  <si>
    <t>江戸浜町</t>
  </si>
  <si>
    <t>鈴加町</t>
  </si>
  <si>
    <t>馬場町</t>
  </si>
  <si>
    <t>二本松</t>
  </si>
  <si>
    <t>東和町</t>
  </si>
  <si>
    <t>江戸町</t>
  </si>
  <si>
    <t>小伝馬町</t>
  </si>
  <si>
    <t>（東　野）</t>
    <rPh sb="1" eb="2">
      <t>ヒガシ</t>
    </rPh>
    <rPh sb="3" eb="4">
      <t>ノ</t>
    </rPh>
    <phoneticPr fontId="16"/>
  </si>
  <si>
    <t>大王路</t>
  </si>
  <si>
    <t>伝馬町</t>
  </si>
  <si>
    <t>今宮町</t>
  </si>
  <si>
    <t>桜町</t>
  </si>
  <si>
    <t>滝の沢</t>
  </si>
  <si>
    <t>白山町</t>
  </si>
  <si>
    <t>（橋　北）</t>
    <rPh sb="1" eb="2">
      <t>ハシ</t>
    </rPh>
    <rPh sb="3" eb="4">
      <t>キタ</t>
    </rPh>
    <phoneticPr fontId="16"/>
  </si>
  <si>
    <t>（丸　山）</t>
    <rPh sb="1" eb="2">
      <t>マル</t>
    </rPh>
    <rPh sb="3" eb="4">
      <t>ヤマ</t>
    </rPh>
    <phoneticPr fontId="16"/>
  </si>
  <si>
    <t>女</t>
    <rPh sb="0" eb="1">
      <t>オンナ</t>
    </rPh>
    <phoneticPr fontId="16"/>
  </si>
  <si>
    <t>男</t>
    <rPh sb="0" eb="1">
      <t>オトコ</t>
    </rPh>
    <phoneticPr fontId="16"/>
  </si>
  <si>
    <t>総　数</t>
    <rPh sb="0" eb="1">
      <t>フサ</t>
    </rPh>
    <rPh sb="2" eb="3">
      <t>カズ</t>
    </rPh>
    <phoneticPr fontId="16"/>
  </si>
  <si>
    <t>町　名</t>
    <rPh sb="0" eb="1">
      <t>マチ</t>
    </rPh>
    <rPh sb="2" eb="3">
      <t>メイ</t>
    </rPh>
    <phoneticPr fontId="16"/>
  </si>
  <si>
    <t>17　住民基本台帳登録による町別人口・世帯数</t>
    <rPh sb="3" eb="5">
      <t>ジュウミン</t>
    </rPh>
    <rPh sb="5" eb="7">
      <t>キホン</t>
    </rPh>
    <rPh sb="7" eb="9">
      <t>ダイチョウ</t>
    </rPh>
    <rPh sb="9" eb="11">
      <t>トウロク</t>
    </rPh>
    <rPh sb="14" eb="16">
      <t>チョウベツ</t>
    </rPh>
    <rPh sb="16" eb="18">
      <t>ジンコウ</t>
    </rPh>
    <rPh sb="19" eb="22">
      <t>セタイスウ</t>
    </rPh>
    <phoneticPr fontId="16"/>
  </si>
  <si>
    <t>市計</t>
    <phoneticPr fontId="16"/>
  </si>
  <si>
    <t>飯山市</t>
  </si>
  <si>
    <t>諏訪市</t>
  </si>
  <si>
    <t>安曇野市</t>
    <rPh sb="0" eb="3">
      <t>アズミノ</t>
    </rPh>
    <rPh sb="3" eb="4">
      <t>シ</t>
    </rPh>
    <phoneticPr fontId="16"/>
  </si>
  <si>
    <t>大町市</t>
  </si>
  <si>
    <t>東御市</t>
    <rPh sb="0" eb="1">
      <t>ヒガシ</t>
    </rPh>
    <rPh sb="1" eb="2">
      <t>オ</t>
    </rPh>
    <rPh sb="2" eb="3">
      <t>シ</t>
    </rPh>
    <phoneticPr fontId="16"/>
  </si>
  <si>
    <t>中野市</t>
  </si>
  <si>
    <t>岡谷市</t>
  </si>
  <si>
    <t>千曲市</t>
  </si>
  <si>
    <t>駒ヶ根市</t>
  </si>
  <si>
    <t>上田市</t>
  </si>
  <si>
    <t>佐久市</t>
  </si>
  <si>
    <t>伊那市</t>
  </si>
  <si>
    <t>松本市</t>
  </si>
  <si>
    <t>塩尻市</t>
  </si>
  <si>
    <t>小諸市</t>
  </si>
  <si>
    <t>長野市</t>
  </si>
  <si>
    <t>茅野市</t>
  </si>
  <si>
    <t>須坂市</t>
  </si>
  <si>
    <t>市名</t>
  </si>
  <si>
    <t>令和2年10月1日現在</t>
    <rPh sb="0" eb="2">
      <t>レイワ</t>
    </rPh>
    <phoneticPr fontId="16"/>
  </si>
  <si>
    <t>18 長野県内都市人口</t>
    <phoneticPr fontId="16"/>
  </si>
  <si>
    <t>対前回増加率</t>
    <rPh sb="0" eb="1">
      <t>タイ</t>
    </rPh>
    <rPh sb="1" eb="2">
      <t>ゼンネン</t>
    </rPh>
    <rPh sb="2" eb="3">
      <t>カイ</t>
    </rPh>
    <rPh sb="3" eb="6">
      <t>ゾウカリツ</t>
    </rPh>
    <phoneticPr fontId="16"/>
  </si>
  <si>
    <t>平成　2</t>
    <rPh sb="0" eb="2">
      <t>ヘイセイ</t>
    </rPh>
    <phoneticPr fontId="16"/>
  </si>
  <si>
    <t>通学</t>
    <rPh sb="0" eb="2">
      <t>ツウガク</t>
    </rPh>
    <phoneticPr fontId="16"/>
  </si>
  <si>
    <t>通勤</t>
    <rPh sb="0" eb="2">
      <t>ツウキン</t>
    </rPh>
    <phoneticPr fontId="16"/>
  </si>
  <si>
    <t>総数</t>
    <rPh sb="0" eb="2">
      <t>ソウスウ</t>
    </rPh>
    <phoneticPr fontId="16"/>
  </si>
  <si>
    <t>流　出　Ｃ</t>
    <rPh sb="0" eb="1">
      <t>リュウニュウ</t>
    </rPh>
    <rPh sb="2" eb="3">
      <t>デ</t>
    </rPh>
    <phoneticPr fontId="16"/>
  </si>
  <si>
    <t>流　入　Ｂ</t>
    <rPh sb="0" eb="3">
      <t>リュウニュウ</t>
    </rPh>
    <phoneticPr fontId="16"/>
  </si>
  <si>
    <t>常住人口　　　Ａ</t>
    <rPh sb="0" eb="1">
      <t>ジョウ</t>
    </rPh>
    <rPh sb="1" eb="2">
      <t>ス</t>
    </rPh>
    <rPh sb="2" eb="4">
      <t>ジンコウ</t>
    </rPh>
    <phoneticPr fontId="16"/>
  </si>
  <si>
    <t>年</t>
    <rPh sb="0" eb="1">
      <t>トシ</t>
    </rPh>
    <phoneticPr fontId="16"/>
  </si>
  <si>
    <t>各年10月1日現在</t>
    <rPh sb="0" eb="2">
      <t>カクネン</t>
    </rPh>
    <rPh sb="4" eb="5">
      <t>ツキ</t>
    </rPh>
    <rPh sb="6" eb="7">
      <t>ヒ</t>
    </rPh>
    <rPh sb="7" eb="9">
      <t>ゲンザイ</t>
    </rPh>
    <phoneticPr fontId="16"/>
  </si>
  <si>
    <t>19-1 常住人口・流入･流出人口及び昼間人口</t>
    <rPh sb="5" eb="6">
      <t>ジョウチュウ</t>
    </rPh>
    <rPh sb="6" eb="7">
      <t>ス</t>
    </rPh>
    <rPh sb="7" eb="9">
      <t>ジンコウ</t>
    </rPh>
    <rPh sb="10" eb="12">
      <t>リュウニュウ</t>
    </rPh>
    <rPh sb="13" eb="15">
      <t>リュウシュツ</t>
    </rPh>
    <rPh sb="15" eb="17">
      <t>ジンコウ</t>
    </rPh>
    <rPh sb="17" eb="18">
      <t>オヨ</t>
    </rPh>
    <rPh sb="19" eb="21">
      <t>ヒルマ</t>
    </rPh>
    <rPh sb="21" eb="23">
      <t>ジンコウ</t>
    </rPh>
    <phoneticPr fontId="16"/>
  </si>
  <si>
    <t>※4）従業・通学市区町村「不詳・外国」及び従業地・通学地「不詳」で、当地に常住している者を含む。</t>
    <rPh sb="3" eb="5">
      <t>ジュウギョウ</t>
    </rPh>
    <rPh sb="6" eb="8">
      <t>ツウガク</t>
    </rPh>
    <rPh sb="8" eb="10">
      <t>シク</t>
    </rPh>
    <rPh sb="10" eb="12">
      <t>チョウソン</t>
    </rPh>
    <rPh sb="13" eb="15">
      <t>フショウ</t>
    </rPh>
    <rPh sb="16" eb="18">
      <t>ガイコク</t>
    </rPh>
    <rPh sb="19" eb="20">
      <t>オヨ</t>
    </rPh>
    <rPh sb="21" eb="23">
      <t>ジュウギョウ</t>
    </rPh>
    <rPh sb="23" eb="24">
      <t>チ</t>
    </rPh>
    <rPh sb="25" eb="27">
      <t>ツウガク</t>
    </rPh>
    <rPh sb="27" eb="28">
      <t>チ</t>
    </rPh>
    <rPh sb="29" eb="31">
      <t>フショウ</t>
    </rPh>
    <rPh sb="34" eb="36">
      <t>トウチ</t>
    </rPh>
    <rPh sb="37" eb="39">
      <t>ジョウジュウ</t>
    </rPh>
    <rPh sb="43" eb="44">
      <t>モノ</t>
    </rPh>
    <rPh sb="45" eb="46">
      <t>フク</t>
    </rPh>
    <phoneticPr fontId="16"/>
  </si>
  <si>
    <t>※3) 労働力状態「不詳」を含む。</t>
    <rPh sb="4" eb="7">
      <t>ロウドウリョク</t>
    </rPh>
    <rPh sb="7" eb="9">
      <t>ジョウタイ</t>
    </rPh>
    <rPh sb="10" eb="12">
      <t>フショウ</t>
    </rPh>
    <rPh sb="14" eb="15">
      <t>フク</t>
    </rPh>
    <phoneticPr fontId="16"/>
  </si>
  <si>
    <t>※2) 従業・通学市区町村「不詳・外国」を含む。</t>
    <rPh sb="7" eb="9">
      <t>ツウガク</t>
    </rPh>
    <rPh sb="9" eb="11">
      <t>シク</t>
    </rPh>
    <rPh sb="11" eb="13">
      <t>チョウソン</t>
    </rPh>
    <rPh sb="14" eb="16">
      <t>フショウ</t>
    </rPh>
    <rPh sb="17" eb="19">
      <t>ガイコク</t>
    </rPh>
    <rPh sb="21" eb="22">
      <t>フク</t>
    </rPh>
    <phoneticPr fontId="16"/>
  </si>
  <si>
    <t>※1) 労働力状態「完全失業者」、「家事」及び「その他」</t>
    <rPh sb="10" eb="12">
      <t>カンゼン</t>
    </rPh>
    <rPh sb="12" eb="14">
      <t>シツギョウ</t>
    </rPh>
    <rPh sb="14" eb="15">
      <t>シャ</t>
    </rPh>
    <rPh sb="18" eb="20">
      <t>カジ</t>
    </rPh>
    <rPh sb="21" eb="22">
      <t>オヨ</t>
    </rPh>
    <rPh sb="26" eb="27">
      <t>タ</t>
    </rPh>
    <phoneticPr fontId="16"/>
  </si>
  <si>
    <t>（従業地）不詳</t>
  </si>
  <si>
    <t>市区町村不詳・外国</t>
    <rPh sb="0" eb="6">
      <t>シクチョウソンフショウ</t>
    </rPh>
    <rPh sb="7" eb="9">
      <t>ガイコク</t>
    </rPh>
    <phoneticPr fontId="16"/>
  </si>
  <si>
    <t>他県で従業</t>
  </si>
  <si>
    <t>県内他市区町村で従業</t>
  </si>
  <si>
    <t>市区町村不詳・外国</t>
    <rPh sb="0" eb="4">
      <t>シクチョウソン</t>
    </rPh>
    <rPh sb="4" eb="6">
      <t>フショウ</t>
    </rPh>
    <rPh sb="7" eb="9">
      <t>ガイコク</t>
    </rPh>
    <phoneticPr fontId="16"/>
  </si>
  <si>
    <t>他県で従業・通学</t>
  </si>
  <si>
    <t>県内他市区町村で従業・通学</t>
  </si>
  <si>
    <t>夜間人口
（常住人口）</t>
    <rPh sb="6" eb="8">
      <t>ジョウジュウ</t>
    </rPh>
    <rPh sb="8" eb="10">
      <t>ジンコウ</t>
    </rPh>
    <phoneticPr fontId="16"/>
  </si>
  <si>
    <t>うち他県に常住</t>
  </si>
  <si>
    <t>うち県内他市区町村に常住</t>
  </si>
  <si>
    <t>自宅外の自市区町村で従業</t>
  </si>
  <si>
    <t>自宅で従業</t>
  </si>
  <si>
    <t>自宅外の自市区町村で従業・通学</t>
  </si>
  <si>
    <t>従業地による就業者数</t>
  </si>
  <si>
    <t>従業地・通学地による人口</t>
  </si>
  <si>
    <t>常住地による就業者数</t>
  </si>
  <si>
    <t>常住地による人口</t>
  </si>
  <si>
    <t>令和2年10月1日現在</t>
    <rPh sb="0" eb="2">
      <t>レイワ</t>
    </rPh>
    <rPh sb="3" eb="4">
      <t>ネン</t>
    </rPh>
    <rPh sb="6" eb="7">
      <t>ガツ</t>
    </rPh>
    <rPh sb="8" eb="9">
      <t>ニチ</t>
    </rPh>
    <rPh sb="9" eb="11">
      <t>ゲンザイ</t>
    </rPh>
    <phoneticPr fontId="16"/>
  </si>
  <si>
    <t>19-2　夜間人口・昼間人口</t>
    <rPh sb="5" eb="7">
      <t>ヤカン</t>
    </rPh>
    <rPh sb="7" eb="9">
      <t>ジンコウ</t>
    </rPh>
    <rPh sb="10" eb="12">
      <t>チュウカン</t>
    </rPh>
    <rPh sb="12" eb="14">
      <t>ジンコウ</t>
    </rPh>
    <phoneticPr fontId="16"/>
  </si>
  <si>
    <t>No.15</t>
    <phoneticPr fontId="2"/>
  </si>
  <si>
    <t>No.16</t>
    <phoneticPr fontId="2"/>
  </si>
  <si>
    <t>No.17</t>
    <phoneticPr fontId="2"/>
  </si>
  <si>
    <t>No.18</t>
    <phoneticPr fontId="2"/>
  </si>
  <si>
    <t>No.19-1</t>
    <phoneticPr fontId="2"/>
  </si>
  <si>
    <t>No.19-2</t>
    <phoneticPr fontId="2"/>
  </si>
  <si>
    <t>No.20</t>
    <phoneticPr fontId="2"/>
  </si>
  <si>
    <t>No.21</t>
    <phoneticPr fontId="2"/>
  </si>
  <si>
    <t>No.22</t>
    <phoneticPr fontId="2"/>
  </si>
  <si>
    <t>No.23</t>
    <phoneticPr fontId="2"/>
  </si>
  <si>
    <t>No.24</t>
    <phoneticPr fontId="2"/>
  </si>
  <si>
    <t>No.25</t>
    <phoneticPr fontId="2"/>
  </si>
  <si>
    <t>No.26</t>
    <phoneticPr fontId="2"/>
  </si>
  <si>
    <t>No.27</t>
    <phoneticPr fontId="2"/>
  </si>
  <si>
    <t>No.28</t>
    <phoneticPr fontId="2"/>
  </si>
  <si>
    <t>No.29</t>
    <phoneticPr fontId="2"/>
  </si>
  <si>
    <t>No.30</t>
    <phoneticPr fontId="2"/>
  </si>
  <si>
    <t>No.31</t>
    <phoneticPr fontId="2"/>
  </si>
  <si>
    <t>※分類不能の産業があるため、総数と各産業の計は一致しない</t>
    <rPh sb="1" eb="3">
      <t>ブンルイ</t>
    </rPh>
    <rPh sb="3" eb="5">
      <t>フノウ</t>
    </rPh>
    <rPh sb="6" eb="8">
      <t>サンギョウ</t>
    </rPh>
    <rPh sb="14" eb="16">
      <t>ソウスウ</t>
    </rPh>
    <rPh sb="17" eb="18">
      <t>カク</t>
    </rPh>
    <rPh sb="18" eb="20">
      <t>サンギョウ</t>
    </rPh>
    <rPh sb="21" eb="22">
      <t>ケイ</t>
    </rPh>
    <rPh sb="23" eb="25">
      <t>イッチ</t>
    </rPh>
    <phoneticPr fontId="16"/>
  </si>
  <si>
    <t>第３次産業</t>
  </si>
  <si>
    <t>第２次産業</t>
  </si>
  <si>
    <t>第１次産業</t>
  </si>
  <si>
    <t>（％）</t>
    <phoneticPr fontId="16"/>
  </si>
  <si>
    <t>（人）</t>
    <rPh sb="1" eb="2">
      <t>ニン</t>
    </rPh>
    <phoneticPr fontId="16"/>
  </si>
  <si>
    <t>構成比</t>
    <rPh sb="0" eb="3">
      <t>コウセイヒ</t>
    </rPh>
    <phoneticPr fontId="16"/>
  </si>
  <si>
    <t>就業人口</t>
    <rPh sb="0" eb="2">
      <t>シュウギョウ</t>
    </rPh>
    <rPh sb="2" eb="4">
      <t>ジンコウ</t>
    </rPh>
    <phoneticPr fontId="16"/>
  </si>
  <si>
    <t>就業人口</t>
  </si>
  <si>
    <t>　種　別</t>
    <rPh sb="1" eb="2">
      <t>タネ</t>
    </rPh>
    <rPh sb="3" eb="4">
      <t>ベツ</t>
    </rPh>
    <phoneticPr fontId="16"/>
  </si>
  <si>
    <t>年　別　</t>
    <rPh sb="0" eb="1">
      <t>トシ</t>
    </rPh>
    <rPh sb="2" eb="3">
      <t>ベツ</t>
    </rPh>
    <phoneticPr fontId="16"/>
  </si>
  <si>
    <t>（再　掲）</t>
    <rPh sb="1" eb="2">
      <t>サイ</t>
    </rPh>
    <rPh sb="3" eb="4">
      <t>ケイ</t>
    </rPh>
    <phoneticPr fontId="16"/>
  </si>
  <si>
    <t xml:space="preserve">分類不能の産業    </t>
  </si>
  <si>
    <t>T</t>
    <phoneticPr fontId="16"/>
  </si>
  <si>
    <t>公務(他に分類されるものを除く）</t>
    <rPh sb="0" eb="2">
      <t>コウム</t>
    </rPh>
    <rPh sb="3" eb="4">
      <t>タ</t>
    </rPh>
    <rPh sb="5" eb="7">
      <t>ブンルイ</t>
    </rPh>
    <rPh sb="13" eb="14">
      <t>ノゾ</t>
    </rPh>
    <phoneticPr fontId="16"/>
  </si>
  <si>
    <t>S</t>
    <phoneticPr fontId="16"/>
  </si>
  <si>
    <t>サービス業（他に分類されないもの）</t>
    <rPh sb="4" eb="5">
      <t>ギョウ</t>
    </rPh>
    <rPh sb="6" eb="7">
      <t>タ</t>
    </rPh>
    <rPh sb="8" eb="10">
      <t>ブンルイ</t>
    </rPh>
    <phoneticPr fontId="16"/>
  </si>
  <si>
    <t>R</t>
    <phoneticPr fontId="16"/>
  </si>
  <si>
    <t>複合サービス事業</t>
    <rPh sb="0" eb="2">
      <t>フクゴウ</t>
    </rPh>
    <rPh sb="6" eb="8">
      <t>ジギョウ</t>
    </rPh>
    <phoneticPr fontId="16"/>
  </si>
  <si>
    <t>Q</t>
    <phoneticPr fontId="16"/>
  </si>
  <si>
    <t>医療，福祉</t>
    <rPh sb="0" eb="2">
      <t>イリョウ</t>
    </rPh>
    <rPh sb="3" eb="5">
      <t>フクシ</t>
    </rPh>
    <phoneticPr fontId="16"/>
  </si>
  <si>
    <t>P</t>
    <phoneticPr fontId="16"/>
  </si>
  <si>
    <t>教育，学習支援業</t>
    <rPh sb="0" eb="2">
      <t>キョウイク</t>
    </rPh>
    <rPh sb="3" eb="5">
      <t>ガクシュウ</t>
    </rPh>
    <rPh sb="5" eb="7">
      <t>シエン</t>
    </rPh>
    <rPh sb="7" eb="8">
      <t>ギョウ</t>
    </rPh>
    <phoneticPr fontId="16"/>
  </si>
  <si>
    <t>O</t>
    <phoneticPr fontId="16"/>
  </si>
  <si>
    <t>生活関連サービス業，娯楽業</t>
    <rPh sb="0" eb="2">
      <t>セイカツ</t>
    </rPh>
    <rPh sb="2" eb="4">
      <t>カンレン</t>
    </rPh>
    <rPh sb="8" eb="9">
      <t>ギョウ</t>
    </rPh>
    <rPh sb="10" eb="13">
      <t>ゴラクギョウ</t>
    </rPh>
    <phoneticPr fontId="16"/>
  </si>
  <si>
    <t>N</t>
    <phoneticPr fontId="16"/>
  </si>
  <si>
    <t>宿泊業，飲食サービス業</t>
    <rPh sb="0" eb="2">
      <t>シュクハク</t>
    </rPh>
    <rPh sb="2" eb="3">
      <t>ギョウ</t>
    </rPh>
    <rPh sb="4" eb="6">
      <t>インショク</t>
    </rPh>
    <rPh sb="10" eb="11">
      <t>ギョウ</t>
    </rPh>
    <phoneticPr fontId="16"/>
  </si>
  <si>
    <t>M</t>
    <phoneticPr fontId="16"/>
  </si>
  <si>
    <t>学術研究，専門・技術サービス業</t>
    <rPh sb="0" eb="2">
      <t>ガクジュツ</t>
    </rPh>
    <rPh sb="2" eb="4">
      <t>ケンキュウ</t>
    </rPh>
    <rPh sb="5" eb="7">
      <t>センモン</t>
    </rPh>
    <rPh sb="8" eb="10">
      <t>ギジュツ</t>
    </rPh>
    <rPh sb="14" eb="15">
      <t>ギョウ</t>
    </rPh>
    <phoneticPr fontId="16"/>
  </si>
  <si>
    <t>L</t>
    <phoneticPr fontId="16"/>
  </si>
  <si>
    <t xml:space="preserve">不動産業，物品賃貸業   </t>
    <rPh sb="5" eb="7">
      <t>ブッピン</t>
    </rPh>
    <rPh sb="7" eb="10">
      <t>チンタイギョウ</t>
    </rPh>
    <phoneticPr fontId="16"/>
  </si>
  <si>
    <t>K</t>
    <phoneticPr fontId="16"/>
  </si>
  <si>
    <t xml:space="preserve">金融業，保険業    </t>
    <rPh sb="2" eb="3">
      <t>ギョウ</t>
    </rPh>
    <phoneticPr fontId="16"/>
  </si>
  <si>
    <t>J</t>
    <phoneticPr fontId="16"/>
  </si>
  <si>
    <t xml:space="preserve">卸売業，小売業    </t>
    <rPh sb="2" eb="3">
      <t>ギョウ</t>
    </rPh>
    <phoneticPr fontId="16"/>
  </si>
  <si>
    <t>I</t>
    <phoneticPr fontId="16"/>
  </si>
  <si>
    <t xml:space="preserve">運輸業，郵便業 </t>
    <rPh sb="4" eb="6">
      <t>ユウビン</t>
    </rPh>
    <rPh sb="6" eb="7">
      <t>ギョウ</t>
    </rPh>
    <phoneticPr fontId="16"/>
  </si>
  <si>
    <t>H</t>
    <phoneticPr fontId="16"/>
  </si>
  <si>
    <t xml:space="preserve">情報通信業    </t>
  </si>
  <si>
    <t>G</t>
    <phoneticPr fontId="16"/>
  </si>
  <si>
    <t xml:space="preserve">電気・ガス・熱供給・水道業 </t>
  </si>
  <si>
    <t>F</t>
    <phoneticPr fontId="16"/>
  </si>
  <si>
    <t>製造業</t>
  </si>
  <si>
    <t>E</t>
    <phoneticPr fontId="16"/>
  </si>
  <si>
    <t>建設業</t>
  </si>
  <si>
    <t>D</t>
    <phoneticPr fontId="16"/>
  </si>
  <si>
    <t>鉱業・採石業・砂利採取業</t>
    <rPh sb="3" eb="5">
      <t>サイセキ</t>
    </rPh>
    <rPh sb="5" eb="6">
      <t>ギョウ</t>
    </rPh>
    <rPh sb="7" eb="9">
      <t>ジャリ</t>
    </rPh>
    <rPh sb="9" eb="12">
      <t>サイシュギョウ</t>
    </rPh>
    <phoneticPr fontId="16"/>
  </si>
  <si>
    <t>C</t>
    <phoneticPr fontId="16"/>
  </si>
  <si>
    <t>漁業</t>
    <phoneticPr fontId="16"/>
  </si>
  <si>
    <t>Ｂ</t>
  </si>
  <si>
    <t>農業，林業</t>
    <phoneticPr fontId="16"/>
  </si>
  <si>
    <t>Ａ</t>
  </si>
  <si>
    <t>20 産業別就業人口</t>
    <rPh sb="3" eb="6">
      <t>サンギョウベツ</t>
    </rPh>
    <rPh sb="6" eb="8">
      <t>シュウギョウ</t>
    </rPh>
    <rPh sb="8" eb="10">
      <t>ジンコウ</t>
    </rPh>
    <phoneticPr fontId="16"/>
  </si>
  <si>
    <t>２）従業市区町村「不詳・外国」及び従業地「不詳」で、当地に常住している者を含む。</t>
    <phoneticPr fontId="16"/>
  </si>
  <si>
    <t>1) 従業市区町村「不詳・外国」を含む為計は合わない。　</t>
    <rPh sb="5" eb="7">
      <t>シク</t>
    </rPh>
    <rPh sb="7" eb="9">
      <t>チョウソン</t>
    </rPh>
    <rPh sb="10" eb="12">
      <t>フショウ</t>
    </rPh>
    <rPh sb="13" eb="15">
      <t>ガイコク</t>
    </rPh>
    <rPh sb="17" eb="18">
      <t>フク</t>
    </rPh>
    <rPh sb="19" eb="20">
      <t>タメ</t>
    </rPh>
    <rPh sb="20" eb="21">
      <t>ケイ</t>
    </rPh>
    <rPh sb="22" eb="23">
      <t>ア</t>
    </rPh>
    <phoneticPr fontId="16"/>
  </si>
  <si>
    <t>分類不能の産業</t>
    <rPh sb="0" eb="2">
      <t>ブンルイ</t>
    </rPh>
    <rPh sb="2" eb="4">
      <t>フノウ</t>
    </rPh>
    <rPh sb="5" eb="7">
      <t>サンギョウ</t>
    </rPh>
    <phoneticPr fontId="16"/>
  </si>
  <si>
    <t>Ｔ</t>
    <phoneticPr fontId="16"/>
  </si>
  <si>
    <r>
      <t xml:space="preserve">公務
</t>
    </r>
    <r>
      <rPr>
        <sz val="9"/>
        <rFont val="ＭＳ Ｐ明朝"/>
        <family val="1"/>
        <charset val="128"/>
      </rPr>
      <t>(他に分類されるものを除く)</t>
    </r>
    <rPh sb="4" eb="5">
      <t>タ</t>
    </rPh>
    <rPh sb="6" eb="8">
      <t>ブンルイ</t>
    </rPh>
    <rPh sb="14" eb="15">
      <t>ノゾ</t>
    </rPh>
    <phoneticPr fontId="16"/>
  </si>
  <si>
    <t>Ｓ</t>
    <phoneticPr fontId="16"/>
  </si>
  <si>
    <t>Ｒ</t>
    <phoneticPr fontId="16"/>
  </si>
  <si>
    <t>複合サービス業</t>
    <rPh sb="0" eb="2">
      <t>フクゴウ</t>
    </rPh>
    <rPh sb="6" eb="7">
      <t>ギョウ</t>
    </rPh>
    <phoneticPr fontId="16"/>
  </si>
  <si>
    <t>Ｑ</t>
    <phoneticPr fontId="16"/>
  </si>
  <si>
    <t>Ｐ</t>
    <phoneticPr fontId="16"/>
  </si>
  <si>
    <t>Ｏ</t>
    <phoneticPr fontId="16"/>
  </si>
  <si>
    <t>生活関連サービス業，
娯楽業</t>
    <rPh sb="0" eb="2">
      <t>セイカツ</t>
    </rPh>
    <rPh sb="2" eb="4">
      <t>カンレン</t>
    </rPh>
    <rPh sb="8" eb="9">
      <t>ギョウ</t>
    </rPh>
    <rPh sb="11" eb="14">
      <t>ゴラクギョウ</t>
    </rPh>
    <phoneticPr fontId="16"/>
  </si>
  <si>
    <t>Ｎ</t>
    <phoneticPr fontId="16"/>
  </si>
  <si>
    <t>Ｍ</t>
    <phoneticPr fontId="16"/>
  </si>
  <si>
    <t>学術研究，
専門・技術サービス業</t>
    <rPh sb="0" eb="2">
      <t>ガクジュツ</t>
    </rPh>
    <rPh sb="2" eb="4">
      <t>ケンキュウ</t>
    </rPh>
    <rPh sb="6" eb="8">
      <t>センモン</t>
    </rPh>
    <rPh sb="9" eb="11">
      <t>ギジュツ</t>
    </rPh>
    <rPh sb="15" eb="16">
      <t>ギョウ</t>
    </rPh>
    <phoneticPr fontId="16"/>
  </si>
  <si>
    <t>Ｌ</t>
    <phoneticPr fontId="16"/>
  </si>
  <si>
    <t>不動産業，物品賃貸業</t>
    <rPh sb="5" eb="7">
      <t>ブッピン</t>
    </rPh>
    <rPh sb="7" eb="10">
      <t>チンタイギョウ</t>
    </rPh>
    <phoneticPr fontId="16"/>
  </si>
  <si>
    <t>Ｋ</t>
    <phoneticPr fontId="16"/>
  </si>
  <si>
    <t>金融業，保険業</t>
    <rPh sb="2" eb="3">
      <t>ギョウ</t>
    </rPh>
    <phoneticPr fontId="16"/>
  </si>
  <si>
    <t>Ｊ</t>
    <phoneticPr fontId="16"/>
  </si>
  <si>
    <t>卸売業，小売業</t>
    <rPh sb="2" eb="3">
      <t>ギョウ</t>
    </rPh>
    <phoneticPr fontId="16"/>
  </si>
  <si>
    <t>Ｉ</t>
    <phoneticPr fontId="16"/>
  </si>
  <si>
    <t>運輸業，郵便業</t>
    <rPh sb="2" eb="3">
      <t>ギョウ</t>
    </rPh>
    <rPh sb="4" eb="6">
      <t>ユウビン</t>
    </rPh>
    <rPh sb="6" eb="7">
      <t>ギョウ</t>
    </rPh>
    <phoneticPr fontId="16"/>
  </si>
  <si>
    <t>Ｈ</t>
    <phoneticPr fontId="16"/>
  </si>
  <si>
    <t>情報通信業</t>
    <rPh sb="0" eb="2">
      <t>ジョウホウ</t>
    </rPh>
    <rPh sb="2" eb="5">
      <t>ツウシンギョウ</t>
    </rPh>
    <phoneticPr fontId="16"/>
  </si>
  <si>
    <t>Ｇ</t>
    <phoneticPr fontId="16"/>
  </si>
  <si>
    <t>電気・ガス・
熱供給・水道業</t>
    <rPh sb="7" eb="10">
      <t>ネツキョウキュウ</t>
    </rPh>
    <phoneticPr fontId="16"/>
  </si>
  <si>
    <t>Ｆ</t>
    <phoneticPr fontId="16"/>
  </si>
  <si>
    <t>製造業</t>
    <phoneticPr fontId="16"/>
  </si>
  <si>
    <t>Ｅ</t>
    <phoneticPr fontId="16"/>
  </si>
  <si>
    <t>建設業</t>
    <phoneticPr fontId="16"/>
  </si>
  <si>
    <t>Ｄ</t>
    <phoneticPr fontId="16"/>
  </si>
  <si>
    <t>鉱業，採石業，
砂利採取業</t>
    <rPh sb="3" eb="5">
      <t>サイセキ</t>
    </rPh>
    <rPh sb="5" eb="6">
      <t>ギョウ</t>
    </rPh>
    <rPh sb="8" eb="10">
      <t>ジャリ</t>
    </rPh>
    <rPh sb="10" eb="12">
      <t>サイシュ</t>
    </rPh>
    <rPh sb="12" eb="13">
      <t>ギョウ</t>
    </rPh>
    <phoneticPr fontId="16"/>
  </si>
  <si>
    <t>Ｃ</t>
    <phoneticPr fontId="16"/>
  </si>
  <si>
    <t>Ｂ</t>
    <phoneticPr fontId="16"/>
  </si>
  <si>
    <t>うち農業</t>
    <rPh sb="2" eb="4">
      <t>ノウギョウ</t>
    </rPh>
    <phoneticPr fontId="16"/>
  </si>
  <si>
    <t>農業・林業</t>
    <rPh sb="0" eb="2">
      <t>ノウギョウ</t>
    </rPh>
    <rPh sb="3" eb="5">
      <t>リンギョウ</t>
    </rPh>
    <phoneticPr fontId="16"/>
  </si>
  <si>
    <t>Ａ</t>
    <phoneticPr fontId="16"/>
  </si>
  <si>
    <t>県　外</t>
  </si>
  <si>
    <t>県　内</t>
  </si>
  <si>
    <t>2)</t>
    <phoneticPr fontId="16"/>
  </si>
  <si>
    <t>計  1)</t>
    <phoneticPr fontId="16"/>
  </si>
  <si>
    <t>自宅外</t>
  </si>
  <si>
    <t>自　宅</t>
  </si>
  <si>
    <t>うち他市町村に常住</t>
  </si>
  <si>
    <t>総数</t>
    <phoneticPr fontId="16"/>
  </si>
  <si>
    <t>従業地</t>
    <rPh sb="0" eb="2">
      <t>ジュウギョウ</t>
    </rPh>
    <rPh sb="2" eb="3">
      <t>チ</t>
    </rPh>
    <phoneticPr fontId="16"/>
  </si>
  <si>
    <t>他市町村で従業</t>
    <phoneticPr fontId="16"/>
  </si>
  <si>
    <t>飯田市内で従業</t>
  </si>
  <si>
    <t>従業地による就業者数</t>
    <phoneticPr fontId="16"/>
  </si>
  <si>
    <t>常住地による就業者数</t>
    <phoneticPr fontId="16"/>
  </si>
  <si>
    <t>産業（大分類）</t>
  </si>
  <si>
    <t>21　従業地・常住地、産業（大分類）別15歳以上就業者数</t>
    <phoneticPr fontId="16"/>
  </si>
  <si>
    <t>会社などの独身寮単身者</t>
    <rPh sb="0" eb="2">
      <t>カイシャ</t>
    </rPh>
    <rPh sb="5" eb="8">
      <t>ドクシンリョウ</t>
    </rPh>
    <rPh sb="8" eb="11">
      <t>タンシンシャ</t>
    </rPh>
    <phoneticPr fontId="16"/>
  </si>
  <si>
    <t>間借り･下宿などの単身者</t>
    <rPh sb="0" eb="2">
      <t>マガ</t>
    </rPh>
    <rPh sb="4" eb="6">
      <t>ゲシュク</t>
    </rPh>
    <rPh sb="9" eb="12">
      <t>タンシンシャ</t>
    </rPh>
    <phoneticPr fontId="16"/>
  </si>
  <si>
    <t>1世帯当たり人員</t>
    <rPh sb="1" eb="3">
      <t>セタイ</t>
    </rPh>
    <rPh sb="3" eb="4">
      <t>ア</t>
    </rPh>
    <rPh sb="6" eb="7">
      <t>ニンズウ</t>
    </rPh>
    <rPh sb="7" eb="8">
      <t>イン</t>
    </rPh>
    <phoneticPr fontId="16"/>
  </si>
  <si>
    <t>10
人以上</t>
    <rPh sb="3" eb="4">
      <t>ニン</t>
    </rPh>
    <rPh sb="4" eb="6">
      <t>イジョウ</t>
    </rPh>
    <phoneticPr fontId="16"/>
  </si>
  <si>
    <t>９人</t>
  </si>
  <si>
    <t>８人</t>
  </si>
  <si>
    <t>７人</t>
  </si>
  <si>
    <t>６人</t>
  </si>
  <si>
    <t>５人</t>
  </si>
  <si>
    <t>４人</t>
  </si>
  <si>
    <t>３人</t>
  </si>
  <si>
    <t>２人</t>
    <rPh sb="0" eb="2">
      <t>フタリ</t>
    </rPh>
    <phoneticPr fontId="16"/>
  </si>
  <si>
    <t>世帯
人員
が１人</t>
    <rPh sb="0" eb="2">
      <t>セタイ</t>
    </rPh>
    <rPh sb="3" eb="5">
      <t>ジンイン</t>
    </rPh>
    <rPh sb="7" eb="9">
      <t>ヒトリ</t>
    </rPh>
    <phoneticPr fontId="16"/>
  </si>
  <si>
    <t>(再掲)</t>
    <rPh sb="1" eb="3">
      <t>サイケイ</t>
    </rPh>
    <phoneticPr fontId="16"/>
  </si>
  <si>
    <t>世帯
人員</t>
    <rPh sb="0" eb="2">
      <t>セタイ</t>
    </rPh>
    <rPh sb="3" eb="4">
      <t>ニンズウ</t>
    </rPh>
    <rPh sb="4" eb="5">
      <t>イン</t>
    </rPh>
    <phoneticPr fontId="16"/>
  </si>
  <si>
    <t>一　　　般　　　世　　　帯</t>
    <rPh sb="0" eb="5">
      <t>イッパン</t>
    </rPh>
    <rPh sb="8" eb="13">
      <t>セタイ</t>
    </rPh>
    <phoneticPr fontId="16"/>
  </si>
  <si>
    <t>22　世帯人員(10区分)別一般世帯数及び一般世帯人員</t>
    <rPh sb="3" eb="5">
      <t>セタイ</t>
    </rPh>
    <rPh sb="5" eb="6">
      <t>ニンズウ</t>
    </rPh>
    <rPh sb="6" eb="7">
      <t>イン</t>
    </rPh>
    <rPh sb="10" eb="12">
      <t>クブン</t>
    </rPh>
    <rPh sb="13" eb="14">
      <t>ベツ</t>
    </rPh>
    <rPh sb="14" eb="16">
      <t>イッパン</t>
    </rPh>
    <rPh sb="16" eb="18">
      <t>セタイ</t>
    </rPh>
    <rPh sb="18" eb="19">
      <t>スウ</t>
    </rPh>
    <rPh sb="19" eb="20">
      <t>オヨ</t>
    </rPh>
    <rPh sb="21" eb="23">
      <t>イッパン</t>
    </rPh>
    <rPh sb="23" eb="25">
      <t>セタイ</t>
    </rPh>
    <rPh sb="25" eb="27">
      <t>ジンイン</t>
    </rPh>
    <phoneticPr fontId="16"/>
  </si>
  <si>
    <t>X</t>
    <phoneticPr fontId="16"/>
  </si>
  <si>
    <t>その他</t>
    <rPh sb="0" eb="3">
      <t>ソノタ</t>
    </rPh>
    <phoneticPr fontId="16"/>
  </si>
  <si>
    <t>矯正施設の入所者</t>
    <rPh sb="0" eb="2">
      <t>キョウセイ</t>
    </rPh>
    <rPh sb="2" eb="4">
      <t>シセツ</t>
    </rPh>
    <rPh sb="5" eb="7">
      <t>ニュウショ</t>
    </rPh>
    <rPh sb="7" eb="8">
      <t>シャ</t>
    </rPh>
    <phoneticPr fontId="16"/>
  </si>
  <si>
    <t>自衛隊営舎内住居者</t>
    <rPh sb="0" eb="3">
      <t>ジエイタイ</t>
    </rPh>
    <rPh sb="3" eb="5">
      <t>エイシャ</t>
    </rPh>
    <rPh sb="5" eb="6">
      <t>ナイ</t>
    </rPh>
    <rPh sb="6" eb="8">
      <t>ジュウキョ</t>
    </rPh>
    <rPh sb="8" eb="9">
      <t>シャ</t>
    </rPh>
    <phoneticPr fontId="16"/>
  </si>
  <si>
    <t>社会施設の入所者</t>
    <rPh sb="0" eb="2">
      <t>シャカイ</t>
    </rPh>
    <rPh sb="2" eb="4">
      <t>シセツ</t>
    </rPh>
    <rPh sb="5" eb="8">
      <t>ニュウショシャ</t>
    </rPh>
    <phoneticPr fontId="16"/>
  </si>
  <si>
    <t>病院・療養所の入院者</t>
    <rPh sb="0" eb="2">
      <t>ビョウイン</t>
    </rPh>
    <rPh sb="3" eb="6">
      <t>リョウヨウジョ</t>
    </rPh>
    <rPh sb="7" eb="10">
      <t>ニュウインシャ</t>
    </rPh>
    <phoneticPr fontId="16"/>
  </si>
  <si>
    <t>寮･寄宿舎の学生･生徒</t>
    <rPh sb="0" eb="1">
      <t>リョウ</t>
    </rPh>
    <rPh sb="2" eb="5">
      <t>キシュクシャ</t>
    </rPh>
    <rPh sb="6" eb="8">
      <t>ガクセイ</t>
    </rPh>
    <rPh sb="9" eb="11">
      <t>セイト</t>
    </rPh>
    <phoneticPr fontId="16"/>
  </si>
  <si>
    <t>施設等の世帯人員総数</t>
    <rPh sb="0" eb="2">
      <t>シセツ</t>
    </rPh>
    <rPh sb="2" eb="3">
      <t>ナド</t>
    </rPh>
    <rPh sb="4" eb="6">
      <t>セタイ</t>
    </rPh>
    <rPh sb="6" eb="8">
      <t>ジンイン</t>
    </rPh>
    <rPh sb="8" eb="10">
      <t>ソウスウ</t>
    </rPh>
    <phoneticPr fontId="16"/>
  </si>
  <si>
    <t>施設等の世帯総数</t>
    <rPh sb="0" eb="2">
      <t>シセツ</t>
    </rPh>
    <rPh sb="2" eb="3">
      <t>ナド</t>
    </rPh>
    <rPh sb="4" eb="6">
      <t>セタイ</t>
    </rPh>
    <rPh sb="6" eb="8">
      <t>ソウスウ</t>
    </rPh>
    <phoneticPr fontId="16"/>
  </si>
  <si>
    <t>世帯人員</t>
    <rPh sb="0" eb="2">
      <t>セタイ</t>
    </rPh>
    <rPh sb="2" eb="4">
      <t>ジンイン</t>
    </rPh>
    <phoneticPr fontId="16"/>
  </si>
  <si>
    <t>令和2年10月1日現在</t>
    <rPh sb="0" eb="2">
      <t>レイワ</t>
    </rPh>
    <rPh sb="3" eb="4">
      <t>ネン</t>
    </rPh>
    <rPh sb="6" eb="7">
      <t>ツキ</t>
    </rPh>
    <rPh sb="8" eb="9">
      <t>ヒ</t>
    </rPh>
    <rPh sb="9" eb="11">
      <t>ゲンザイ</t>
    </rPh>
    <phoneticPr fontId="16"/>
  </si>
  <si>
    <t>23 施設等の世帯の種類(6区分)別施設等の世帯数及び施設等の世帯人員</t>
    <rPh sb="3" eb="5">
      <t>シセツ</t>
    </rPh>
    <rPh sb="5" eb="6">
      <t>ナド</t>
    </rPh>
    <rPh sb="7" eb="9">
      <t>セタイ</t>
    </rPh>
    <rPh sb="10" eb="12">
      <t>シュルイ</t>
    </rPh>
    <rPh sb="14" eb="16">
      <t>クブン</t>
    </rPh>
    <rPh sb="17" eb="18">
      <t>ベツ</t>
    </rPh>
    <rPh sb="18" eb="20">
      <t>シセツ</t>
    </rPh>
    <rPh sb="20" eb="21">
      <t>ナド</t>
    </rPh>
    <rPh sb="22" eb="25">
      <t>セタイスウ</t>
    </rPh>
    <rPh sb="25" eb="26">
      <t>オヨ</t>
    </rPh>
    <rPh sb="27" eb="29">
      <t>シセツ</t>
    </rPh>
    <rPh sb="29" eb="30">
      <t>ナド</t>
    </rPh>
    <rPh sb="31" eb="33">
      <t>セタイ</t>
    </rPh>
    <rPh sb="33" eb="34">
      <t>ニンズウ</t>
    </rPh>
    <rPh sb="34" eb="35">
      <t>イン</t>
    </rPh>
    <phoneticPr fontId="16"/>
  </si>
  <si>
    <t>-</t>
    <phoneticPr fontId="38"/>
  </si>
  <si>
    <t xml:space="preserve">父子世帯    </t>
    <phoneticPr fontId="9"/>
  </si>
  <si>
    <t xml:space="preserve">母子世帯    </t>
    <phoneticPr fontId="9"/>
  </si>
  <si>
    <t xml:space="preserve">（再 掲）    </t>
    <phoneticPr fontId="9"/>
  </si>
  <si>
    <t>単独世帯</t>
    <phoneticPr fontId="9"/>
  </si>
  <si>
    <t>Ｃ</t>
    <phoneticPr fontId="9"/>
  </si>
  <si>
    <t>Ｂ</t>
    <phoneticPr fontId="9"/>
  </si>
  <si>
    <t>非親族を含む世帯</t>
    <rPh sb="4" eb="5">
      <t>フク</t>
    </rPh>
    <phoneticPr fontId="9"/>
  </si>
  <si>
    <t>他に分類されない親族世帯</t>
    <phoneticPr fontId="9"/>
  </si>
  <si>
    <t>(14)</t>
    <phoneticPr fontId="9"/>
  </si>
  <si>
    <t>兄弟姉妹のみから成る世帯</t>
    <phoneticPr fontId="9"/>
  </si>
  <si>
    <t>(13)</t>
    <phoneticPr fontId="9"/>
  </si>
  <si>
    <t>夫婦，子供，妻の親と他の親族から成る世帯</t>
    <phoneticPr fontId="9"/>
  </si>
  <si>
    <t>②</t>
    <phoneticPr fontId="9"/>
  </si>
  <si>
    <t xml:space="preserve">夫婦，子供，夫の親と他の親族から成る世帯  </t>
    <phoneticPr fontId="9"/>
  </si>
  <si>
    <t>①</t>
    <phoneticPr fontId="9"/>
  </si>
  <si>
    <t xml:space="preserve">夫婦，子供，親と他の親族から成る世帯 </t>
    <phoneticPr fontId="9"/>
  </si>
  <si>
    <t>(12)</t>
    <phoneticPr fontId="9"/>
  </si>
  <si>
    <t xml:space="preserve">夫婦，妻の親と他の親族から成る世帯    </t>
    <phoneticPr fontId="9"/>
  </si>
  <si>
    <t xml:space="preserve">夫婦，夫の親と他の親族から成る世帯    </t>
    <phoneticPr fontId="9"/>
  </si>
  <si>
    <t>夫婦，親と他の親族（子供を含まない）から成る世帯</t>
    <phoneticPr fontId="9"/>
  </si>
  <si>
    <t>(11)</t>
    <phoneticPr fontId="9"/>
  </si>
  <si>
    <t>夫婦，子供と他の親族（親を含まない）から成る世帯</t>
    <phoneticPr fontId="9"/>
  </si>
  <si>
    <t>(10)</t>
    <phoneticPr fontId="9"/>
  </si>
  <si>
    <t>夫婦と他の親族（親，子供を含まない）から成る世帯</t>
    <phoneticPr fontId="9"/>
  </si>
  <si>
    <t>(9)</t>
    <phoneticPr fontId="9"/>
  </si>
  <si>
    <t>夫婦，子供と妻のひとり親から成る世帯</t>
    <phoneticPr fontId="9"/>
  </si>
  <si>
    <t>夫婦，子供と夫のひとり親から成る世帯</t>
    <phoneticPr fontId="9"/>
  </si>
  <si>
    <t>夫婦，子供とひとり親から成る世帯</t>
    <phoneticPr fontId="9"/>
  </si>
  <si>
    <t>(8)</t>
    <phoneticPr fontId="9"/>
  </si>
  <si>
    <t>夫婦，子供と妻の両親から成る世帯</t>
    <rPh sb="8" eb="10">
      <t>リョウシン</t>
    </rPh>
    <phoneticPr fontId="9"/>
  </si>
  <si>
    <t xml:space="preserve">夫婦，子供と夫の両親から成る世帯  </t>
    <rPh sb="8" eb="10">
      <t>リョウシン</t>
    </rPh>
    <phoneticPr fontId="9"/>
  </si>
  <si>
    <t>夫婦，子供と両親から成る世帯</t>
    <phoneticPr fontId="9"/>
  </si>
  <si>
    <t>(7)</t>
    <phoneticPr fontId="9"/>
  </si>
  <si>
    <t>夫婦と妻のひとり親から成る世帯</t>
    <phoneticPr fontId="9"/>
  </si>
  <si>
    <t>夫婦と夫のひとり親から成る世帯</t>
    <phoneticPr fontId="9"/>
  </si>
  <si>
    <t>夫婦とひとり親から成る世帯</t>
    <phoneticPr fontId="9"/>
  </si>
  <si>
    <t>(6)</t>
    <phoneticPr fontId="9"/>
  </si>
  <si>
    <t>夫婦と妻の両親から成る世帯</t>
    <rPh sb="5" eb="7">
      <t>リョウシン</t>
    </rPh>
    <phoneticPr fontId="9"/>
  </si>
  <si>
    <t>夫婦と夫の両親から成る世帯</t>
    <rPh sb="5" eb="7">
      <t>リョウシン</t>
    </rPh>
    <phoneticPr fontId="9"/>
  </si>
  <si>
    <t>夫婦と両親から成る世帯</t>
    <phoneticPr fontId="9"/>
  </si>
  <si>
    <t>(5)</t>
    <phoneticPr fontId="9"/>
  </si>
  <si>
    <t>Ⅱ</t>
    <phoneticPr fontId="9"/>
  </si>
  <si>
    <t>核家族以外の世帯</t>
    <rPh sb="0" eb="1">
      <t>カク</t>
    </rPh>
    <rPh sb="1" eb="3">
      <t>カゾク</t>
    </rPh>
    <rPh sb="3" eb="5">
      <t>イガイ</t>
    </rPh>
    <rPh sb="6" eb="8">
      <t>セタイ</t>
    </rPh>
    <phoneticPr fontId="9"/>
  </si>
  <si>
    <t>女親と子供から成る世帯</t>
    <phoneticPr fontId="9"/>
  </si>
  <si>
    <t>(4)</t>
    <phoneticPr fontId="9"/>
  </si>
  <si>
    <t xml:space="preserve">男親と子供から成る世帯 </t>
    <phoneticPr fontId="9"/>
  </si>
  <si>
    <t>(3)</t>
    <phoneticPr fontId="9"/>
  </si>
  <si>
    <t>夫婦と子供から成る世帯</t>
    <phoneticPr fontId="9"/>
  </si>
  <si>
    <t>(2)</t>
    <phoneticPr fontId="9"/>
  </si>
  <si>
    <t>夫婦のみの世帯</t>
    <phoneticPr fontId="9"/>
  </si>
  <si>
    <t>(1)</t>
    <phoneticPr fontId="9"/>
  </si>
  <si>
    <t>核家族世帯</t>
    <phoneticPr fontId="9"/>
  </si>
  <si>
    <t>Ⅰ</t>
    <phoneticPr fontId="9"/>
  </si>
  <si>
    <t>Ａ</t>
    <phoneticPr fontId="9"/>
  </si>
  <si>
    <t>親族のみの世帯</t>
    <phoneticPr fontId="9"/>
  </si>
  <si>
    <t>総数        　　　　　　</t>
    <phoneticPr fontId="9"/>
  </si>
  <si>
    <t>世帯数</t>
    <rPh sb="0" eb="3">
      <t>セタイスウ</t>
    </rPh>
    <phoneticPr fontId="38"/>
  </si>
  <si>
    <t>一般
世帯数</t>
    <rPh sb="0" eb="2">
      <t>イッパン</t>
    </rPh>
    <rPh sb="3" eb="6">
      <t>セタイスウ</t>
    </rPh>
    <phoneticPr fontId="38"/>
  </si>
  <si>
    <t>３世代世帯</t>
    <rPh sb="1" eb="3">
      <t>セダイ</t>
    </rPh>
    <rPh sb="3" eb="5">
      <t>セタイ</t>
    </rPh>
    <phoneticPr fontId="38"/>
  </si>
  <si>
    <t>18歳未満世帯員のいる一般世帯</t>
    <rPh sb="2" eb="3">
      <t>サイ</t>
    </rPh>
    <rPh sb="3" eb="5">
      <t>ミマン</t>
    </rPh>
    <rPh sb="5" eb="8">
      <t>セタイイン</t>
    </rPh>
    <rPh sb="11" eb="13">
      <t>イッパン</t>
    </rPh>
    <rPh sb="13" eb="15">
      <t>セタイ</t>
    </rPh>
    <phoneticPr fontId="38"/>
  </si>
  <si>
    <t>６歳未満世帯員のいる一般世帯</t>
    <rPh sb="1" eb="2">
      <t>サイ</t>
    </rPh>
    <rPh sb="2" eb="4">
      <t>ミマン</t>
    </rPh>
    <rPh sb="4" eb="7">
      <t>セタイイン</t>
    </rPh>
    <rPh sb="10" eb="12">
      <t>イッパン</t>
    </rPh>
    <rPh sb="12" eb="14">
      <t>セタイ</t>
    </rPh>
    <phoneticPr fontId="38"/>
  </si>
  <si>
    <t>（再掲）</t>
    <rPh sb="1" eb="3">
      <t>サイケイ</t>
    </rPh>
    <phoneticPr fontId="38"/>
  </si>
  <si>
    <t>令和2年10月1日現在</t>
    <rPh sb="0" eb="2">
      <t>レイワ</t>
    </rPh>
    <rPh sb="3" eb="4">
      <t>ネン</t>
    </rPh>
    <rPh sb="6" eb="7">
      <t>ガツ</t>
    </rPh>
    <rPh sb="8" eb="9">
      <t>ニチ</t>
    </rPh>
    <rPh sb="9" eb="11">
      <t>ゲンザイ</t>
    </rPh>
    <phoneticPr fontId="38"/>
  </si>
  <si>
    <t>24 世帯の家族類型（22区分）別一般世帯数、一般世帯人員及び親族人員</t>
    <rPh sb="3" eb="5">
      <t>セタイ</t>
    </rPh>
    <rPh sb="6" eb="8">
      <t>カゾク</t>
    </rPh>
    <rPh sb="8" eb="10">
      <t>ルイケイ</t>
    </rPh>
    <rPh sb="13" eb="15">
      <t>クブン</t>
    </rPh>
    <rPh sb="16" eb="17">
      <t>ベツ</t>
    </rPh>
    <rPh sb="17" eb="19">
      <t>イッパン</t>
    </rPh>
    <rPh sb="19" eb="22">
      <t>セタイスウ</t>
    </rPh>
    <rPh sb="23" eb="25">
      <t>イッパン</t>
    </rPh>
    <rPh sb="25" eb="27">
      <t>セタイ</t>
    </rPh>
    <rPh sb="27" eb="29">
      <t>ジンイン</t>
    </rPh>
    <rPh sb="29" eb="30">
      <t>オヨ</t>
    </rPh>
    <rPh sb="31" eb="33">
      <t>シンゾク</t>
    </rPh>
    <rPh sb="33" eb="35">
      <t>ジンイン</t>
    </rPh>
    <phoneticPr fontId="38"/>
  </si>
  <si>
    <t>※ (1)には、従業上の地位「不詳」を含む。</t>
    <rPh sb="8" eb="10">
      <t>ジュウギョウ</t>
    </rPh>
    <rPh sb="10" eb="11">
      <t>ウエ</t>
    </rPh>
    <rPh sb="12" eb="14">
      <t>チイ</t>
    </rPh>
    <rPh sb="15" eb="17">
      <t>フショウ</t>
    </rPh>
    <rPh sb="19" eb="20">
      <t>フク</t>
    </rPh>
    <phoneticPr fontId="16"/>
  </si>
  <si>
    <t xml:space="preserve">公務（他に分類されないもの）    </t>
  </si>
  <si>
    <t xml:space="preserve">サービス業
（他に分類されないもの）    </t>
    <phoneticPr fontId="16"/>
  </si>
  <si>
    <t>複合サービス事業</t>
  </si>
  <si>
    <t>医療，福祉</t>
  </si>
  <si>
    <t>教育，学習支援業</t>
  </si>
  <si>
    <t>生活関連ｻｰﾋﾞｽ業・娯楽業</t>
    <rPh sb="0" eb="2">
      <t>セイカツ</t>
    </rPh>
    <rPh sb="2" eb="4">
      <t>カンレン</t>
    </rPh>
    <rPh sb="9" eb="10">
      <t>ギョウ</t>
    </rPh>
    <rPh sb="11" eb="14">
      <t>ゴラクギョウ</t>
    </rPh>
    <phoneticPr fontId="16"/>
  </si>
  <si>
    <t>宿泊業，飲食サービス業</t>
    <rPh sb="4" eb="6">
      <t>インショク</t>
    </rPh>
    <rPh sb="10" eb="11">
      <t>ギョウ</t>
    </rPh>
    <phoneticPr fontId="16"/>
  </si>
  <si>
    <t>学術研究，専門・技術ｻｰﾋﾞｽ業</t>
    <rPh sb="0" eb="2">
      <t>ガクジュツ</t>
    </rPh>
    <rPh sb="2" eb="4">
      <t>ケンキュウ</t>
    </rPh>
    <rPh sb="5" eb="7">
      <t>センモン</t>
    </rPh>
    <rPh sb="8" eb="10">
      <t>ギジュツ</t>
    </rPh>
    <rPh sb="15" eb="16">
      <t>ギョウ</t>
    </rPh>
    <phoneticPr fontId="16"/>
  </si>
  <si>
    <t>運輸業，郵便業</t>
    <rPh sb="4" eb="6">
      <t>ユウビン</t>
    </rPh>
    <rPh sb="6" eb="7">
      <t>ギョウ</t>
    </rPh>
    <phoneticPr fontId="16"/>
  </si>
  <si>
    <t>第３次産業</t>
    <rPh sb="0" eb="1">
      <t>ダイ</t>
    </rPh>
    <rPh sb="2" eb="3">
      <t>ジ</t>
    </rPh>
    <rPh sb="3" eb="5">
      <t>サンギョウ</t>
    </rPh>
    <phoneticPr fontId="16"/>
  </si>
  <si>
    <t xml:space="preserve">製造業    </t>
  </si>
  <si>
    <t xml:space="preserve">建設業    </t>
  </si>
  <si>
    <t>鉱業，採石業，砂利採取業</t>
    <rPh sb="3" eb="5">
      <t>サイセキ</t>
    </rPh>
    <rPh sb="5" eb="6">
      <t>ギョウ</t>
    </rPh>
    <rPh sb="7" eb="9">
      <t>ジャリ</t>
    </rPh>
    <rPh sb="9" eb="12">
      <t>サイシュギョウ</t>
    </rPh>
    <phoneticPr fontId="16"/>
  </si>
  <si>
    <t>第２次産業</t>
    <rPh sb="0" eb="1">
      <t>ダイ</t>
    </rPh>
    <rPh sb="2" eb="3">
      <t>ジ</t>
    </rPh>
    <rPh sb="3" eb="5">
      <t>サンギョウ</t>
    </rPh>
    <phoneticPr fontId="16"/>
  </si>
  <si>
    <t xml:space="preserve">漁業    </t>
  </si>
  <si>
    <t>　うち農業</t>
    <rPh sb="3" eb="5">
      <t>ノウギョウ</t>
    </rPh>
    <phoneticPr fontId="16"/>
  </si>
  <si>
    <t>農業・林業</t>
    <rPh sb="3" eb="5">
      <t>リンギョウ</t>
    </rPh>
    <phoneticPr fontId="16"/>
  </si>
  <si>
    <t>第１次産業</t>
    <rPh sb="0" eb="1">
      <t>ダイ</t>
    </rPh>
    <rPh sb="2" eb="3">
      <t>ジ</t>
    </rPh>
    <rPh sb="3" eb="5">
      <t>サンギョウ</t>
    </rPh>
    <phoneticPr fontId="16"/>
  </si>
  <si>
    <t>内職者</t>
    <rPh sb="0" eb="2">
      <t>ナイショク</t>
    </rPh>
    <rPh sb="2" eb="3">
      <t>シャ</t>
    </rPh>
    <phoneticPr fontId="16"/>
  </si>
  <si>
    <t>従業者</t>
    <rPh sb="0" eb="3">
      <t>ジュウギョウシャ</t>
    </rPh>
    <phoneticPr fontId="16"/>
  </si>
  <si>
    <t>ない業主</t>
    <rPh sb="2" eb="4">
      <t>ギョウシュ</t>
    </rPh>
    <phoneticPr fontId="16"/>
  </si>
  <si>
    <t>ある業主</t>
    <rPh sb="2" eb="4">
      <t>ギョウシュ</t>
    </rPh>
    <phoneticPr fontId="16"/>
  </si>
  <si>
    <t>ﾊﾟｰﾄ他</t>
    <rPh sb="4" eb="5">
      <t>ホカ</t>
    </rPh>
    <phoneticPr fontId="16"/>
  </si>
  <si>
    <t>派遣</t>
    <rPh sb="0" eb="2">
      <t>ハケン</t>
    </rPh>
    <phoneticPr fontId="16"/>
  </si>
  <si>
    <t>正規</t>
    <rPh sb="0" eb="2">
      <t>セイキ</t>
    </rPh>
    <phoneticPr fontId="16"/>
  </si>
  <si>
    <t>(1)</t>
    <phoneticPr fontId="16"/>
  </si>
  <si>
    <t>家庭</t>
    <rPh sb="0" eb="2">
      <t>カテイ</t>
    </rPh>
    <phoneticPr fontId="16"/>
  </si>
  <si>
    <t>家族</t>
    <rPh sb="0" eb="2">
      <t>カゾク</t>
    </rPh>
    <phoneticPr fontId="16"/>
  </si>
  <si>
    <t>雇人の</t>
    <rPh sb="0" eb="1">
      <t>ヤト</t>
    </rPh>
    <rPh sb="1" eb="2">
      <t>ニン</t>
    </rPh>
    <phoneticPr fontId="16"/>
  </si>
  <si>
    <t>役員</t>
    <phoneticPr fontId="16"/>
  </si>
  <si>
    <t>雇用者</t>
    <rPh sb="0" eb="3">
      <t>コヨウシャ</t>
    </rPh>
    <phoneticPr fontId="16"/>
  </si>
  <si>
    <t>産業（大分類）</t>
    <rPh sb="0" eb="2">
      <t>サンギョウ</t>
    </rPh>
    <rPh sb="3" eb="6">
      <t>ダイブンルイ</t>
    </rPh>
    <phoneticPr fontId="16"/>
  </si>
  <si>
    <t>25 産業（大分類）、従業上の地位（８区分）、男女別15歳以上就業者数</t>
    <rPh sb="3" eb="5">
      <t>サンギョウ</t>
    </rPh>
    <rPh sb="6" eb="9">
      <t>ダイブンルイ</t>
    </rPh>
    <rPh sb="11" eb="13">
      <t>ジュウギョウ</t>
    </rPh>
    <rPh sb="13" eb="14">
      <t>ウエ</t>
    </rPh>
    <rPh sb="15" eb="17">
      <t>チイ</t>
    </rPh>
    <rPh sb="19" eb="21">
      <t>クブン</t>
    </rPh>
    <rPh sb="23" eb="26">
      <t>ダンジョベツ</t>
    </rPh>
    <rPh sb="28" eb="29">
      <t>サイ</t>
    </rPh>
    <rPh sb="29" eb="31">
      <t>イジョウ</t>
    </rPh>
    <rPh sb="31" eb="34">
      <t>シュウギョウシャ</t>
    </rPh>
    <rPh sb="34" eb="35">
      <t>スウ</t>
    </rPh>
    <phoneticPr fontId="16"/>
  </si>
  <si>
    <t>85歳以上</t>
  </si>
  <si>
    <t>漁業</t>
  </si>
  <si>
    <t>※平成26年10月1日分より外国人を含めた人口で算出。</t>
    <rPh sb="1" eb="3">
      <t>ヘイセイ</t>
    </rPh>
    <rPh sb="5" eb="6">
      <t>ネン</t>
    </rPh>
    <rPh sb="8" eb="9">
      <t>ガツ</t>
    </rPh>
    <rPh sb="10" eb="11">
      <t>ニチ</t>
    </rPh>
    <rPh sb="11" eb="12">
      <t>ブン</t>
    </rPh>
    <rPh sb="14" eb="16">
      <t>ガイコク</t>
    </rPh>
    <rPh sb="16" eb="17">
      <t>ジン</t>
    </rPh>
    <rPh sb="18" eb="19">
      <t>フク</t>
    </rPh>
    <rPh sb="21" eb="23">
      <t>ジンコウ</t>
    </rPh>
    <rPh sb="24" eb="26">
      <t>サンシュツ</t>
    </rPh>
    <phoneticPr fontId="12"/>
  </si>
  <si>
    <t>総　　　人　　　口</t>
  </si>
  <si>
    <t>+0.5</t>
    <phoneticPr fontId="47"/>
  </si>
  <si>
    <t>年齢（各歳）と各歳別人口との積の総和</t>
  </si>
  <si>
    <t>平均年齢=</t>
  </si>
  <si>
    <t>（総務文書課）</t>
    <rPh sb="1" eb="3">
      <t>ソウム</t>
    </rPh>
    <rPh sb="3" eb="5">
      <t>ブンショ</t>
    </rPh>
    <rPh sb="5" eb="6">
      <t>カ</t>
    </rPh>
    <phoneticPr fontId="12"/>
  </si>
  <si>
    <t>資料：住民基本台帳登録人口</t>
    <phoneticPr fontId="12"/>
  </si>
  <si>
    <t>平　均　年　齢　</t>
  </si>
  <si>
    <t>地　区　名</t>
  </si>
  <si>
    <t>27 地区別平均年齢</t>
    <phoneticPr fontId="47"/>
  </si>
  <si>
    <t>※令和2年農林業センサスから樹園地の栽培品目の集計項目が廃止された</t>
    <rPh sb="1" eb="3">
      <t>レイワ</t>
    </rPh>
    <rPh sb="4" eb="5">
      <t>ネン</t>
    </rPh>
    <rPh sb="5" eb="8">
      <t>ノウリンギョウ</t>
    </rPh>
    <rPh sb="14" eb="17">
      <t>ジュエンチ</t>
    </rPh>
    <rPh sb="18" eb="20">
      <t>サイバイ</t>
    </rPh>
    <rPh sb="20" eb="22">
      <t>ヒンモク</t>
    </rPh>
    <rPh sb="23" eb="25">
      <t>シュウケイ</t>
    </rPh>
    <rPh sb="25" eb="27">
      <t>コウモク</t>
    </rPh>
    <rPh sb="28" eb="30">
      <t>ハイシ</t>
    </rPh>
    <phoneticPr fontId="16"/>
  </si>
  <si>
    <t>※令和2年農林業センサスから畑の「普通畑」、「飼料用作物だけを作った田」の集計項目が廃止された。</t>
    <rPh sb="1" eb="3">
      <t>レイワ</t>
    </rPh>
    <rPh sb="4" eb="5">
      <t>ネン</t>
    </rPh>
    <rPh sb="5" eb="8">
      <t>ノウリンギョウ</t>
    </rPh>
    <rPh sb="14" eb="15">
      <t>ハタケ</t>
    </rPh>
    <rPh sb="17" eb="19">
      <t>フツウ</t>
    </rPh>
    <rPh sb="19" eb="20">
      <t>バタケ</t>
    </rPh>
    <rPh sb="23" eb="26">
      <t>シリョウヨウ</t>
    </rPh>
    <rPh sb="26" eb="28">
      <t>サクモツ</t>
    </rPh>
    <rPh sb="31" eb="32">
      <t>ツク</t>
    </rPh>
    <rPh sb="34" eb="35">
      <t>タ</t>
    </rPh>
    <rPh sb="37" eb="39">
      <t>シュウケイ</t>
    </rPh>
    <rPh sb="39" eb="41">
      <t>コウモク</t>
    </rPh>
    <rPh sb="42" eb="44">
      <t>ハイシ</t>
    </rPh>
    <phoneticPr fontId="16"/>
  </si>
  <si>
    <t>※令和2年農林業センサスから「耕作放棄地面積」の調査項目が廃止された（農業委員会による荒廃農地面積の調査で代替）</t>
    <rPh sb="1" eb="3">
      <t>レイワ</t>
    </rPh>
    <rPh sb="4" eb="5">
      <t>ネン</t>
    </rPh>
    <rPh sb="5" eb="8">
      <t>ノウリンギョウ</t>
    </rPh>
    <rPh sb="15" eb="17">
      <t>コウサク</t>
    </rPh>
    <rPh sb="17" eb="19">
      <t>ホウキ</t>
    </rPh>
    <rPh sb="19" eb="20">
      <t>チ</t>
    </rPh>
    <rPh sb="20" eb="22">
      <t>メンセキ</t>
    </rPh>
    <rPh sb="24" eb="26">
      <t>チョウサ</t>
    </rPh>
    <rPh sb="26" eb="28">
      <t>コウモク</t>
    </rPh>
    <rPh sb="29" eb="31">
      <t>ハイシ</t>
    </rPh>
    <rPh sb="50" eb="52">
      <t>チョウサ</t>
    </rPh>
    <rPh sb="53" eb="55">
      <t>ダイタイ</t>
    </rPh>
    <phoneticPr fontId="16"/>
  </si>
  <si>
    <t>※令和2年農林業センサスから「専業・兼業別」の調査項目が廃止された</t>
    <rPh sb="1" eb="3">
      <t>レイワ</t>
    </rPh>
    <rPh sb="4" eb="5">
      <t>ネン</t>
    </rPh>
    <rPh sb="5" eb="8">
      <t>ノウリンギョウ</t>
    </rPh>
    <rPh sb="15" eb="17">
      <t>センギョウ</t>
    </rPh>
    <rPh sb="18" eb="20">
      <t>ケンギョウ</t>
    </rPh>
    <rPh sb="20" eb="21">
      <t>ベツ</t>
    </rPh>
    <rPh sb="23" eb="25">
      <t>チョウサ</t>
    </rPh>
    <rPh sb="25" eb="27">
      <t>コウモク</t>
    </rPh>
    <rPh sb="28" eb="30">
      <t>ハイシ</t>
    </rPh>
    <phoneticPr fontId="16"/>
  </si>
  <si>
    <t>※販売農家数には「経営耕地なし」も含む。</t>
    <rPh sb="1" eb="3">
      <t>ハンバイ</t>
    </rPh>
    <rPh sb="3" eb="5">
      <t>ノウカ</t>
    </rPh>
    <rPh sb="5" eb="6">
      <t>スウ</t>
    </rPh>
    <rPh sb="9" eb="11">
      <t>ケイエイ</t>
    </rPh>
    <rPh sb="11" eb="13">
      <t>コウチ</t>
    </rPh>
    <rPh sb="17" eb="18">
      <t>フク</t>
    </rPh>
    <phoneticPr fontId="16"/>
  </si>
  <si>
    <t>※農家人口を販売農家世帯員数に、農家1戸当たり人口を販売農家1経営体あたり人口に変更。</t>
    <rPh sb="1" eb="3">
      <t>ノウカ</t>
    </rPh>
    <rPh sb="3" eb="5">
      <t>ジンコウ</t>
    </rPh>
    <rPh sb="6" eb="8">
      <t>ハンバイ</t>
    </rPh>
    <rPh sb="8" eb="10">
      <t>ノウカ</t>
    </rPh>
    <rPh sb="10" eb="13">
      <t>セタイイン</t>
    </rPh>
    <rPh sb="13" eb="14">
      <t>スウ</t>
    </rPh>
    <rPh sb="16" eb="18">
      <t>ノウカ</t>
    </rPh>
    <rPh sb="19" eb="20">
      <t>コ</t>
    </rPh>
    <rPh sb="20" eb="21">
      <t>ア</t>
    </rPh>
    <rPh sb="23" eb="25">
      <t>ジンコウ</t>
    </rPh>
    <rPh sb="26" eb="28">
      <t>ハンバイ</t>
    </rPh>
    <rPh sb="28" eb="30">
      <t>ノウカ</t>
    </rPh>
    <rPh sb="31" eb="33">
      <t>ケイエイ</t>
    </rPh>
    <rPh sb="33" eb="34">
      <t>タイ</t>
    </rPh>
    <rPh sb="37" eb="39">
      <t>ジンコウ</t>
    </rPh>
    <rPh sb="40" eb="42">
      <t>ヘンコウ</t>
    </rPh>
    <phoneticPr fontId="16"/>
  </si>
  <si>
    <t>※耕作放棄地面積は販売農家のもの。</t>
    <rPh sb="1" eb="3">
      <t>コウサク</t>
    </rPh>
    <rPh sb="3" eb="5">
      <t>ホウキ</t>
    </rPh>
    <rPh sb="5" eb="6">
      <t>チ</t>
    </rPh>
    <rPh sb="6" eb="8">
      <t>メンセキ</t>
    </rPh>
    <rPh sb="9" eb="11">
      <t>ハンバイ</t>
    </rPh>
    <rPh sb="11" eb="13">
      <t>ノウカ</t>
    </rPh>
    <phoneticPr fontId="16"/>
  </si>
  <si>
    <t>※経営耕地面積と耕作放棄地面積は報告書のデータを四捨五入したため、面積による計は一致しない。</t>
    <rPh sb="1" eb="3">
      <t>ケイエイ</t>
    </rPh>
    <rPh sb="3" eb="5">
      <t>コウチ</t>
    </rPh>
    <rPh sb="5" eb="7">
      <t>メンセキ</t>
    </rPh>
    <rPh sb="8" eb="10">
      <t>コウサク</t>
    </rPh>
    <rPh sb="10" eb="12">
      <t>ホウキ</t>
    </rPh>
    <rPh sb="12" eb="13">
      <t>チ</t>
    </rPh>
    <rPh sb="13" eb="15">
      <t>メンセキ</t>
    </rPh>
    <rPh sb="16" eb="19">
      <t>ホウコクショ</t>
    </rPh>
    <rPh sb="24" eb="28">
      <t>シシャゴニュウ</t>
    </rPh>
    <phoneticPr fontId="16"/>
  </si>
  <si>
    <t>資料：農林業センサス結果</t>
  </si>
  <si>
    <t>樹園地</t>
    <phoneticPr fontId="16"/>
  </si>
  <si>
    <t>ｈａ</t>
  </si>
  <si>
    <t>ａ</t>
  </si>
  <si>
    <t>ha</t>
    <phoneticPr fontId="16"/>
  </si>
  <si>
    <t>茶</t>
    <rPh sb="0" eb="1">
      <t>チャ</t>
    </rPh>
    <phoneticPr fontId="16"/>
  </si>
  <si>
    <t>果樹園</t>
  </si>
  <si>
    <t>作付けしなかった</t>
  </si>
  <si>
    <t>牧草
専用</t>
    <phoneticPr fontId="16"/>
  </si>
  <si>
    <t>飼料用作物だけを作った田</t>
    <rPh sb="0" eb="3">
      <t>シリョウヨウ</t>
    </rPh>
    <rPh sb="3" eb="5">
      <t>サクモツ</t>
    </rPh>
    <rPh sb="8" eb="9">
      <t>ツク</t>
    </rPh>
    <rPh sb="11" eb="12">
      <t>タ</t>
    </rPh>
    <phoneticPr fontId="16"/>
  </si>
  <si>
    <t>普通畑</t>
  </si>
  <si>
    <t>農家1戸当たり経営耕地面積</t>
    <phoneticPr fontId="16"/>
  </si>
  <si>
    <r>
      <rPr>
        <sz val="9"/>
        <rFont val="ＭＳ Ｐ明朝"/>
        <family val="1"/>
        <charset val="128"/>
      </rPr>
      <t>耕作放棄地</t>
    </r>
    <r>
      <rPr>
        <sz val="10"/>
        <rFont val="ＭＳ Ｐ明朝"/>
        <family val="1"/>
        <charset val="128"/>
      </rPr>
      <t xml:space="preserve">
総面積</t>
    </r>
    <rPh sb="0" eb="2">
      <t>コウサク</t>
    </rPh>
    <rPh sb="2" eb="4">
      <t>ホウキ</t>
    </rPh>
    <rPh sb="4" eb="5">
      <t>チ</t>
    </rPh>
    <phoneticPr fontId="16"/>
  </si>
  <si>
    <t>経　　営　　耕　　地　　面　　積</t>
  </si>
  <si>
    <t>年　　　　　　                       地区名</t>
  </si>
  <si>
    <t>副業的</t>
    <rPh sb="0" eb="3">
      <t>フクギョウテキ</t>
    </rPh>
    <phoneticPr fontId="16"/>
  </si>
  <si>
    <t>凖主業</t>
    <rPh sb="0" eb="1">
      <t>ジュン</t>
    </rPh>
    <rPh sb="1" eb="3">
      <t>シュギョウ</t>
    </rPh>
    <phoneticPr fontId="16"/>
  </si>
  <si>
    <t>主業</t>
    <rPh sb="0" eb="2">
      <t>シュギョウ</t>
    </rPh>
    <phoneticPr fontId="16"/>
  </si>
  <si>
    <t>主副業別経営体数</t>
    <rPh sb="0" eb="1">
      <t>シュ</t>
    </rPh>
    <rPh sb="1" eb="3">
      <t>フクギョウ</t>
    </rPh>
    <rPh sb="3" eb="4">
      <t>ベツ</t>
    </rPh>
    <rPh sb="4" eb="7">
      <t>ケイエイタイ</t>
    </rPh>
    <rPh sb="7" eb="8">
      <t>スウ</t>
    </rPh>
    <phoneticPr fontId="16"/>
  </si>
  <si>
    <t>人</t>
    <rPh sb="0" eb="1">
      <t>ニン</t>
    </rPh>
    <phoneticPr fontId="16"/>
  </si>
  <si>
    <t>戸</t>
  </si>
  <si>
    <t>稲以外</t>
  </si>
  <si>
    <t>稲作田</t>
  </si>
  <si>
    <t>第2種    兼  業</t>
  </si>
  <si>
    <t>第1種   兼  業</t>
  </si>
  <si>
    <t>専業
農家</t>
    <phoneticPr fontId="16"/>
  </si>
  <si>
    <t>専業・兼業別</t>
  </si>
  <si>
    <t>販売農家1経営体当たり人口</t>
    <rPh sb="0" eb="2">
      <t>ハンバイ</t>
    </rPh>
    <rPh sb="2" eb="4">
      <t>ノウカ</t>
    </rPh>
    <rPh sb="5" eb="7">
      <t>ケイエイ</t>
    </rPh>
    <rPh sb="7" eb="8">
      <t>タイ</t>
    </rPh>
    <rPh sb="8" eb="9">
      <t>ア</t>
    </rPh>
    <rPh sb="11" eb="13">
      <t>ジンコウ</t>
    </rPh>
    <phoneticPr fontId="16"/>
  </si>
  <si>
    <t>販売農家世帯員数</t>
    <rPh sb="0" eb="2">
      <t>ハンバイ</t>
    </rPh>
    <rPh sb="2" eb="4">
      <t>ノウカ</t>
    </rPh>
    <rPh sb="4" eb="7">
      <t>セタイイン</t>
    </rPh>
    <rPh sb="7" eb="8">
      <t>スウ</t>
    </rPh>
    <phoneticPr fontId="16"/>
  </si>
  <si>
    <t>販　　売　　農　　家　　数</t>
    <rPh sb="0" eb="1">
      <t>ハン</t>
    </rPh>
    <rPh sb="3" eb="4">
      <t>バイ</t>
    </rPh>
    <rPh sb="6" eb="7">
      <t>ノウ</t>
    </rPh>
    <phoneticPr fontId="16"/>
  </si>
  <si>
    <t>各年2月1日現在</t>
    <rPh sb="0" eb="2">
      <t>カクネン</t>
    </rPh>
    <rPh sb="3" eb="4">
      <t>ガツ</t>
    </rPh>
    <rPh sb="5" eb="6">
      <t>ニチ</t>
    </rPh>
    <rPh sb="6" eb="8">
      <t>ゲンザイ</t>
    </rPh>
    <phoneticPr fontId="16"/>
  </si>
  <si>
    <t>28　地区別農家の状況</t>
    <phoneticPr fontId="16"/>
  </si>
  <si>
    <t>..</t>
    <phoneticPr fontId="16"/>
  </si>
  <si>
    <t>その他</t>
    <phoneticPr fontId="16"/>
  </si>
  <si>
    <t>梅</t>
  </si>
  <si>
    <t>栗</t>
  </si>
  <si>
    <t>柿</t>
  </si>
  <si>
    <t>かんきつ類</t>
    <rPh sb="4" eb="5">
      <t>ルイ</t>
    </rPh>
    <phoneticPr fontId="16"/>
  </si>
  <si>
    <t>桃</t>
  </si>
  <si>
    <t>日本梨</t>
  </si>
  <si>
    <t>ぶどう</t>
  </si>
  <si>
    <t>りんご</t>
  </si>
  <si>
    <t>果樹別栽培農家数</t>
    <phoneticPr fontId="16"/>
  </si>
  <si>
    <t>ガラス</t>
  </si>
  <si>
    <t>ハウス</t>
  </si>
  <si>
    <t>種苗類</t>
  </si>
  <si>
    <t>花き・
花木</t>
    <phoneticPr fontId="16"/>
  </si>
  <si>
    <t>果樹</t>
  </si>
  <si>
    <t>施設園芸</t>
    <phoneticPr fontId="16"/>
  </si>
  <si>
    <t>施設で農産物を収穫した農家数</t>
    <rPh sb="0" eb="2">
      <t>シセツ</t>
    </rPh>
    <rPh sb="3" eb="6">
      <t>ノウサンブツ</t>
    </rPh>
    <rPh sb="7" eb="9">
      <t>シュウカク</t>
    </rPh>
    <rPh sb="11" eb="13">
      <t>ノウカ</t>
    </rPh>
    <rPh sb="13" eb="14">
      <t>スウ</t>
    </rPh>
    <phoneticPr fontId="16"/>
  </si>
  <si>
    <t>施設別農家数</t>
    <rPh sb="0" eb="2">
      <t>シセツ</t>
    </rPh>
    <rPh sb="2" eb="3">
      <t>ベツ</t>
    </rPh>
    <rPh sb="3" eb="5">
      <t>ノウカ</t>
    </rPh>
    <rPh sb="5" eb="6">
      <t>スウ</t>
    </rPh>
    <phoneticPr fontId="16"/>
  </si>
  <si>
    <t>施設園芸</t>
    <rPh sb="0" eb="2">
      <t>シセツ</t>
    </rPh>
    <phoneticPr fontId="16"/>
  </si>
  <si>
    <t>養蚕</t>
  </si>
  <si>
    <t>ブロイラー</t>
  </si>
  <si>
    <t>種鶏</t>
    <rPh sb="0" eb="1">
      <t>シュ</t>
    </rPh>
    <rPh sb="1" eb="2">
      <t>トリ</t>
    </rPh>
    <phoneticPr fontId="16"/>
  </si>
  <si>
    <t>採卵鶏</t>
  </si>
  <si>
    <t>豚</t>
  </si>
  <si>
    <t>肉用牛</t>
    <rPh sb="1" eb="2">
      <t>ヨウ</t>
    </rPh>
    <phoneticPr fontId="16"/>
  </si>
  <si>
    <t>乳用牛</t>
    <rPh sb="1" eb="2">
      <t>ヨウ</t>
    </rPh>
    <phoneticPr fontId="16"/>
  </si>
  <si>
    <t>家畜飼養・養蚕農家数</t>
    <phoneticPr fontId="16"/>
  </si>
  <si>
    <t>の野菜</t>
    <rPh sb="1" eb="3">
      <t>ヤサイ</t>
    </rPh>
    <phoneticPr fontId="16"/>
  </si>
  <si>
    <t>その他の作物</t>
  </si>
  <si>
    <t>飼料用
作物</t>
    <phoneticPr fontId="16"/>
  </si>
  <si>
    <t>種苗
苗木</t>
    <phoneticPr fontId="16"/>
  </si>
  <si>
    <t>花き類
花木</t>
    <phoneticPr fontId="16"/>
  </si>
  <si>
    <t>メロン</t>
    <phoneticPr fontId="16"/>
  </si>
  <si>
    <t>里芋</t>
  </si>
  <si>
    <t>人参</t>
  </si>
  <si>
    <t>大根</t>
  </si>
  <si>
    <t>玉ねぎ</t>
  </si>
  <si>
    <t>キャベツ</t>
    <phoneticPr fontId="16"/>
  </si>
  <si>
    <t>結球
白菜</t>
    <phoneticPr fontId="16"/>
  </si>
  <si>
    <t>茄子</t>
  </si>
  <si>
    <t>胡瓜</t>
  </si>
  <si>
    <t>その他の
工芸作物</t>
    <phoneticPr fontId="16"/>
  </si>
  <si>
    <t>たばこ</t>
  </si>
  <si>
    <t>その他の豆類</t>
  </si>
  <si>
    <t>大豆</t>
  </si>
  <si>
    <t>甘藷</t>
  </si>
  <si>
    <t>馬鈴薯</t>
  </si>
  <si>
    <t>稲作</t>
  </si>
  <si>
    <t>販売を目的とした農作物別農家数</t>
    <rPh sb="11" eb="12">
      <t>ベツ</t>
    </rPh>
    <rPh sb="12" eb="14">
      <t>ノウカ</t>
    </rPh>
    <rPh sb="14" eb="15">
      <t>スウ</t>
    </rPh>
    <phoneticPr fontId="16"/>
  </si>
  <si>
    <t>29 経営別農家数の状況</t>
    <phoneticPr fontId="16"/>
  </si>
  <si>
    <t>※平成17年からは、2.0～2.5と2.5～3.0を区別できない。</t>
    <rPh sb="1" eb="3">
      <t>ヘイセイ</t>
    </rPh>
    <rPh sb="5" eb="6">
      <t>ネン</t>
    </rPh>
    <rPh sb="26" eb="28">
      <t>クベツ</t>
    </rPh>
    <phoneticPr fontId="16"/>
  </si>
  <si>
    <t>3.0ｈａ　　　以上</t>
  </si>
  <si>
    <t>2.5～3.0</t>
  </si>
  <si>
    <t>2.0～2.5</t>
  </si>
  <si>
    <t>1.5～2.0</t>
  </si>
  <si>
    <t>1.0～1.5</t>
  </si>
  <si>
    <t>0.5～1.0</t>
  </si>
  <si>
    <t>0.3～0.5</t>
  </si>
  <si>
    <t>0.3ｈａ　　未満</t>
  </si>
  <si>
    <t>販　　　　売　　　　農　　　　家        数</t>
  </si>
  <si>
    <t>販売
農家
総数</t>
    <rPh sb="0" eb="2">
      <t>ハンバイ</t>
    </rPh>
    <phoneticPr fontId="16"/>
  </si>
  <si>
    <t>30 経営耕地規模別農家数</t>
    <phoneticPr fontId="16"/>
  </si>
  <si>
    <t>※令和2年からは区分が100～300、500～1,000、1,000～3,000万円となっている。</t>
    <rPh sb="1" eb="3">
      <t>レイワ</t>
    </rPh>
    <rPh sb="4" eb="5">
      <t>ネン</t>
    </rPh>
    <rPh sb="8" eb="10">
      <t>クブン</t>
    </rPh>
    <rPh sb="40" eb="42">
      <t>マンエン</t>
    </rPh>
    <phoneticPr fontId="16"/>
  </si>
  <si>
    <t>資料：農林業センサス結果</t>
    <rPh sb="0" eb="2">
      <t>シリョウ</t>
    </rPh>
    <rPh sb="3" eb="6">
      <t>ノウリンギョウ</t>
    </rPh>
    <rPh sb="10" eb="12">
      <t>ケッカ</t>
    </rPh>
    <phoneticPr fontId="16"/>
  </si>
  <si>
    <t>3,000
万円
以上</t>
    <rPh sb="6" eb="7">
      <t>マン</t>
    </rPh>
    <rPh sb="7" eb="8">
      <t>エン</t>
    </rPh>
    <rPh sb="9" eb="11">
      <t>イジョウ</t>
    </rPh>
    <phoneticPr fontId="16"/>
  </si>
  <si>
    <t>2,000
～
3,000</t>
    <phoneticPr fontId="16"/>
  </si>
  <si>
    <t>1,500
～
2,000</t>
    <phoneticPr fontId="16"/>
  </si>
  <si>
    <t>1,000
～
1,500</t>
    <phoneticPr fontId="16"/>
  </si>
  <si>
    <t>700
～
1,000</t>
    <phoneticPr fontId="16"/>
  </si>
  <si>
    <t>500
～
700</t>
    <phoneticPr fontId="16"/>
  </si>
  <si>
    <t>300
～
500</t>
    <phoneticPr fontId="16"/>
  </si>
  <si>
    <t>200
～
300</t>
    <phoneticPr fontId="16"/>
  </si>
  <si>
    <t>100
～
200</t>
    <phoneticPr fontId="16"/>
  </si>
  <si>
    <t>50
～
100</t>
    <phoneticPr fontId="16"/>
  </si>
  <si>
    <t>50万円
未満</t>
    <phoneticPr fontId="16"/>
  </si>
  <si>
    <t>販売なし</t>
    <rPh sb="0" eb="2">
      <t>ハンバイ</t>
    </rPh>
    <phoneticPr fontId="16"/>
  </si>
  <si>
    <t>農家数</t>
    <rPh sb="0" eb="2">
      <t>ノウカ</t>
    </rPh>
    <rPh sb="2" eb="3">
      <t>スウ</t>
    </rPh>
    <phoneticPr fontId="16"/>
  </si>
  <si>
    <t>31 農産物販売金額別農家数</t>
    <rPh sb="3" eb="6">
      <t>ノウサンブツ</t>
    </rPh>
    <rPh sb="6" eb="8">
      <t>ハンバイ</t>
    </rPh>
    <rPh sb="8" eb="10">
      <t>キンガク</t>
    </rPh>
    <rPh sb="10" eb="11">
      <t>ベツ</t>
    </rPh>
    <rPh sb="11" eb="13">
      <t>ノウカ</t>
    </rPh>
    <rPh sb="13" eb="14">
      <t>スウ</t>
    </rPh>
    <phoneticPr fontId="16"/>
  </si>
  <si>
    <t>No.43-1</t>
    <phoneticPr fontId="2"/>
  </si>
  <si>
    <t>No.43-2</t>
    <phoneticPr fontId="2"/>
  </si>
  <si>
    <t>No.46-1</t>
    <phoneticPr fontId="2"/>
  </si>
  <si>
    <t>No.46-3</t>
  </si>
  <si>
    <t>No.47</t>
  </si>
  <si>
    <t>※平成25年以降の池数については総数のみ</t>
    <rPh sb="1" eb="3">
      <t>ヘイセイ</t>
    </rPh>
    <rPh sb="5" eb="6">
      <t>ネン</t>
    </rPh>
    <rPh sb="6" eb="8">
      <t>イコウ</t>
    </rPh>
    <rPh sb="9" eb="10">
      <t>イケ</t>
    </rPh>
    <rPh sb="10" eb="11">
      <t>スウ</t>
    </rPh>
    <rPh sb="16" eb="18">
      <t>ソウスウ</t>
    </rPh>
    <phoneticPr fontId="16"/>
  </si>
  <si>
    <t>資料：漁業センサス</t>
    <rPh sb="0" eb="2">
      <t>シリョウ</t>
    </rPh>
    <rPh sb="3" eb="5">
      <t>ギョギョウ</t>
    </rPh>
    <phoneticPr fontId="16"/>
  </si>
  <si>
    <t>(a)</t>
  </si>
  <si>
    <t>平成 5</t>
    <rPh sb="0" eb="2">
      <t>ヘイセイ</t>
    </rPh>
    <phoneticPr fontId="16"/>
  </si>
  <si>
    <t>池数</t>
    <rPh sb="0" eb="1">
      <t>イケ</t>
    </rPh>
    <rPh sb="1" eb="2">
      <t>スウ</t>
    </rPh>
    <phoneticPr fontId="16"/>
  </si>
  <si>
    <t>循環式</t>
  </si>
  <si>
    <t>流水式</t>
  </si>
  <si>
    <t>止水式</t>
  </si>
  <si>
    <t>網いけす養殖</t>
  </si>
  <si>
    <t>ため池養殖</t>
  </si>
  <si>
    <t>池中養殖</t>
  </si>
  <si>
    <t>年</t>
    <phoneticPr fontId="16"/>
  </si>
  <si>
    <t>各年11月1日現在</t>
  </si>
  <si>
    <t>43-1 養殖方法別池数・養殖面積</t>
    <rPh sb="10" eb="11">
      <t>イケ</t>
    </rPh>
    <phoneticPr fontId="16"/>
  </si>
  <si>
    <t>※総数は実数､それ以外はのべ数で記載｡</t>
    <rPh sb="1" eb="3">
      <t>ソウスウ</t>
    </rPh>
    <rPh sb="4" eb="6">
      <t>ジッスウ</t>
    </rPh>
    <rPh sb="9" eb="11">
      <t>イガイ</t>
    </rPh>
    <rPh sb="14" eb="15">
      <t>スウ</t>
    </rPh>
    <rPh sb="16" eb="18">
      <t>キサイ</t>
    </rPh>
    <phoneticPr fontId="16"/>
  </si>
  <si>
    <t>平成　5</t>
    <rPh sb="0" eb="2">
      <t>ヘイセイ</t>
    </rPh>
    <phoneticPr fontId="16"/>
  </si>
  <si>
    <t>きんぎょ</t>
  </si>
  <si>
    <t>錦ごい</t>
  </si>
  <si>
    <t>あゆ</t>
  </si>
  <si>
    <t>こい</t>
  </si>
  <si>
    <t>にじます</t>
    <phoneticPr fontId="16"/>
  </si>
  <si>
    <t>ふな</t>
  </si>
  <si>
    <t>観賞用</t>
  </si>
  <si>
    <t>種苗用</t>
  </si>
  <si>
    <t>食　　　用</t>
  </si>
  <si>
    <t>43-2　養殖種類別経営体数</t>
    <phoneticPr fontId="16"/>
  </si>
  <si>
    <t>※事業所・企業統計調査とは調査手法の異なる点があるため、45-1データと時系列比較をせず、別掲とした。</t>
    <rPh sb="1" eb="4">
      <t>ジギョウショ</t>
    </rPh>
    <rPh sb="5" eb="7">
      <t>キギョウ</t>
    </rPh>
    <rPh sb="7" eb="9">
      <t>トウケイ</t>
    </rPh>
    <rPh sb="9" eb="11">
      <t>チョウサ</t>
    </rPh>
    <rPh sb="13" eb="15">
      <t>チョウサ</t>
    </rPh>
    <rPh sb="15" eb="17">
      <t>シュホウ</t>
    </rPh>
    <rPh sb="18" eb="19">
      <t>コト</t>
    </rPh>
    <rPh sb="21" eb="22">
      <t>テン</t>
    </rPh>
    <phoneticPr fontId="16"/>
  </si>
  <si>
    <t>資料：経済センサス-基礎調査,経済センサス‐活動調査</t>
  </si>
  <si>
    <t>サービス業
(他に分類されないもの)</t>
    <rPh sb="4" eb="5">
      <t>ギョウ</t>
    </rPh>
    <rPh sb="7" eb="8">
      <t>タ</t>
    </rPh>
    <rPh sb="9" eb="11">
      <t>ブンルイ</t>
    </rPh>
    <phoneticPr fontId="16"/>
  </si>
  <si>
    <t>生活関連サービス業,娯楽業</t>
    <rPh sb="0" eb="2">
      <t>セイカツ</t>
    </rPh>
    <rPh sb="2" eb="4">
      <t>カンレン</t>
    </rPh>
    <rPh sb="8" eb="9">
      <t>ギョウ</t>
    </rPh>
    <rPh sb="10" eb="13">
      <t>ゴラクギョウ</t>
    </rPh>
    <phoneticPr fontId="16"/>
  </si>
  <si>
    <t>不動産業,物品賃貸業</t>
    <rPh sb="5" eb="7">
      <t>ブッピン</t>
    </rPh>
    <rPh sb="7" eb="10">
      <t>チンタイギョウ</t>
    </rPh>
    <phoneticPr fontId="16"/>
  </si>
  <si>
    <t>金融業,保険業</t>
    <rPh sb="0" eb="3">
      <t>キンユウギョウ</t>
    </rPh>
    <rPh sb="4" eb="7">
      <t>ホケンギョウ</t>
    </rPh>
    <phoneticPr fontId="16"/>
  </si>
  <si>
    <t>卸売業，小売業</t>
    <rPh sb="0" eb="3">
      <t>オロシウリギョウ</t>
    </rPh>
    <rPh sb="4" eb="7">
      <t>コウリギョウ</t>
    </rPh>
    <phoneticPr fontId="16"/>
  </si>
  <si>
    <t>運輸業,郵便業</t>
    <rPh sb="4" eb="6">
      <t>ユウビン</t>
    </rPh>
    <rPh sb="6" eb="7">
      <t>ギョウ</t>
    </rPh>
    <phoneticPr fontId="16"/>
  </si>
  <si>
    <t>情報通信業</t>
    <rPh sb="0" eb="2">
      <t>ジョウホウ</t>
    </rPh>
    <rPh sb="2" eb="4">
      <t>ツウシン</t>
    </rPh>
    <rPh sb="4" eb="5">
      <t>ギョウ</t>
    </rPh>
    <phoneticPr fontId="16"/>
  </si>
  <si>
    <t>電気･ガス･熱供給・水道業</t>
    <phoneticPr fontId="16"/>
  </si>
  <si>
    <t>漁業</t>
    <rPh sb="0" eb="2">
      <t>ギョギョウ</t>
    </rPh>
    <phoneticPr fontId="16"/>
  </si>
  <si>
    <t>B</t>
    <phoneticPr fontId="16"/>
  </si>
  <si>
    <t>農業,林業</t>
    <rPh sb="0" eb="2">
      <t>ノウギョウ</t>
    </rPh>
    <rPh sb="3" eb="5">
      <t>リンギョウ</t>
    </rPh>
    <phoneticPr fontId="16"/>
  </si>
  <si>
    <t>従業者数</t>
  </si>
  <si>
    <t>事業所数</t>
  </si>
  <si>
    <t>R3</t>
    <phoneticPr fontId="47"/>
  </si>
  <si>
    <t>R1</t>
  </si>
  <si>
    <t>産　　　　　　　業</t>
  </si>
  <si>
    <t>45-2 事業所数・従業者数の推移（民営）</t>
    <phoneticPr fontId="16"/>
  </si>
  <si>
    <t>資料：事業所･企業統計調査結果</t>
    <phoneticPr fontId="16"/>
  </si>
  <si>
    <t>サービス業</t>
  </si>
  <si>
    <t>医療、福祉</t>
    <rPh sb="0" eb="2">
      <t>イリョウ</t>
    </rPh>
    <rPh sb="3" eb="5">
      <t>フクシ</t>
    </rPh>
    <phoneticPr fontId="16"/>
  </si>
  <si>
    <t>飲食店、宿泊業</t>
    <rPh sb="0" eb="3">
      <t>インショクテン</t>
    </rPh>
    <rPh sb="4" eb="6">
      <t>シュクハク</t>
    </rPh>
    <rPh sb="6" eb="7">
      <t>ギョウ</t>
    </rPh>
    <phoneticPr fontId="16"/>
  </si>
  <si>
    <t>不動産業</t>
  </si>
  <si>
    <t>金融・保険業</t>
  </si>
  <si>
    <t>卸売・小売業</t>
    <phoneticPr fontId="16"/>
  </si>
  <si>
    <t>運輸業</t>
    <phoneticPr fontId="16"/>
  </si>
  <si>
    <t>電気･ガス･熱供給・水道業</t>
  </si>
  <si>
    <t>鉱業</t>
  </si>
  <si>
    <t>農林水産業</t>
  </si>
  <si>
    <t>A～C</t>
    <phoneticPr fontId="16"/>
  </si>
  <si>
    <t>従業者数</t>
    <rPh sb="0" eb="3">
      <t>ジュウギョウシャ</t>
    </rPh>
    <rPh sb="3" eb="4">
      <t>スウ</t>
    </rPh>
    <phoneticPr fontId="16"/>
  </si>
  <si>
    <t>事業所数</t>
    <rPh sb="0" eb="3">
      <t>ジギョウショ</t>
    </rPh>
    <rPh sb="3" eb="4">
      <t>スウ</t>
    </rPh>
    <phoneticPr fontId="16"/>
  </si>
  <si>
    <t>資料：平成9年～26年商業統計調査、経済センサス-活動調査</t>
    <rPh sb="0" eb="2">
      <t>シリョウ</t>
    </rPh>
    <rPh sb="3" eb="5">
      <t>ヘイセイ</t>
    </rPh>
    <rPh sb="6" eb="7">
      <t>ネン</t>
    </rPh>
    <rPh sb="10" eb="11">
      <t>ネン</t>
    </rPh>
    <rPh sb="11" eb="13">
      <t>ショウギョウ</t>
    </rPh>
    <rPh sb="13" eb="15">
      <t>トウケイ</t>
    </rPh>
    <rPh sb="15" eb="17">
      <t>チョウサ</t>
    </rPh>
    <rPh sb="18" eb="20">
      <t>ケイザイ</t>
    </rPh>
    <rPh sb="25" eb="27">
      <t>カツドウ</t>
    </rPh>
    <rPh sb="27" eb="29">
      <t>チョウサ</t>
    </rPh>
    <phoneticPr fontId="16"/>
  </si>
  <si>
    <t>小売業</t>
    <rPh sb="0" eb="3">
      <t>コウリギョウ</t>
    </rPh>
    <phoneticPr fontId="16"/>
  </si>
  <si>
    <t>卸売業</t>
    <rPh sb="0" eb="2">
      <t>オロシウリ</t>
    </rPh>
    <rPh sb="2" eb="3">
      <t>ギョウ</t>
    </rPh>
    <phoneticPr fontId="16"/>
  </si>
  <si>
    <t>年間商品販売額（百万円）</t>
    <rPh sb="0" eb="2">
      <t>ネンカン</t>
    </rPh>
    <rPh sb="2" eb="4">
      <t>ショウヒン</t>
    </rPh>
    <rPh sb="4" eb="6">
      <t>ハンバイ</t>
    </rPh>
    <rPh sb="6" eb="7">
      <t>ガク</t>
    </rPh>
    <rPh sb="8" eb="9">
      <t>ヒャク</t>
    </rPh>
    <rPh sb="9" eb="11">
      <t>マンエン</t>
    </rPh>
    <phoneticPr fontId="16"/>
  </si>
  <si>
    <t>46-1 商業の推移（卸売業・小売業）</t>
    <rPh sb="5" eb="7">
      <t>ショウギョウ</t>
    </rPh>
    <rPh sb="8" eb="10">
      <t>スイイ</t>
    </rPh>
    <rPh sb="11" eb="13">
      <t>オロシウリ</t>
    </rPh>
    <rPh sb="13" eb="14">
      <t>ギョウ</t>
    </rPh>
    <rPh sb="15" eb="18">
      <t>コウリギョウ</t>
    </rPh>
    <phoneticPr fontId="16"/>
  </si>
  <si>
    <t>資料：令和３年経済センサス‐活動調査</t>
    <rPh sb="0" eb="2">
      <t>シリョウ</t>
    </rPh>
    <rPh sb="3" eb="5">
      <t>レイワ</t>
    </rPh>
    <rPh sb="6" eb="7">
      <t>ネン</t>
    </rPh>
    <rPh sb="7" eb="9">
      <t>ケイザイ</t>
    </rPh>
    <rPh sb="14" eb="16">
      <t>カツドウ</t>
    </rPh>
    <rPh sb="16" eb="18">
      <t>チョウサ</t>
    </rPh>
    <phoneticPr fontId="16"/>
  </si>
  <si>
    <t>無店舗小売</t>
    <rPh sb="0" eb="3">
      <t>ムテンポ</t>
    </rPh>
    <rPh sb="3" eb="5">
      <t>コウリ</t>
    </rPh>
    <phoneticPr fontId="16"/>
  </si>
  <si>
    <t>X</t>
    <phoneticPr fontId="47"/>
  </si>
  <si>
    <t>機械器具</t>
    <rPh sb="0" eb="2">
      <t>キカイ</t>
    </rPh>
    <rPh sb="2" eb="4">
      <t>キグ</t>
    </rPh>
    <phoneticPr fontId="16"/>
  </si>
  <si>
    <t>飲食料品</t>
    <rPh sb="0" eb="4">
      <t>インショクリョウヒン</t>
    </rPh>
    <phoneticPr fontId="16"/>
  </si>
  <si>
    <t>織物・衣服・身の回り品</t>
    <rPh sb="0" eb="2">
      <t>オリモノ</t>
    </rPh>
    <rPh sb="3" eb="5">
      <t>イフク</t>
    </rPh>
    <rPh sb="6" eb="7">
      <t>ミ</t>
    </rPh>
    <rPh sb="8" eb="9">
      <t>マワ</t>
    </rPh>
    <rPh sb="10" eb="11">
      <t>ヒン</t>
    </rPh>
    <phoneticPr fontId="16"/>
  </si>
  <si>
    <t>各種商品</t>
    <rPh sb="0" eb="2">
      <t>カクシュ</t>
    </rPh>
    <rPh sb="2" eb="4">
      <t>ショウヒン</t>
    </rPh>
    <phoneticPr fontId="16"/>
  </si>
  <si>
    <t>建築材料、鉱物・金属材料等</t>
    <rPh sb="0" eb="2">
      <t>ケンチク</t>
    </rPh>
    <rPh sb="2" eb="4">
      <t>ザイリョウ</t>
    </rPh>
    <rPh sb="5" eb="7">
      <t>コウブツ</t>
    </rPh>
    <rPh sb="8" eb="10">
      <t>キンゾク</t>
    </rPh>
    <rPh sb="10" eb="12">
      <t>ザイリョウ</t>
    </rPh>
    <rPh sb="12" eb="13">
      <t>トウ</t>
    </rPh>
    <phoneticPr fontId="16"/>
  </si>
  <si>
    <t>繊維・衣服等</t>
    <rPh sb="0" eb="2">
      <t>センイ</t>
    </rPh>
    <rPh sb="3" eb="5">
      <t>イフク</t>
    </rPh>
    <rPh sb="5" eb="6">
      <t>トウ</t>
    </rPh>
    <phoneticPr fontId="16"/>
  </si>
  <si>
    <t>卸売業</t>
    <rPh sb="0" eb="3">
      <t>オロシウリギョウ</t>
    </rPh>
    <phoneticPr fontId="16"/>
  </si>
  <si>
    <t>構成比（％）</t>
    <rPh sb="0" eb="3">
      <t>コウセイヒ</t>
    </rPh>
    <phoneticPr fontId="16"/>
  </si>
  <si>
    <t>（万円）</t>
    <rPh sb="1" eb="3">
      <t>マンエン</t>
    </rPh>
    <phoneticPr fontId="16"/>
  </si>
  <si>
    <t>　　　産　業　中　分　類</t>
    <rPh sb="3" eb="4">
      <t>サン</t>
    </rPh>
    <rPh sb="5" eb="6">
      <t>ギョウ</t>
    </rPh>
    <rPh sb="7" eb="8">
      <t>ナカ</t>
    </rPh>
    <rPh sb="9" eb="10">
      <t>ブン</t>
    </rPh>
    <rPh sb="11" eb="12">
      <t>ルイ</t>
    </rPh>
    <phoneticPr fontId="16"/>
  </si>
  <si>
    <t>年間商品販売額</t>
    <rPh sb="0" eb="2">
      <t>ネンカン</t>
    </rPh>
    <rPh sb="2" eb="4">
      <t>ショウヒン</t>
    </rPh>
    <rPh sb="4" eb="7">
      <t>ハンバイガク</t>
    </rPh>
    <phoneticPr fontId="16"/>
  </si>
  <si>
    <t>46-3　商業の概要</t>
    <rPh sb="5" eb="7">
      <t>ショウギョウ</t>
    </rPh>
    <rPh sb="8" eb="10">
      <t>ガイヨウ</t>
    </rPh>
    <phoneticPr fontId="16"/>
  </si>
  <si>
    <t>資料：2021年経済センサス-活動調査</t>
    <phoneticPr fontId="16"/>
  </si>
  <si>
    <t>***</t>
  </si>
  <si>
    <t>その他の製造業</t>
  </si>
  <si>
    <t>輸送用機械器具製造業</t>
  </si>
  <si>
    <t>X</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</si>
  <si>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</si>
  <si>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</si>
  <si>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</si>
  <si>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</si>
  <si>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</si>
  <si>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</si>
  <si>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</si>
  <si>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</si>
  <si>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窯業・土石製品製造業</t>
  </si>
  <si>
    <t>なめし革・同製品・毛皮製造業</t>
  </si>
  <si>
    <t>プラスチック製品製造業（別掲を除く）</t>
  </si>
  <si>
    <t>石油製品・石炭製品製造業</t>
  </si>
  <si>
    <t>印刷・同関連業</t>
  </si>
  <si>
    <t>パルプ・紙・紙加工品製造業</t>
  </si>
  <si>
    <t>家具・装備品製造業</t>
  </si>
  <si>
    <t>木材・木製品製造業（家具を除く）</t>
  </si>
  <si>
    <t>繊維工業</t>
  </si>
  <si>
    <t>飲料・たばこ・飼料製造業</t>
  </si>
  <si>
    <t>食料品製造業</t>
  </si>
  <si>
    <t>製造業計</t>
  </si>
  <si>
    <t>万円</t>
    <rPh sb="0" eb="2">
      <t>マンエン</t>
    </rPh>
    <phoneticPr fontId="16"/>
  </si>
  <si>
    <t>人</t>
    <rPh sb="0" eb="1">
      <t>ヒト</t>
    </rPh>
    <phoneticPr fontId="16"/>
  </si>
  <si>
    <t>従業者300人以上</t>
    <rPh sb="0" eb="3">
      <t>ジュウギョウシャ</t>
    </rPh>
    <rPh sb="6" eb="9">
      <t>ニンイジョウ</t>
    </rPh>
    <phoneticPr fontId="16"/>
  </si>
  <si>
    <t>従業者10人～299人</t>
    <rPh sb="0" eb="3">
      <t>ジュウギョウシャ</t>
    </rPh>
    <rPh sb="5" eb="6">
      <t>ニン</t>
    </rPh>
    <rPh sb="10" eb="11">
      <t>ニン</t>
    </rPh>
    <phoneticPr fontId="16"/>
  </si>
  <si>
    <t>合計</t>
    <rPh sb="0" eb="1">
      <t>ゴウ</t>
    </rPh>
    <rPh sb="1" eb="2">
      <t>ケイ</t>
    </rPh>
    <phoneticPr fontId="16"/>
  </si>
  <si>
    <t>産業中分類別</t>
    <rPh sb="0" eb="2">
      <t>サンギョウ</t>
    </rPh>
    <rPh sb="2" eb="5">
      <t>チュウブンルイ</t>
    </rPh>
    <rPh sb="5" eb="6">
      <t>ベツ</t>
    </rPh>
    <phoneticPr fontId="16"/>
  </si>
  <si>
    <t>粗付加価値額</t>
    <rPh sb="0" eb="1">
      <t>アラ</t>
    </rPh>
    <rPh sb="1" eb="5">
      <t>フカカチ</t>
    </rPh>
    <rPh sb="5" eb="6">
      <t>ガク</t>
    </rPh>
    <phoneticPr fontId="16"/>
  </si>
  <si>
    <t>製造品出荷額等</t>
    <rPh sb="0" eb="1">
      <t>セイ</t>
    </rPh>
    <rPh sb="1" eb="2">
      <t>ヅクリ</t>
    </rPh>
    <rPh sb="2" eb="3">
      <t>ヒン</t>
    </rPh>
    <rPh sb="3" eb="4">
      <t>デ</t>
    </rPh>
    <rPh sb="4" eb="5">
      <t>ニ</t>
    </rPh>
    <rPh sb="5" eb="6">
      <t>ガク</t>
    </rPh>
    <rPh sb="6" eb="7">
      <t>トウ</t>
    </rPh>
    <phoneticPr fontId="16"/>
  </si>
  <si>
    <t>原材料・燃料・電力の使用額等</t>
  </si>
  <si>
    <t>事業に従事する者の人件費及び派遣受入者に係る人材派遣会社への支払額</t>
  </si>
  <si>
    <t>事業所数</t>
    <rPh sb="0" eb="1">
      <t>コト</t>
    </rPh>
    <rPh sb="1" eb="2">
      <t>ギョウ</t>
    </rPh>
    <rPh sb="2" eb="3">
      <t>ショ</t>
    </rPh>
    <rPh sb="3" eb="4">
      <t>スウ</t>
    </rPh>
    <phoneticPr fontId="16"/>
  </si>
  <si>
    <t>（単位 万円）</t>
    <phoneticPr fontId="16"/>
  </si>
  <si>
    <t>47 工業の概要 従業者４人以上の事業所</t>
    <rPh sb="9" eb="12">
      <t>ジュウギョウシャ</t>
    </rPh>
    <rPh sb="13" eb="14">
      <t>ニン</t>
    </rPh>
    <rPh sb="14" eb="16">
      <t>イジョウ</t>
    </rPh>
    <rPh sb="17" eb="20">
      <t>ジギョウショ</t>
    </rPh>
    <phoneticPr fontId="16"/>
  </si>
  <si>
    <t>資料：長野県農業共済組合下伊那支所</t>
  </si>
  <si>
    <t>※被害率は共済金額に対する共済支払金の割合。</t>
  </si>
  <si>
    <t>共済減収量</t>
  </si>
  <si>
    <t>被害面積等</t>
  </si>
  <si>
    <t>被害戸数</t>
  </si>
  <si>
    <t>引受数量</t>
  </si>
  <si>
    <t>引受戸数</t>
  </si>
  <si>
    <t>農機具</t>
  </si>
  <si>
    <t>プラスチック
ハウス</t>
  </si>
  <si>
    <t>ガラス室</t>
  </si>
  <si>
    <t>そば</t>
    <phoneticPr fontId="16"/>
  </si>
  <si>
    <t>蚕繭</t>
  </si>
  <si>
    <t>任意共済</t>
  </si>
  <si>
    <t>園芸施設共済</t>
  </si>
  <si>
    <t>畑作物共済</t>
  </si>
  <si>
    <t>項    目</t>
  </si>
  <si>
    <t>病傷</t>
  </si>
  <si>
    <t>死亡廃用</t>
  </si>
  <si>
    <t>かき</t>
  </si>
  <si>
    <t>もも</t>
  </si>
  <si>
    <t>なし</t>
  </si>
  <si>
    <t>水稲</t>
  </si>
  <si>
    <t>家畜共済</t>
  </si>
  <si>
    <t>果樹共済</t>
  </si>
  <si>
    <t>農作物共済</t>
  </si>
  <si>
    <t>39 農業共済事業の概要</t>
  </si>
  <si>
    <t>No.54</t>
    <phoneticPr fontId="2"/>
  </si>
  <si>
    <t>No.56-1</t>
    <phoneticPr fontId="2"/>
  </si>
  <si>
    <t>No.56-2</t>
    <phoneticPr fontId="2"/>
  </si>
  <si>
    <t>No.58</t>
    <phoneticPr fontId="2"/>
  </si>
  <si>
    <t>No.60</t>
    <phoneticPr fontId="2"/>
  </si>
  <si>
    <t>No.62</t>
    <phoneticPr fontId="2"/>
  </si>
  <si>
    <t>No.196</t>
    <phoneticPr fontId="2"/>
  </si>
  <si>
    <t>No.195</t>
    <phoneticPr fontId="2"/>
  </si>
  <si>
    <t>No.206</t>
    <phoneticPr fontId="2"/>
  </si>
  <si>
    <t>No.1</t>
    <phoneticPr fontId="2"/>
  </si>
  <si>
    <t>No.2</t>
    <phoneticPr fontId="2"/>
  </si>
  <si>
    <t>No.3</t>
    <phoneticPr fontId="2"/>
  </si>
  <si>
    <t>No.4</t>
    <phoneticPr fontId="2"/>
  </si>
  <si>
    <t>No.7</t>
    <phoneticPr fontId="2"/>
  </si>
  <si>
    <t>No.8</t>
    <phoneticPr fontId="2"/>
  </si>
  <si>
    <t>資料：学校基本調査</t>
    <rPh sb="3" eb="5">
      <t>ガッコウ</t>
    </rPh>
    <rPh sb="5" eb="7">
      <t>キホン</t>
    </rPh>
    <rPh sb="7" eb="9">
      <t>チョウサ</t>
    </rPh>
    <phoneticPr fontId="9"/>
  </si>
  <si>
    <t>公私別</t>
  </si>
  <si>
    <t>学校名</t>
  </si>
  <si>
    <t>生　徒　数</t>
    <rPh sb="0" eb="1">
      <t>ショウ</t>
    </rPh>
    <rPh sb="2" eb="3">
      <t>ト</t>
    </rPh>
    <rPh sb="4" eb="5">
      <t>カズ</t>
    </rPh>
    <phoneticPr fontId="9"/>
  </si>
  <si>
    <t>学級数</t>
  </si>
  <si>
    <t>教員数</t>
  </si>
  <si>
    <t>校      数</t>
  </si>
  <si>
    <t>年      度</t>
  </si>
  <si>
    <t>各年5月1日現在</t>
  </si>
  <si>
    <t>53 中学校の状況</t>
  </si>
  <si>
    <t>児　童　数</t>
    <phoneticPr fontId="9"/>
  </si>
  <si>
    <t>52 小学校の状況</t>
    <phoneticPr fontId="47"/>
  </si>
  <si>
    <t>資料：長野県教育委員会「教育要覧」</t>
    <rPh sb="3" eb="6">
      <t>ナガノケン</t>
    </rPh>
    <rPh sb="12" eb="14">
      <t>キョウイク</t>
    </rPh>
    <rPh sb="14" eb="16">
      <t>ヨウラン</t>
    </rPh>
    <phoneticPr fontId="9"/>
  </si>
  <si>
    <t>※ 飯田市及び下伊那郡内の全高等学校</t>
    <rPh sb="5" eb="6">
      <t>オヨ</t>
    </rPh>
    <phoneticPr fontId="9"/>
  </si>
  <si>
    <t>県立</t>
  </si>
  <si>
    <t>飯田OIDE長姫</t>
    <rPh sb="6" eb="7">
      <t>オサ</t>
    </rPh>
    <rPh sb="7" eb="8">
      <t>ヒメ</t>
    </rPh>
    <phoneticPr fontId="9"/>
  </si>
  <si>
    <t>定時制</t>
  </si>
  <si>
    <t>私立</t>
  </si>
  <si>
    <t>飯田女子</t>
  </si>
  <si>
    <t>松川</t>
  </si>
  <si>
    <t>阿智</t>
  </si>
  <si>
    <t>阿南</t>
  </si>
  <si>
    <t>下伊那農業</t>
  </si>
  <si>
    <t>飯田風越</t>
  </si>
  <si>
    <t>全日制</t>
  </si>
  <si>
    <t>定４年</t>
  </si>
  <si>
    <t>３年</t>
  </si>
  <si>
    <t>２年</t>
  </si>
  <si>
    <t>１年</t>
  </si>
  <si>
    <t>（本務者）</t>
  </si>
  <si>
    <t>生　徒　数</t>
    <phoneticPr fontId="9"/>
  </si>
  <si>
    <t>54 高等学校の状況</t>
    <phoneticPr fontId="9"/>
  </si>
  <si>
    <t>内非常勤</t>
  </si>
  <si>
    <t>学　生　数</t>
    <phoneticPr fontId="9"/>
  </si>
  <si>
    <t>学科数</t>
  </si>
  <si>
    <t>教職員数</t>
  </si>
  <si>
    <t>学校数</t>
  </si>
  <si>
    <t>年</t>
    <phoneticPr fontId="9"/>
  </si>
  <si>
    <t>55 大学の状況</t>
  </si>
  <si>
    <t>※平成28年度末より公立幼稚園が統合により廃園となった</t>
    <rPh sb="1" eb="3">
      <t>ヘイセイ</t>
    </rPh>
    <rPh sb="5" eb="7">
      <t>ネンド</t>
    </rPh>
    <rPh sb="7" eb="8">
      <t>マツ</t>
    </rPh>
    <rPh sb="10" eb="12">
      <t>コウリツ</t>
    </rPh>
    <rPh sb="12" eb="15">
      <t>ヨウチエン</t>
    </rPh>
    <rPh sb="16" eb="18">
      <t>トウゴウ</t>
    </rPh>
    <rPh sb="21" eb="23">
      <t>ハイエン</t>
    </rPh>
    <phoneticPr fontId="9"/>
  </si>
  <si>
    <t>※平成27年度より私立幼稚園は幼保連携形認定こども園へ移行</t>
    <rPh sb="1" eb="3">
      <t>ヘイセイ</t>
    </rPh>
    <rPh sb="5" eb="7">
      <t>ネンド</t>
    </rPh>
    <rPh sb="9" eb="11">
      <t>シリツ</t>
    </rPh>
    <rPh sb="11" eb="14">
      <t>ヨウチエン</t>
    </rPh>
    <rPh sb="15" eb="16">
      <t>ヨウ</t>
    </rPh>
    <rPh sb="16" eb="17">
      <t>ホ</t>
    </rPh>
    <rPh sb="17" eb="19">
      <t>レンケイ</t>
    </rPh>
    <rPh sb="19" eb="20">
      <t>ガタ</t>
    </rPh>
    <rPh sb="20" eb="22">
      <t>ニンテイ</t>
    </rPh>
    <rPh sb="25" eb="26">
      <t>エン</t>
    </rPh>
    <rPh sb="27" eb="29">
      <t>イコウ</t>
    </rPh>
    <phoneticPr fontId="9"/>
  </si>
  <si>
    <t>資料：学校基本調査</t>
    <phoneticPr fontId="9"/>
  </si>
  <si>
    <t>公私別</t>
    <rPh sb="2" eb="3">
      <t>ベツ</t>
    </rPh>
    <phoneticPr fontId="9"/>
  </si>
  <si>
    <t>５歳</t>
  </si>
  <si>
    <t>４歳</t>
  </si>
  <si>
    <t>３歳</t>
  </si>
  <si>
    <t>年度</t>
    <phoneticPr fontId="9"/>
  </si>
  <si>
    <t>たり園児数
教員一人当</t>
    <phoneticPr fontId="9"/>
  </si>
  <si>
    <t>　り園児数
一学級当た</t>
    <phoneticPr fontId="9"/>
  </si>
  <si>
    <t>在園児数</t>
  </si>
  <si>
    <t>園数</t>
  </si>
  <si>
    <t>56-1 幼稚園の状況</t>
    <phoneticPr fontId="9"/>
  </si>
  <si>
    <t>2歳</t>
    <rPh sb="1" eb="2">
      <t>サイ</t>
    </rPh>
    <phoneticPr fontId="9"/>
  </si>
  <si>
    <t>1歳</t>
    <rPh sb="1" eb="2">
      <t>サイ</t>
    </rPh>
    <phoneticPr fontId="9"/>
  </si>
  <si>
    <t>0歳</t>
    <rPh sb="1" eb="2">
      <t>サイ</t>
    </rPh>
    <phoneticPr fontId="9"/>
  </si>
  <si>
    <t>教育・保育職員一人当たり園児数</t>
    <rPh sb="0" eb="2">
      <t>キョウイク</t>
    </rPh>
    <rPh sb="3" eb="5">
      <t>ホイク</t>
    </rPh>
    <rPh sb="5" eb="7">
      <t>ショクイン</t>
    </rPh>
    <rPh sb="7" eb="9">
      <t>ヒトリ</t>
    </rPh>
    <rPh sb="9" eb="10">
      <t>ア</t>
    </rPh>
    <rPh sb="12" eb="14">
      <t>エンジ</t>
    </rPh>
    <rPh sb="14" eb="15">
      <t>スウ</t>
    </rPh>
    <phoneticPr fontId="9"/>
  </si>
  <si>
    <t>一学級当たり園児数</t>
    <rPh sb="6" eb="8">
      <t>エンジ</t>
    </rPh>
    <rPh sb="8" eb="9">
      <t>スウ</t>
    </rPh>
    <phoneticPr fontId="9"/>
  </si>
  <si>
    <t>その他職員</t>
    <rPh sb="2" eb="3">
      <t>タ</t>
    </rPh>
    <rPh sb="3" eb="5">
      <t>ショクイン</t>
    </rPh>
    <phoneticPr fontId="9"/>
  </si>
  <si>
    <t>教育・保育職員</t>
    <rPh sb="0" eb="2">
      <t>キョウイク</t>
    </rPh>
    <rPh sb="3" eb="5">
      <t>ホイク</t>
    </rPh>
    <rPh sb="5" eb="7">
      <t>ショクイン</t>
    </rPh>
    <phoneticPr fontId="9"/>
  </si>
  <si>
    <t>56-2 幼保連携型認定こども園の状況</t>
    <rPh sb="6" eb="7">
      <t>ホ</t>
    </rPh>
    <rPh sb="7" eb="10">
      <t>レンケイガタ</t>
    </rPh>
    <rPh sb="10" eb="12">
      <t>ニンテイ</t>
    </rPh>
    <rPh sb="15" eb="16">
      <t>エン</t>
    </rPh>
    <phoneticPr fontId="9"/>
  </si>
  <si>
    <t>資料：学校基本調査</t>
    <phoneticPr fontId="16"/>
  </si>
  <si>
    <t>教員</t>
  </si>
  <si>
    <t>生徒数</t>
  </si>
  <si>
    <t>校数</t>
  </si>
  <si>
    <t>58 専修学校の状況</t>
  </si>
  <si>
    <t>※ 進学率は、「Ａ高等学校等進学者」の割合である。</t>
    <rPh sb="2" eb="5">
      <t>シンガクリツ</t>
    </rPh>
    <rPh sb="9" eb="11">
      <t>コウトウ</t>
    </rPh>
    <rPh sb="11" eb="13">
      <t>ガッコウ</t>
    </rPh>
    <rPh sb="13" eb="14">
      <t>トウ</t>
    </rPh>
    <rPh sb="14" eb="16">
      <t>シンガク</t>
    </rPh>
    <rPh sb="16" eb="17">
      <t>シャ</t>
    </rPh>
    <rPh sb="19" eb="21">
      <t>ワリアイ</t>
    </rPh>
    <phoneticPr fontId="16"/>
  </si>
  <si>
    <t>※ Ａ～Ｄは、就職進学者を含む。</t>
    <rPh sb="7" eb="9">
      <t>シュウショク</t>
    </rPh>
    <rPh sb="9" eb="11">
      <t>シンガク</t>
    </rPh>
    <rPh sb="11" eb="12">
      <t>シャ</t>
    </rPh>
    <rPh sb="13" eb="14">
      <t>フク</t>
    </rPh>
    <phoneticPr fontId="16"/>
  </si>
  <si>
    <t>-</t>
    <phoneticPr fontId="47"/>
  </si>
  <si>
    <t>令和4年3月卒</t>
    <rPh sb="0" eb="2">
      <t>レイワ</t>
    </rPh>
    <rPh sb="3" eb="4">
      <t>ネン</t>
    </rPh>
    <rPh sb="5" eb="6">
      <t>ガツ</t>
    </rPh>
    <rPh sb="6" eb="7">
      <t>ソツ</t>
    </rPh>
    <phoneticPr fontId="16"/>
  </si>
  <si>
    <t>令和3年3月卒</t>
    <rPh sb="0" eb="2">
      <t>レイワ</t>
    </rPh>
    <rPh sb="3" eb="4">
      <t>ネン</t>
    </rPh>
    <rPh sb="5" eb="6">
      <t>ガツ</t>
    </rPh>
    <rPh sb="6" eb="7">
      <t>ソツ</t>
    </rPh>
    <phoneticPr fontId="16"/>
  </si>
  <si>
    <t>令和2年3月卒</t>
    <rPh sb="0" eb="2">
      <t>レイワ</t>
    </rPh>
    <rPh sb="3" eb="4">
      <t>ネン</t>
    </rPh>
    <rPh sb="5" eb="6">
      <t>ガツ</t>
    </rPh>
    <rPh sb="6" eb="7">
      <t>ソツ</t>
    </rPh>
    <phoneticPr fontId="16"/>
  </si>
  <si>
    <t>就職率
（％）</t>
    <rPh sb="0" eb="3">
      <t>シュウショクリツ</t>
    </rPh>
    <phoneticPr fontId="16"/>
  </si>
  <si>
    <t>進学率
（％）</t>
    <rPh sb="0" eb="3">
      <t>シンガクリツ</t>
    </rPh>
    <phoneticPr fontId="16"/>
  </si>
  <si>
    <t>死亡・
不詳</t>
    <rPh sb="0" eb="2">
      <t>シボウ</t>
    </rPh>
    <rPh sb="4" eb="6">
      <t>フショウ</t>
    </rPh>
    <phoneticPr fontId="16"/>
  </si>
  <si>
    <t>左記以外
の者</t>
    <rPh sb="0" eb="2">
      <t>サキ</t>
    </rPh>
    <rPh sb="2" eb="4">
      <t>イガイ</t>
    </rPh>
    <rPh sb="6" eb="7">
      <t>モノ</t>
    </rPh>
    <phoneticPr fontId="16"/>
  </si>
  <si>
    <t>就職者
（A～Dを除く）</t>
    <rPh sb="0" eb="3">
      <t>シュウショクシャ</t>
    </rPh>
    <rPh sb="9" eb="10">
      <t>ノゾ</t>
    </rPh>
    <phoneticPr fontId="16"/>
  </si>
  <si>
    <t>Ｄ　公共職業能力開発施設等入学者</t>
    <rPh sb="2" eb="4">
      <t>コウキョウ</t>
    </rPh>
    <rPh sb="4" eb="6">
      <t>ショクギョウ</t>
    </rPh>
    <rPh sb="6" eb="8">
      <t>ノウリョク</t>
    </rPh>
    <rPh sb="8" eb="10">
      <t>カイハツ</t>
    </rPh>
    <rPh sb="10" eb="11">
      <t>シ</t>
    </rPh>
    <rPh sb="11" eb="12">
      <t>セツ</t>
    </rPh>
    <rPh sb="12" eb="13">
      <t>トウ</t>
    </rPh>
    <rPh sb="13" eb="16">
      <t>ニュウガクシャ</t>
    </rPh>
    <phoneticPr fontId="16"/>
  </si>
  <si>
    <t>Ｃ
専修学校等入学者</t>
    <rPh sb="2" eb="4">
      <t>センシュウ</t>
    </rPh>
    <rPh sb="4" eb="6">
      <t>ガッコウ</t>
    </rPh>
    <rPh sb="6" eb="7">
      <t>トウ</t>
    </rPh>
    <rPh sb="7" eb="10">
      <t>ニュウガクシャ</t>
    </rPh>
    <phoneticPr fontId="16"/>
  </si>
  <si>
    <t>Ｂ
専修学校進学者</t>
    <rPh sb="2" eb="4">
      <t>センシュウ</t>
    </rPh>
    <rPh sb="4" eb="6">
      <t>ガッコウ</t>
    </rPh>
    <rPh sb="6" eb="9">
      <t>シンガクシャ</t>
    </rPh>
    <phoneticPr fontId="16"/>
  </si>
  <si>
    <t>Ａ
高等学校等進学者</t>
    <rPh sb="2" eb="4">
      <t>コウトウ</t>
    </rPh>
    <rPh sb="4" eb="6">
      <t>ガッコウ</t>
    </rPh>
    <rPh sb="6" eb="7">
      <t>トウ</t>
    </rPh>
    <rPh sb="7" eb="10">
      <t>シンガクシャ</t>
    </rPh>
    <phoneticPr fontId="16"/>
  </si>
  <si>
    <t>卒業者
総数</t>
    <rPh sb="0" eb="3">
      <t>ソツギョウシャ</t>
    </rPh>
    <rPh sb="4" eb="6">
      <t>ソウスウ</t>
    </rPh>
    <phoneticPr fontId="16"/>
  </si>
  <si>
    <t>卒業年月</t>
    <rPh sb="0" eb="2">
      <t>ソツギョウ</t>
    </rPh>
    <rPh sb="2" eb="3">
      <t>ネン</t>
    </rPh>
    <rPh sb="3" eb="4">
      <t>ゲツ</t>
    </rPh>
    <phoneticPr fontId="16"/>
  </si>
  <si>
    <t>60　中学校卒業者の卒業後の状況</t>
  </si>
  <si>
    <t>資料：学校基本調査</t>
    <rPh sb="7" eb="9">
      <t>チョウサ</t>
    </rPh>
    <phoneticPr fontId="16"/>
  </si>
  <si>
    <t>　 Ａ・Ｂ・Ｃには、就職進学者及び就職して入学した者を含む。</t>
    <phoneticPr fontId="16"/>
  </si>
  <si>
    <t>死亡・不詳</t>
  </si>
  <si>
    <t>上記以外の者</t>
    <rPh sb="0" eb="2">
      <t>ジョウキ</t>
    </rPh>
    <rPh sb="2" eb="4">
      <t>イガイ</t>
    </rPh>
    <rPh sb="5" eb="6">
      <t>モノ</t>
    </rPh>
    <phoneticPr fontId="16"/>
  </si>
  <si>
    <t>一時的な仕事についた者</t>
    <rPh sb="0" eb="3">
      <t>イチジテキ</t>
    </rPh>
    <rPh sb="4" eb="6">
      <t>シゴト</t>
    </rPh>
    <rPh sb="10" eb="11">
      <t>モノ</t>
    </rPh>
    <phoneticPr fontId="16"/>
  </si>
  <si>
    <t>就職者
(ABCＤを除く)</t>
    <phoneticPr fontId="16"/>
  </si>
  <si>
    <t>Ｃ 専修学校等
（一般課程）</t>
    <phoneticPr fontId="16"/>
  </si>
  <si>
    <t>Ｂ 専修学校
（専門課程）</t>
    <phoneticPr fontId="16"/>
  </si>
  <si>
    <t>Ａ 大学等
　進学者</t>
    <phoneticPr fontId="16"/>
  </si>
  <si>
    <t>卒業者
総数</t>
  </si>
  <si>
    <t>　　　 年度　　　　　　区分</t>
    <phoneticPr fontId="16"/>
  </si>
  <si>
    <t>61 高等学校進路別卒業者数</t>
  </si>
  <si>
    <t>上記以外のもの</t>
    <rPh sb="0" eb="2">
      <t>ジョウキ</t>
    </rPh>
    <rPh sb="2" eb="4">
      <t>イガイ</t>
    </rPh>
    <phoneticPr fontId="16"/>
  </si>
  <si>
    <t>公務（他に分類されるものを除く）</t>
    <rPh sb="3" eb="4">
      <t>タ</t>
    </rPh>
    <rPh sb="5" eb="7">
      <t>ブンルイ</t>
    </rPh>
    <rPh sb="13" eb="14">
      <t>ノゾ</t>
    </rPh>
    <phoneticPr fontId="16"/>
  </si>
  <si>
    <t>ｻｰﾋﾞｽ業（他に分類されないもの）</t>
    <rPh sb="7" eb="8">
      <t>タ</t>
    </rPh>
    <rPh sb="9" eb="11">
      <t>ブンルイ</t>
    </rPh>
    <phoneticPr fontId="16"/>
  </si>
  <si>
    <t>医療・福祉</t>
    <rPh sb="0" eb="2">
      <t>イリョウ</t>
    </rPh>
    <rPh sb="3" eb="5">
      <t>フクシ</t>
    </rPh>
    <phoneticPr fontId="16"/>
  </si>
  <si>
    <t>教育・学習
支援業</t>
    <rPh sb="0" eb="2">
      <t>キョウイク</t>
    </rPh>
    <rPh sb="3" eb="5">
      <t>ガクシュウ</t>
    </rPh>
    <rPh sb="6" eb="8">
      <t>シエン</t>
    </rPh>
    <rPh sb="8" eb="9">
      <t>ギョウ</t>
    </rPh>
    <phoneticPr fontId="16"/>
  </si>
  <si>
    <t>生活関連サービス業、娯楽業</t>
    <rPh sb="0" eb="2">
      <t>セイカツ</t>
    </rPh>
    <rPh sb="2" eb="4">
      <t>カンレン</t>
    </rPh>
    <rPh sb="8" eb="9">
      <t>ギョウ</t>
    </rPh>
    <rPh sb="10" eb="13">
      <t>ゴラクギョウ</t>
    </rPh>
    <phoneticPr fontId="16"/>
  </si>
  <si>
    <t>宿泊業、飲料サービス業</t>
    <rPh sb="0" eb="2">
      <t>シュクハク</t>
    </rPh>
    <rPh sb="2" eb="3">
      <t>ギョウ</t>
    </rPh>
    <rPh sb="4" eb="6">
      <t>インリョウ</t>
    </rPh>
    <rPh sb="10" eb="11">
      <t>ギョウ</t>
    </rPh>
    <phoneticPr fontId="16"/>
  </si>
  <si>
    <t>学術研究、専門・技術ｻｰﾋﾞｽ業</t>
    <rPh sb="0" eb="2">
      <t>ガクジュツ</t>
    </rPh>
    <rPh sb="2" eb="4">
      <t>ケンキュウ</t>
    </rPh>
    <rPh sb="5" eb="7">
      <t>センモン</t>
    </rPh>
    <rPh sb="8" eb="10">
      <t>ギジュツ</t>
    </rPh>
    <rPh sb="15" eb="16">
      <t>ギョウ</t>
    </rPh>
    <phoneticPr fontId="16"/>
  </si>
  <si>
    <t>不動産業、物品賃貸業</t>
    <rPh sb="5" eb="7">
      <t>ブッピン</t>
    </rPh>
    <rPh sb="7" eb="9">
      <t>チンタイ</t>
    </rPh>
    <rPh sb="9" eb="10">
      <t>ギョウ</t>
    </rPh>
    <phoneticPr fontId="16"/>
  </si>
  <si>
    <t>卸売･小売業</t>
    <phoneticPr fontId="16"/>
  </si>
  <si>
    <t>運輸業、郵便業</t>
    <rPh sb="0" eb="3">
      <t>ウンユギョウ</t>
    </rPh>
    <rPh sb="4" eb="6">
      <t>ユウビン</t>
    </rPh>
    <rPh sb="6" eb="7">
      <t>ギョウ</t>
    </rPh>
    <phoneticPr fontId="16"/>
  </si>
  <si>
    <t>情報通信業</t>
    <rPh sb="0" eb="2">
      <t>ジョウホウ</t>
    </rPh>
    <phoneticPr fontId="16"/>
  </si>
  <si>
    <t>電気・ガス
熱供給・水道業</t>
  </si>
  <si>
    <t>鉱業、採石業、砂利採取業</t>
    <rPh sb="3" eb="5">
      <t>サイセキ</t>
    </rPh>
    <rPh sb="5" eb="6">
      <t>ギョウ</t>
    </rPh>
    <rPh sb="7" eb="9">
      <t>ジャリ</t>
    </rPh>
    <rPh sb="9" eb="11">
      <t>サイシュ</t>
    </rPh>
    <rPh sb="11" eb="12">
      <t>ギョウ</t>
    </rPh>
    <phoneticPr fontId="16"/>
  </si>
  <si>
    <t>農業、林業</t>
    <rPh sb="3" eb="5">
      <t>リンギョウ</t>
    </rPh>
    <phoneticPr fontId="16"/>
  </si>
  <si>
    <t>就職者総数</t>
  </si>
  <si>
    <t>県外</t>
  </si>
  <si>
    <t>県内</t>
  </si>
  <si>
    <t xml:space="preserve">          　年度
　区分</t>
    <rPh sb="15" eb="17">
      <t>クブン</t>
    </rPh>
    <phoneticPr fontId="16"/>
  </si>
  <si>
    <t>62 高等学校産業大分類別就職者数</t>
  </si>
  <si>
    <t>１世帯当たり人員</t>
    <rPh sb="1" eb="3">
      <t>セタイ</t>
    </rPh>
    <rPh sb="3" eb="4">
      <t>ア</t>
    </rPh>
    <rPh sb="6" eb="8">
      <t>ジンイン</t>
    </rPh>
    <phoneticPr fontId="16"/>
  </si>
  <si>
    <t>住宅に住む主世帯人員</t>
    <rPh sb="0" eb="2">
      <t>ジュウタク</t>
    </rPh>
    <rPh sb="3" eb="4">
      <t>ス</t>
    </rPh>
    <rPh sb="5" eb="6">
      <t>シュ</t>
    </rPh>
    <rPh sb="6" eb="8">
      <t>セタイ</t>
    </rPh>
    <rPh sb="8" eb="10">
      <t>ジンイン</t>
    </rPh>
    <phoneticPr fontId="16"/>
  </si>
  <si>
    <t>住宅に住む主世帯数</t>
    <rPh sb="0" eb="2">
      <t>ジュウタク</t>
    </rPh>
    <rPh sb="3" eb="4">
      <t>ス</t>
    </rPh>
    <rPh sb="5" eb="6">
      <t>シュ</t>
    </rPh>
    <rPh sb="6" eb="9">
      <t>セタイスウ</t>
    </rPh>
    <phoneticPr fontId="16"/>
  </si>
  <si>
    <t>11～</t>
    <phoneticPr fontId="16"/>
  </si>
  <si>
    <t>６～10</t>
    <phoneticPr fontId="16"/>
  </si>
  <si>
    <t>３～５</t>
    <phoneticPr fontId="16"/>
  </si>
  <si>
    <t>１・２階</t>
    <rPh sb="3" eb="4">
      <t>カイ</t>
    </rPh>
    <phoneticPr fontId="16"/>
  </si>
  <si>
    <t>建物全体の階数</t>
    <rPh sb="0" eb="2">
      <t>タテモノ</t>
    </rPh>
    <rPh sb="2" eb="4">
      <t>ゼンタイ</t>
    </rPh>
    <rPh sb="5" eb="7">
      <t>カイスウ</t>
    </rPh>
    <phoneticPr fontId="16"/>
  </si>
  <si>
    <t>長屋建</t>
    <rPh sb="0" eb="3">
      <t>ナガヤダ</t>
    </rPh>
    <phoneticPr fontId="16"/>
  </si>
  <si>
    <t>一戸建て</t>
    <rPh sb="0" eb="3">
      <t>イッコダ</t>
    </rPh>
    <phoneticPr fontId="16"/>
  </si>
  <si>
    <t>共同住宅</t>
    <rPh sb="0" eb="2">
      <t>キョウドウ</t>
    </rPh>
    <rPh sb="2" eb="4">
      <t>ジュウタク</t>
    </rPh>
    <phoneticPr fontId="16"/>
  </si>
  <si>
    <t>195 住宅の建て方（7区分）別住宅に住む主世帯数、主世帯人員及び１世帯当たり人員</t>
    <rPh sb="4" eb="6">
      <t>ジュウタク</t>
    </rPh>
    <rPh sb="7" eb="8">
      <t>タ</t>
    </rPh>
    <rPh sb="9" eb="10">
      <t>カタ</t>
    </rPh>
    <rPh sb="12" eb="14">
      <t>クブン</t>
    </rPh>
    <rPh sb="15" eb="16">
      <t>ベツ</t>
    </rPh>
    <rPh sb="16" eb="18">
      <t>ジュウタク</t>
    </rPh>
    <rPh sb="19" eb="20">
      <t>ス</t>
    </rPh>
    <rPh sb="21" eb="22">
      <t>シュ</t>
    </rPh>
    <rPh sb="22" eb="24">
      <t>セタイ</t>
    </rPh>
    <rPh sb="24" eb="25">
      <t>スウ</t>
    </rPh>
    <rPh sb="26" eb="27">
      <t>シュ</t>
    </rPh>
    <rPh sb="27" eb="29">
      <t>セタイ</t>
    </rPh>
    <rPh sb="29" eb="31">
      <t>ジンイン</t>
    </rPh>
    <rPh sb="31" eb="32">
      <t>オヨ</t>
    </rPh>
    <rPh sb="34" eb="36">
      <t>セタイ</t>
    </rPh>
    <rPh sb="36" eb="37">
      <t>ア</t>
    </rPh>
    <rPh sb="39" eb="41">
      <t>ジンイン</t>
    </rPh>
    <phoneticPr fontId="16"/>
  </si>
  <si>
    <t>住 宅 以 外 に 住 む 一 般 世 帯</t>
    <phoneticPr fontId="12"/>
  </si>
  <si>
    <t>間           借               り</t>
    <rPh sb="0" eb="13">
      <t>マガ</t>
    </rPh>
    <phoneticPr fontId="12"/>
  </si>
  <si>
    <t>給与住宅</t>
    <rPh sb="0" eb="2">
      <t>キュウヨ</t>
    </rPh>
    <rPh sb="2" eb="4">
      <t>ジュウタク</t>
    </rPh>
    <phoneticPr fontId="12"/>
  </si>
  <si>
    <t>民営の借家</t>
    <rPh sb="0" eb="2">
      <t>ミンエイ</t>
    </rPh>
    <rPh sb="3" eb="5">
      <t>シャクヤ</t>
    </rPh>
    <phoneticPr fontId="12"/>
  </si>
  <si>
    <t>公営・都市再生機構・公社の借家</t>
    <rPh sb="0" eb="2">
      <t>コウエイ</t>
    </rPh>
    <rPh sb="3" eb="5">
      <t>トシ</t>
    </rPh>
    <rPh sb="5" eb="7">
      <t>サイセイ</t>
    </rPh>
    <rPh sb="7" eb="9">
      <t>キコウ</t>
    </rPh>
    <rPh sb="10" eb="12">
      <t>コウシャ</t>
    </rPh>
    <rPh sb="13" eb="15">
      <t>シャクヤ</t>
    </rPh>
    <phoneticPr fontId="12"/>
  </si>
  <si>
    <t>持ち家</t>
    <rPh sb="0" eb="3">
      <t>モチイエ</t>
    </rPh>
    <phoneticPr fontId="12"/>
  </si>
  <si>
    <t>主          世             帯</t>
    <rPh sb="0" eb="1">
      <t>シュ</t>
    </rPh>
    <rPh sb="11" eb="26">
      <t>セタイ</t>
    </rPh>
    <phoneticPr fontId="12"/>
  </si>
  <si>
    <t>住  宅  に  住  む  一  般  世  帯</t>
    <rPh sb="0" eb="4">
      <t>ジュウタク</t>
    </rPh>
    <rPh sb="9" eb="10">
      <t>ス</t>
    </rPh>
    <rPh sb="15" eb="19">
      <t>イッパン</t>
    </rPh>
    <rPh sb="21" eb="25">
      <t>セタイ</t>
    </rPh>
    <phoneticPr fontId="12"/>
  </si>
  <si>
    <t>　一          般        世          帯</t>
    <rPh sb="1" eb="13">
      <t>イッパン</t>
    </rPh>
    <rPh sb="21" eb="33">
      <t>セタイ</t>
    </rPh>
    <phoneticPr fontId="12"/>
  </si>
  <si>
    <t>１世帯
当たり
人員</t>
    <rPh sb="1" eb="3">
      <t>セタイ</t>
    </rPh>
    <rPh sb="4" eb="5">
      <t>ア</t>
    </rPh>
    <rPh sb="8" eb="10">
      <t>ジンイン</t>
    </rPh>
    <phoneticPr fontId="12"/>
  </si>
  <si>
    <t>世帯人員</t>
    <rPh sb="0" eb="2">
      <t>セタイ</t>
    </rPh>
    <rPh sb="2" eb="4">
      <t>ジンイン</t>
    </rPh>
    <phoneticPr fontId="12"/>
  </si>
  <si>
    <t>世帯数</t>
    <rPh sb="0" eb="3">
      <t>セタイスウ</t>
    </rPh>
    <phoneticPr fontId="12"/>
  </si>
  <si>
    <t>住宅の種類住宅の所有の関係（6区分）</t>
    <rPh sb="0" eb="2">
      <t>ジュウタク</t>
    </rPh>
    <rPh sb="3" eb="5">
      <t>シュルイ</t>
    </rPh>
    <rPh sb="5" eb="7">
      <t>ジュウタク</t>
    </rPh>
    <rPh sb="8" eb="10">
      <t>ショユウ</t>
    </rPh>
    <rPh sb="11" eb="13">
      <t>カンケイ</t>
    </rPh>
    <rPh sb="15" eb="17">
      <t>クブン</t>
    </rPh>
    <phoneticPr fontId="12"/>
  </si>
  <si>
    <t>令和2年10月1日現在</t>
    <rPh sb="0" eb="2">
      <t>レイワ</t>
    </rPh>
    <rPh sb="3" eb="4">
      <t>ネン</t>
    </rPh>
    <rPh sb="6" eb="7">
      <t>ガツ</t>
    </rPh>
    <rPh sb="8" eb="9">
      <t>ニチ</t>
    </rPh>
    <rPh sb="9" eb="11">
      <t>ゲンザイ</t>
    </rPh>
    <phoneticPr fontId="12"/>
  </si>
  <si>
    <t>一般世帯人員及び１世帯当たり人員</t>
    <rPh sb="0" eb="2">
      <t>イッパン</t>
    </rPh>
    <rPh sb="2" eb="4">
      <t>セタイ</t>
    </rPh>
    <rPh sb="4" eb="6">
      <t>ジンイン</t>
    </rPh>
    <rPh sb="6" eb="7">
      <t>オヨ</t>
    </rPh>
    <rPh sb="9" eb="11">
      <t>セタイ</t>
    </rPh>
    <rPh sb="11" eb="12">
      <t>ア</t>
    </rPh>
    <rPh sb="14" eb="16">
      <t>ジンイン</t>
    </rPh>
    <phoneticPr fontId="12"/>
  </si>
  <si>
    <t>196 住宅の種類・住宅の所有の関係（6区分）別一般世帯数、</t>
    <rPh sb="4" eb="6">
      <t>ジュウタク</t>
    </rPh>
    <rPh sb="7" eb="9">
      <t>シュルイ</t>
    </rPh>
    <rPh sb="10" eb="12">
      <t>ジュウタク</t>
    </rPh>
    <rPh sb="13" eb="15">
      <t>ショユウ</t>
    </rPh>
    <rPh sb="16" eb="18">
      <t>カンケイ</t>
    </rPh>
    <rPh sb="20" eb="22">
      <t>クブン</t>
    </rPh>
    <rPh sb="23" eb="24">
      <t>ベツ</t>
    </rPh>
    <rPh sb="24" eb="26">
      <t>イッパン</t>
    </rPh>
    <rPh sb="26" eb="28">
      <t>セタイ</t>
    </rPh>
    <rPh sb="28" eb="29">
      <t>スウ</t>
    </rPh>
    <phoneticPr fontId="12"/>
  </si>
  <si>
    <t>0.1</t>
    <phoneticPr fontId="9"/>
  </si>
  <si>
    <t>対前年上昇率</t>
    <rPh sb="0" eb="1">
      <t>タイ</t>
    </rPh>
    <rPh sb="1" eb="3">
      <t>ゼンネン</t>
    </rPh>
    <rPh sb="3" eb="6">
      <t>ジョウショウリツ</t>
    </rPh>
    <phoneticPr fontId="9"/>
  </si>
  <si>
    <t>指数</t>
    <rPh sb="0" eb="2">
      <t>シスウ</t>
    </rPh>
    <phoneticPr fontId="9"/>
  </si>
  <si>
    <t>東京都区部</t>
    <rPh sb="0" eb="3">
      <t>トウキョウト</t>
    </rPh>
    <rPh sb="3" eb="5">
      <t>クブ</t>
    </rPh>
    <phoneticPr fontId="9"/>
  </si>
  <si>
    <t>全国</t>
    <rPh sb="0" eb="2">
      <t>ゼンコク</t>
    </rPh>
    <phoneticPr fontId="9"/>
  </si>
  <si>
    <t>長野市</t>
    <rPh sb="0" eb="3">
      <t>ナガノシ</t>
    </rPh>
    <phoneticPr fontId="9"/>
  </si>
  <si>
    <t>令和2年=100とした指数</t>
    <rPh sb="0" eb="2">
      <t>レイワ</t>
    </rPh>
    <rPh sb="3" eb="4">
      <t>ネン</t>
    </rPh>
    <rPh sb="11" eb="13">
      <t>シスウ</t>
    </rPh>
    <phoneticPr fontId="9"/>
  </si>
  <si>
    <t>No.6</t>
    <phoneticPr fontId="2"/>
  </si>
  <si>
    <t>No.14</t>
    <phoneticPr fontId="2"/>
  </si>
  <si>
    <t>No.86-1</t>
    <phoneticPr fontId="2"/>
  </si>
  <si>
    <t>No.86-2</t>
    <phoneticPr fontId="2"/>
  </si>
  <si>
    <t>No.86-3</t>
    <phoneticPr fontId="2"/>
  </si>
  <si>
    <t>No.87</t>
    <phoneticPr fontId="2"/>
  </si>
  <si>
    <t>No.88</t>
    <phoneticPr fontId="2"/>
  </si>
  <si>
    <t>No.94-2</t>
    <phoneticPr fontId="2"/>
  </si>
  <si>
    <t>No.98</t>
    <phoneticPr fontId="2"/>
  </si>
  <si>
    <t>No.99</t>
    <phoneticPr fontId="2"/>
  </si>
  <si>
    <t>No.92</t>
    <phoneticPr fontId="2"/>
  </si>
  <si>
    <t>No.93-1</t>
    <phoneticPr fontId="2"/>
  </si>
  <si>
    <t>No.93-2</t>
    <phoneticPr fontId="2"/>
  </si>
  <si>
    <t>No.94-1</t>
    <phoneticPr fontId="2"/>
  </si>
  <si>
    <t>No.95</t>
    <phoneticPr fontId="2"/>
  </si>
  <si>
    <t>No.90</t>
    <phoneticPr fontId="2"/>
  </si>
  <si>
    <t>No.91</t>
    <phoneticPr fontId="2"/>
  </si>
  <si>
    <t>No.48</t>
    <phoneticPr fontId="2"/>
  </si>
  <si>
    <t>No.40</t>
    <phoneticPr fontId="2"/>
  </si>
  <si>
    <t>No.35</t>
    <phoneticPr fontId="2"/>
  </si>
  <si>
    <t>No.41</t>
    <phoneticPr fontId="2"/>
  </si>
  <si>
    <t>No.44</t>
    <phoneticPr fontId="2"/>
  </si>
  <si>
    <t>No.49</t>
    <phoneticPr fontId="2"/>
  </si>
  <si>
    <t>No.59</t>
    <phoneticPr fontId="2"/>
  </si>
  <si>
    <t>No.63</t>
    <phoneticPr fontId="2"/>
  </si>
  <si>
    <t>No.64</t>
    <phoneticPr fontId="2"/>
  </si>
  <si>
    <t>No.96</t>
    <phoneticPr fontId="2"/>
  </si>
  <si>
    <t>No.71</t>
    <phoneticPr fontId="2"/>
  </si>
  <si>
    <t>No.72</t>
    <phoneticPr fontId="2"/>
  </si>
  <si>
    <t>No.65</t>
    <phoneticPr fontId="2"/>
  </si>
  <si>
    <t>No.66</t>
    <phoneticPr fontId="2"/>
  </si>
  <si>
    <t>No.67</t>
    <phoneticPr fontId="2"/>
  </si>
  <si>
    <t>No.68</t>
    <phoneticPr fontId="2"/>
  </si>
  <si>
    <t>No.73-1</t>
    <phoneticPr fontId="2"/>
  </si>
  <si>
    <t>No.73-2</t>
    <phoneticPr fontId="2"/>
  </si>
  <si>
    <t>No.74-1</t>
    <phoneticPr fontId="2"/>
  </si>
  <si>
    <t>No.74-2</t>
    <phoneticPr fontId="2"/>
  </si>
  <si>
    <t>No.69</t>
    <phoneticPr fontId="2"/>
  </si>
  <si>
    <t>No.69-2(イ)</t>
    <phoneticPr fontId="2"/>
  </si>
  <si>
    <t>No.76</t>
    <phoneticPr fontId="2"/>
  </si>
  <si>
    <t>No.77-1</t>
    <phoneticPr fontId="2"/>
  </si>
  <si>
    <t>No.77-2</t>
    <phoneticPr fontId="2"/>
  </si>
  <si>
    <t>No.75</t>
    <phoneticPr fontId="2"/>
  </si>
  <si>
    <t>No.70</t>
    <phoneticPr fontId="2"/>
  </si>
  <si>
    <t>No.78</t>
    <phoneticPr fontId="2"/>
  </si>
  <si>
    <t>No.79</t>
    <phoneticPr fontId="2"/>
  </si>
  <si>
    <t>No.80</t>
    <phoneticPr fontId="2"/>
  </si>
  <si>
    <t>No.81</t>
    <phoneticPr fontId="2"/>
  </si>
  <si>
    <t>No.82</t>
    <phoneticPr fontId="2"/>
  </si>
  <si>
    <t>No.83</t>
    <phoneticPr fontId="2"/>
  </si>
  <si>
    <t>No.84</t>
    <phoneticPr fontId="2"/>
  </si>
  <si>
    <t>No.85</t>
    <phoneticPr fontId="2"/>
  </si>
  <si>
    <t>No.174-2(1)</t>
    <phoneticPr fontId="2"/>
  </si>
  <si>
    <t>No.174-2(2)ア</t>
    <phoneticPr fontId="2"/>
  </si>
  <si>
    <t>No.174-2(2)イ</t>
    <phoneticPr fontId="2"/>
  </si>
  <si>
    <t>No.174-2(3)</t>
    <phoneticPr fontId="2"/>
  </si>
  <si>
    <t>4 　地　勢</t>
    <phoneticPr fontId="16"/>
  </si>
  <si>
    <t>６　地目別面積</t>
    <phoneticPr fontId="25"/>
  </si>
  <si>
    <t>平均
現地気圧</t>
    <phoneticPr fontId="16"/>
  </si>
  <si>
    <t>12月</t>
    <rPh sb="2" eb="3">
      <t>ガツ</t>
    </rPh>
    <phoneticPr fontId="16"/>
  </si>
  <si>
    <t>11月</t>
    <rPh sb="2" eb="3">
      <t>ガツ</t>
    </rPh>
    <phoneticPr fontId="16"/>
  </si>
  <si>
    <t>10月</t>
    <rPh sb="2" eb="3">
      <t>ガツ</t>
    </rPh>
    <phoneticPr fontId="16"/>
  </si>
  <si>
    <t xml:space="preserve"> 令和１年10月～ 令和２年４月</t>
    <rPh sb="1" eb="3">
      <t>レイワ</t>
    </rPh>
    <rPh sb="4" eb="5">
      <t>ネン</t>
    </rPh>
    <rPh sb="7" eb="8">
      <t>ガツ</t>
    </rPh>
    <rPh sb="10" eb="12">
      <t>レイワ</t>
    </rPh>
    <rPh sb="13" eb="14">
      <t>ネン</t>
    </rPh>
    <rPh sb="15" eb="16">
      <t>ガツ</t>
    </rPh>
    <phoneticPr fontId="16"/>
  </si>
  <si>
    <t xml:space="preserve"> 令和２年10月～ 令和３年４月</t>
    <phoneticPr fontId="2"/>
  </si>
  <si>
    <t xml:space="preserve"> 令和３年10月～ 令和４年４月</t>
    <phoneticPr fontId="2"/>
  </si>
  <si>
    <t xml:space="preserve"> 令和４年10月～ 令和５年４月</t>
    <rPh sb="1" eb="3">
      <t>レイワ</t>
    </rPh>
    <rPh sb="4" eb="5">
      <t>ネン</t>
    </rPh>
    <rPh sb="7" eb="8">
      <t>ガツ</t>
    </rPh>
    <rPh sb="10" eb="12">
      <t>レイワ</t>
    </rPh>
    <rPh sb="13" eb="14">
      <t>ネン</t>
    </rPh>
    <rPh sb="15" eb="16">
      <t>ガツ</t>
    </rPh>
    <phoneticPr fontId="16"/>
  </si>
  <si>
    <t>3月</t>
    <phoneticPr fontId="16"/>
  </si>
  <si>
    <t>2月</t>
    <phoneticPr fontId="16"/>
  </si>
  <si>
    <t>12月</t>
    <phoneticPr fontId="16"/>
  </si>
  <si>
    <t>11月</t>
    <phoneticPr fontId="16"/>
  </si>
  <si>
    <t>4月</t>
    <phoneticPr fontId="16"/>
  </si>
  <si>
    <t xml:space="preserve"> 令和５年10月～ 令和６年４月</t>
    <rPh sb="1" eb="3">
      <t>レイワ</t>
    </rPh>
    <rPh sb="4" eb="5">
      <t>ネン</t>
    </rPh>
    <rPh sb="7" eb="8">
      <t>ガツ</t>
    </rPh>
    <rPh sb="10" eb="12">
      <t>レイワ</t>
    </rPh>
    <rPh sb="13" eb="14">
      <t>ネン</t>
    </rPh>
    <rPh sb="15" eb="16">
      <t>ガツ</t>
    </rPh>
    <phoneticPr fontId="2"/>
  </si>
  <si>
    <t>令和５年10月</t>
    <rPh sb="0" eb="2">
      <t>レイワ</t>
    </rPh>
    <rPh sb="3" eb="4">
      <t>ネン</t>
    </rPh>
    <phoneticPr fontId="16"/>
  </si>
  <si>
    <t>令和６年　1月</t>
    <rPh sb="0" eb="2">
      <t>レイワ</t>
    </rPh>
    <rPh sb="3" eb="4">
      <t>ネン</t>
    </rPh>
    <phoneticPr fontId="16"/>
  </si>
  <si>
    <t>(推）</t>
    <rPh sb="1" eb="2">
      <t>スイ</t>
    </rPh>
    <phoneticPr fontId="2"/>
  </si>
  <si>
    <t>10月</t>
    <phoneticPr fontId="16"/>
  </si>
  <si>
    <t>令和３年</t>
    <rPh sb="0" eb="2">
      <t>レイワ</t>
    </rPh>
    <rPh sb="3" eb="4">
      <t>ネン</t>
    </rPh>
    <phoneticPr fontId="16"/>
  </si>
  <si>
    <t>令和２年</t>
    <rPh sb="0" eb="2">
      <t>レイワ</t>
    </rPh>
    <rPh sb="3" eb="4">
      <t>ネン</t>
    </rPh>
    <phoneticPr fontId="16"/>
  </si>
  <si>
    <t>令和３年</t>
    <rPh sb="0" eb="2">
      <t>レイワ</t>
    </rPh>
    <rPh sb="3" eb="4">
      <t>ネン</t>
    </rPh>
    <phoneticPr fontId="47"/>
  </si>
  <si>
    <t>令和４年</t>
    <rPh sb="0" eb="2">
      <t>レイワ</t>
    </rPh>
    <rPh sb="3" eb="4">
      <t>ネン</t>
    </rPh>
    <phoneticPr fontId="47"/>
  </si>
  <si>
    <t>資料：国勢調査</t>
    <rPh sb="3" eb="5">
      <t>コクセイ</t>
    </rPh>
    <rPh sb="5" eb="7">
      <t>チョウサ</t>
    </rPh>
    <phoneticPr fontId="16"/>
  </si>
  <si>
    <t>人　　　　口　　(人)</t>
    <phoneticPr fontId="2"/>
  </si>
  <si>
    <t>生産年齢人口</t>
    <phoneticPr fontId="2"/>
  </si>
  <si>
    <t>資料：国勢調査</t>
    <rPh sb="0" eb="2">
      <t>シリョウ</t>
    </rPh>
    <rPh sb="3" eb="5">
      <t>コクセイ</t>
    </rPh>
    <rPh sb="5" eb="7">
      <t>チョウサ</t>
    </rPh>
    <phoneticPr fontId="16"/>
  </si>
  <si>
    <t>流入･流出　　の　　　差　　Ｂ－Ｃ</t>
    <rPh sb="0" eb="2">
      <t>リュウニュウ</t>
    </rPh>
    <rPh sb="3" eb="5">
      <t>リュウシュツ</t>
    </rPh>
    <rPh sb="11" eb="12">
      <t>サ</t>
    </rPh>
    <phoneticPr fontId="16"/>
  </si>
  <si>
    <t>昼間人口Ｄ　　　　A+(B-C)</t>
    <rPh sb="0" eb="2">
      <t>ヒルマ</t>
    </rPh>
    <rPh sb="2" eb="4">
      <t>ジンコウ</t>
    </rPh>
    <phoneticPr fontId="16"/>
  </si>
  <si>
    <t>流入超過率　　　　Ｄ／Ａ×100％</t>
    <rPh sb="0" eb="2">
      <t>リュウニュウ</t>
    </rPh>
    <rPh sb="2" eb="4">
      <t>チョウカ</t>
    </rPh>
    <rPh sb="4" eb="5">
      <t>リツ</t>
    </rPh>
    <phoneticPr fontId="16"/>
  </si>
  <si>
    <t>従業も通学もしていない
※1)</t>
    <phoneticPr fontId="16"/>
  </si>
  <si>
    <t>他市区町村で従業・通学
※2)</t>
    <phoneticPr fontId="2"/>
  </si>
  <si>
    <t>（従業地・通学地）不詳 ※3)</t>
    <phoneticPr fontId="16"/>
  </si>
  <si>
    <t>他市区町村で従業 ※2)</t>
    <phoneticPr fontId="2"/>
  </si>
  <si>
    <t>総数
（昼間人口）※3)※4)</t>
    <phoneticPr fontId="16"/>
  </si>
  <si>
    <t>総数 ※4)</t>
    <phoneticPr fontId="16"/>
  </si>
  <si>
    <t>総　　数</t>
    <rPh sb="0" eb="1">
      <t>ソウ</t>
    </rPh>
    <rPh sb="3" eb="4">
      <t>スウ</t>
    </rPh>
    <phoneticPr fontId="16"/>
  </si>
  <si>
    <r>
      <t xml:space="preserve">サービス業
</t>
    </r>
    <r>
      <rPr>
        <sz val="10"/>
        <rFont val="ＭＳ Ｐ明朝"/>
        <family val="1"/>
        <charset val="128"/>
      </rPr>
      <t>（他に分類されないもの）</t>
    </r>
    <rPh sb="4" eb="5">
      <t>ギョウ</t>
    </rPh>
    <rPh sb="7" eb="8">
      <t>ホカ</t>
    </rPh>
    <rPh sb="9" eb="11">
      <t>ブンルイ</t>
    </rPh>
    <phoneticPr fontId="16"/>
  </si>
  <si>
    <t>資料：国勢調査</t>
    <rPh sb="3" eb="5">
      <t>コクセイ</t>
    </rPh>
    <phoneticPr fontId="16"/>
  </si>
  <si>
    <t>No.61</t>
    <phoneticPr fontId="2"/>
  </si>
  <si>
    <t>No.182</t>
    <phoneticPr fontId="2"/>
  </si>
  <si>
    <t>No.235-2</t>
    <phoneticPr fontId="2"/>
  </si>
  <si>
    <t>国勢調査</t>
    <rPh sb="0" eb="2">
      <t>コクセイ</t>
    </rPh>
    <rPh sb="2" eb="4">
      <t>チョウサ</t>
    </rPh>
    <phoneticPr fontId="16"/>
  </si>
  <si>
    <t>世 帯 の 家 族 類 型</t>
    <rPh sb="0" eb="1">
      <t>ヨ</t>
    </rPh>
    <rPh sb="2" eb="3">
      <t>オビ</t>
    </rPh>
    <rPh sb="6" eb="7">
      <t>イエ</t>
    </rPh>
    <rPh sb="8" eb="9">
      <t>ゾク</t>
    </rPh>
    <rPh sb="10" eb="11">
      <t>タグイ</t>
    </rPh>
    <rPh sb="12" eb="13">
      <t>カタ</t>
    </rPh>
    <phoneticPr fontId="38"/>
  </si>
  <si>
    <t>６歳未満世帯人員</t>
    <rPh sb="1" eb="2">
      <t>サイ</t>
    </rPh>
    <rPh sb="2" eb="4">
      <t>ミマン</t>
    </rPh>
    <rPh sb="4" eb="6">
      <t>セタイ</t>
    </rPh>
    <rPh sb="6" eb="8">
      <t>ジンイン</t>
    </rPh>
    <rPh sb="7" eb="8">
      <t>チカト</t>
    </rPh>
    <phoneticPr fontId="38"/>
  </si>
  <si>
    <t>18歳未満世帯人員</t>
    <rPh sb="2" eb="3">
      <t>サイ</t>
    </rPh>
    <rPh sb="3" eb="5">
      <t>ミマン</t>
    </rPh>
    <rPh sb="5" eb="7">
      <t>セタイ</t>
    </rPh>
    <rPh sb="7" eb="9">
      <t>ジンイン</t>
    </rPh>
    <rPh sb="8" eb="9">
      <t>チカト</t>
    </rPh>
    <phoneticPr fontId="38"/>
  </si>
  <si>
    <t>一般世帯人員</t>
    <rPh sb="0" eb="2">
      <t>イッパン</t>
    </rPh>
    <rPh sb="2" eb="4">
      <t>セタイ</t>
    </rPh>
    <rPh sb="4" eb="6">
      <t>ジンイン</t>
    </rPh>
    <phoneticPr fontId="38"/>
  </si>
  <si>
    <t>世帯
人員</t>
    <rPh sb="0" eb="2">
      <t>セタイ</t>
    </rPh>
    <rPh sb="3" eb="5">
      <t>ジンイン</t>
    </rPh>
    <phoneticPr fontId="38"/>
  </si>
  <si>
    <t>資料：国勢調査</t>
    <rPh sb="0" eb="2">
      <t>シリョウ</t>
    </rPh>
    <rPh sb="3" eb="5">
      <t>コクセイ</t>
    </rPh>
    <rPh sb="5" eb="7">
      <t>チョウサ</t>
    </rPh>
    <phoneticPr fontId="38"/>
  </si>
  <si>
    <r>
      <t>公務</t>
    </r>
    <r>
      <rPr>
        <sz val="10"/>
        <rFont val="ＭＳ Ｐ明朝"/>
        <family val="1"/>
        <charset val="128"/>
      </rPr>
      <t xml:space="preserve">（他に分類されないもの）  </t>
    </r>
    <r>
      <rPr>
        <sz val="11"/>
        <rFont val="ＭＳ Ｐ明朝"/>
        <family val="1"/>
        <charset val="128"/>
      </rPr>
      <t xml:space="preserve">  </t>
    </r>
    <phoneticPr fontId="2"/>
  </si>
  <si>
    <t>26 産業（大分類）、年齢（５歳階級）、男女別15歳以上就業者数</t>
    <rPh sb="3" eb="5">
      <t>サンギョウ</t>
    </rPh>
    <rPh sb="6" eb="9">
      <t>ダイブンルイ</t>
    </rPh>
    <rPh sb="11" eb="13">
      <t>ネンレイ</t>
    </rPh>
    <rPh sb="15" eb="18">
      <t>サイカイキュウ</t>
    </rPh>
    <rPh sb="20" eb="23">
      <t>ダンジョベツ</t>
    </rPh>
    <rPh sb="25" eb="26">
      <t>サイ</t>
    </rPh>
    <rPh sb="26" eb="28">
      <t>イジョウ</t>
    </rPh>
    <rPh sb="28" eb="31">
      <t>シュウギョウシャ</t>
    </rPh>
    <rPh sb="31" eb="32">
      <t>スウ</t>
    </rPh>
    <phoneticPr fontId="1"/>
  </si>
  <si>
    <t>令和2年10月1日現在</t>
    <rPh sb="0" eb="2">
      <t>レイワ</t>
    </rPh>
    <rPh sb="3" eb="4">
      <t>ネン</t>
    </rPh>
    <rPh sb="6" eb="7">
      <t>ガツ</t>
    </rPh>
    <rPh sb="8" eb="9">
      <t>ニチ</t>
    </rPh>
    <rPh sb="9" eb="11">
      <t>ゲンザイ</t>
    </rPh>
    <phoneticPr fontId="1"/>
  </si>
  <si>
    <t>男女
年齢
（5歳階級）</t>
    <rPh sb="0" eb="2">
      <t>ダンジョ</t>
    </rPh>
    <rPh sb="3" eb="5">
      <t>ネンレイ</t>
    </rPh>
    <rPh sb="8" eb="11">
      <t>サイカイキュウ</t>
    </rPh>
    <phoneticPr fontId="1"/>
  </si>
  <si>
    <t>農業，
林業</t>
    <rPh sb="4" eb="6">
      <t>リンギョウ</t>
    </rPh>
    <phoneticPr fontId="1"/>
  </si>
  <si>
    <t>うち農業</t>
    <rPh sb="2" eb="4">
      <t>ノウギョウ</t>
    </rPh>
    <phoneticPr fontId="1"/>
  </si>
  <si>
    <t>鉱業，
採石業，
砂利採取業</t>
    <rPh sb="4" eb="6">
      <t>サイセキ</t>
    </rPh>
    <rPh sb="6" eb="7">
      <t>ギョウ</t>
    </rPh>
    <rPh sb="9" eb="11">
      <t>ジャリ</t>
    </rPh>
    <rPh sb="11" eb="13">
      <t>サイシュ</t>
    </rPh>
    <rPh sb="13" eb="14">
      <t>ギョウ</t>
    </rPh>
    <phoneticPr fontId="1"/>
  </si>
  <si>
    <t>電気･
ガス･
熱供給・
水道業</t>
  </si>
  <si>
    <t>情報
通信業</t>
  </si>
  <si>
    <t>運輸業，郵便業</t>
    <rPh sb="4" eb="6">
      <t>ユウビン</t>
    </rPh>
    <rPh sb="6" eb="7">
      <t>ギョウ</t>
    </rPh>
    <phoneticPr fontId="1"/>
  </si>
  <si>
    <t>卸売業，
小売業</t>
    <rPh sb="2" eb="3">
      <t>ギョウ</t>
    </rPh>
    <phoneticPr fontId="1"/>
  </si>
  <si>
    <t>金融業，
保険業</t>
    <rPh sb="2" eb="3">
      <t>ギョウ</t>
    </rPh>
    <phoneticPr fontId="1"/>
  </si>
  <si>
    <t>不動産業，物品賃貸業</t>
    <rPh sb="5" eb="7">
      <t>ブッピン</t>
    </rPh>
    <rPh sb="7" eb="10">
      <t>チンタイギョウ</t>
    </rPh>
    <phoneticPr fontId="1"/>
  </si>
  <si>
    <t>学術研究，専門・技術ｻｰﾋﾞｽ業</t>
    <rPh sb="0" eb="2">
      <t>ガクジュツ</t>
    </rPh>
    <rPh sb="2" eb="4">
      <t>ケンキュウ</t>
    </rPh>
    <rPh sb="5" eb="7">
      <t>センモン</t>
    </rPh>
    <rPh sb="8" eb="10">
      <t>ギジュツ</t>
    </rPh>
    <rPh sb="15" eb="16">
      <t>ギョウ</t>
    </rPh>
    <phoneticPr fontId="1"/>
  </si>
  <si>
    <t>宿泊業，飲食サービス業</t>
    <rPh sb="0" eb="2">
      <t>シュクハク</t>
    </rPh>
    <rPh sb="2" eb="3">
      <t>ギョウ</t>
    </rPh>
    <rPh sb="4" eb="6">
      <t>インショク</t>
    </rPh>
    <rPh sb="10" eb="11">
      <t>ギョウ</t>
    </rPh>
    <phoneticPr fontId="1"/>
  </si>
  <si>
    <t>生活関連ｻｰﾋﾞｽ業，娯楽業</t>
    <rPh sb="0" eb="2">
      <t>セイカツ</t>
    </rPh>
    <rPh sb="2" eb="4">
      <t>カンレン</t>
    </rPh>
    <rPh sb="9" eb="10">
      <t>ギョウ</t>
    </rPh>
    <rPh sb="11" eb="14">
      <t>ゴラクギョウ</t>
    </rPh>
    <phoneticPr fontId="1"/>
  </si>
  <si>
    <t>教育，
学習
支援業</t>
  </si>
  <si>
    <t>医療，
福祉</t>
  </si>
  <si>
    <t>ｻｰﾋﾞｽ業（他に分類されないもの）</t>
  </si>
  <si>
    <t>公務
(他に分類されるものを除く)</t>
    <rPh sb="14" eb="15">
      <t>ノゾ</t>
    </rPh>
    <phoneticPr fontId="1"/>
  </si>
  <si>
    <t>分類
不能の
産業</t>
  </si>
  <si>
    <t>総数</t>
    <rPh sb="0" eb="2">
      <t>ソウスウ</t>
    </rPh>
    <phoneticPr fontId="1"/>
  </si>
  <si>
    <t>男</t>
    <rPh sb="0" eb="1">
      <t>オトコ</t>
    </rPh>
    <phoneticPr fontId="1"/>
  </si>
  <si>
    <t>女</t>
    <rPh sb="0" eb="1">
      <t>オンナ</t>
    </rPh>
    <phoneticPr fontId="1"/>
  </si>
  <si>
    <t>資料：国勢調査</t>
    <rPh sb="0" eb="2">
      <t>シリョウ</t>
    </rPh>
    <rPh sb="3" eb="5">
      <t>コクセイ</t>
    </rPh>
    <rPh sb="5" eb="7">
      <t>チョウサ</t>
    </rPh>
    <phoneticPr fontId="1"/>
  </si>
  <si>
    <t>35 農地転用状況（農地法許可申請に係る分）</t>
    <rPh sb="3" eb="5">
      <t>ノウチ</t>
    </rPh>
    <rPh sb="5" eb="7">
      <t>テンヨウ</t>
    </rPh>
    <rPh sb="7" eb="9">
      <t>ジョウキョウ</t>
    </rPh>
    <rPh sb="10" eb="12">
      <t>ノウチ</t>
    </rPh>
    <rPh sb="12" eb="13">
      <t>ホウ</t>
    </rPh>
    <rPh sb="13" eb="15">
      <t>キョカ</t>
    </rPh>
    <rPh sb="15" eb="17">
      <t>シンセイ</t>
    </rPh>
    <rPh sb="18" eb="19">
      <t>カカ</t>
    </rPh>
    <rPh sb="20" eb="21">
      <t>ブン</t>
    </rPh>
    <phoneticPr fontId="16"/>
  </si>
  <si>
    <t>共済金額（千円）</t>
  </si>
  <si>
    <t>共済支払金（千円）</t>
  </si>
  <si>
    <t>被害率（％）</t>
  </si>
  <si>
    <t>秋（10～12月）</t>
    <rPh sb="0" eb="1">
      <t>アキ</t>
    </rPh>
    <rPh sb="7" eb="8">
      <t>ガツ</t>
    </rPh>
    <phoneticPr fontId="16"/>
  </si>
  <si>
    <t>春（４～６月）</t>
    <rPh sb="0" eb="1">
      <t>ハル</t>
    </rPh>
    <rPh sb="5" eb="6">
      <t>ガツ</t>
    </rPh>
    <phoneticPr fontId="16"/>
  </si>
  <si>
    <t>資料：農業課</t>
    <rPh sb="0" eb="2">
      <t>シリョウ</t>
    </rPh>
    <rPh sb="3" eb="5">
      <t>ノウギョウ</t>
    </rPh>
    <rPh sb="5" eb="6">
      <t>カ</t>
    </rPh>
    <phoneticPr fontId="2"/>
  </si>
  <si>
    <t>資料：漁業センサス</t>
    <phoneticPr fontId="2"/>
  </si>
  <si>
    <t>『古島敏雄著作集』発行当時の付録「月報」の再録</t>
    <phoneticPr fontId="47"/>
  </si>
  <si>
    <t>A5判、214頁</t>
    <phoneticPr fontId="47"/>
  </si>
  <si>
    <t>古島史学の現在</t>
    <phoneticPr fontId="47"/>
  </si>
  <si>
    <t>飯田市出身の農業史学者が遺した、農村史、農業技術史研究における孤高の業績『古島敏雄著作集』の復刊</t>
    <phoneticPr fontId="47"/>
  </si>
  <si>
    <t>古島敏雄著作集（全１０巻）</t>
    <phoneticPr fontId="47"/>
  </si>
  <si>
    <t>古島敏雄
著作集</t>
    <phoneticPr fontId="47"/>
  </si>
  <si>
    <t>地引地図を読みやすいサイズに分割し、現在の状況を対応させる地図や写真とともに解説
Ａ2判地図3枚付</t>
    <phoneticPr fontId="47"/>
  </si>
  <si>
    <t>描かれた上飯田
－明治初期の地引絵図をよむ－</t>
    <phoneticPr fontId="47"/>
  </si>
  <si>
    <t>豊富な資料の写真や図版で、わかりやすく飯田・上飯田地域の歴史を学ぶことができる
下巻は明治維新から現代まで</t>
    <phoneticPr fontId="47"/>
  </si>
  <si>
    <t>飯田・上飯田の歴史　下巻</t>
    <phoneticPr fontId="47"/>
  </si>
  <si>
    <t>豊富な資料の写真や図版で、わかりやすく飯田・上飯田地域の歴史を学ぶことができる
上巻は原始・古代から幕末まで</t>
    <phoneticPr fontId="47"/>
  </si>
  <si>
    <t>飯田・上飯田の歴史　上巻</t>
    <phoneticPr fontId="47"/>
  </si>
  <si>
    <t>飯田・上飯田の歴史</t>
    <phoneticPr fontId="47"/>
  </si>
  <si>
    <t>地域の人々が人間らしく生きるために、いかにして生命を生み、育て、守ってきたかを探る。</t>
    <phoneticPr fontId="47"/>
  </si>
  <si>
    <t>オーラル・ヒストリー３
生存の地域史をかたる</t>
    <phoneticPr fontId="47"/>
  </si>
  <si>
    <t>戦争経験と養蚕・製糸の二つにテーマを絞ったオーラル・ヒストリー集</t>
    <phoneticPr fontId="47"/>
  </si>
  <si>
    <t>オーラル・ヒストリー２
戦争と養蚕の時代をかたる</t>
    <phoneticPr fontId="47"/>
  </si>
  <si>
    <t>オーラル
ヒストリー</t>
    <phoneticPr fontId="47"/>
  </si>
  <si>
    <t>市民の生活、仕事など、日々の「いとなむ はたらく」様子についての聞き取り調査をまとめたオーラル・ヒストリー集</t>
    <phoneticPr fontId="47"/>
  </si>
  <si>
    <t>オーラル・ヒストリー１
いとなむ はたらく　飯田のあゆみ</t>
    <phoneticPr fontId="47"/>
  </si>
  <si>
    <t>戦国時代から戦後にかけての図像史料の徹底的な分析から浮かび上がる飯田・下伊那の歴史</t>
    <phoneticPr fontId="47"/>
  </si>
  <si>
    <t>みる よむ まなぶ　飯田・下伊那の歴史</t>
    <phoneticPr fontId="47"/>
  </si>
  <si>
    <t>市制施行70周年記念</t>
    <phoneticPr fontId="47"/>
  </si>
  <si>
    <t>1920年代から戦後に到るまでの長期間の流れのなかで、満州移民を通して地域の歴史を考える(完売)</t>
    <phoneticPr fontId="47"/>
  </si>
  <si>
    <t>B6判269頁</t>
    <phoneticPr fontId="47"/>
  </si>
  <si>
    <t>市民ライブラリー１
満州移民　　～飯田下伊那からのメッセージ～（改訂版）</t>
    <phoneticPr fontId="47"/>
  </si>
  <si>
    <t>市民向け</t>
    <rPh sb="0" eb="3">
      <t>シミンム</t>
    </rPh>
    <phoneticPr fontId="47"/>
  </si>
  <si>
    <t>長い歴史の中で起きた代表的な災害と、先人たちの災害対応を、次世代を担う子どもたちに伝える</t>
    <phoneticPr fontId="47"/>
  </si>
  <si>
    <t>ジュニア・ライブラリー３
飯田・下伊那の災害</t>
    <phoneticPr fontId="47"/>
  </si>
  <si>
    <t>飯田における紙産業の歴史や「水引」の発展</t>
    <phoneticPr fontId="47"/>
  </si>
  <si>
    <t>ジュニア・ライブラリー２
水引のまち飯田</t>
    <phoneticPr fontId="47"/>
  </si>
  <si>
    <t>辰野町と豊橋市を結ぶ全長195.7キロの飯田線の歴史　　　(完売)</t>
    <phoneticPr fontId="47"/>
  </si>
  <si>
    <t>ジュニア・ライブラリー１
わたしたちの飯田線</t>
    <phoneticPr fontId="47"/>
  </si>
  <si>
    <t>子ども向け</t>
    <rPh sb="0" eb="1">
      <t>コ</t>
    </rPh>
    <rPh sb="3" eb="4">
      <t>ム</t>
    </rPh>
    <phoneticPr fontId="47"/>
  </si>
  <si>
    <t>B5判、83頁</t>
    <phoneticPr fontId="47"/>
  </si>
  <si>
    <t>飯田・下伊那の歴史２
川路のあゆみ－近世から近代へ</t>
    <phoneticPr fontId="47"/>
  </si>
  <si>
    <t>松尾新井森本家に残された古文書から、家と地域を取り巻く様々なテーマを取り上げ、松尾とその周辺の社会を考える</t>
    <phoneticPr fontId="47"/>
  </si>
  <si>
    <t>B5判、62頁</t>
    <phoneticPr fontId="47"/>
  </si>
  <si>
    <t>飯田・下伊那の歴史1
松尾大森本の家と周辺の社会</t>
    <phoneticPr fontId="47"/>
  </si>
  <si>
    <t>史料で読む</t>
    <rPh sb="0" eb="2">
      <t>シリョウ</t>
    </rPh>
    <rPh sb="3" eb="4">
      <t>ヨ</t>
    </rPh>
    <phoneticPr fontId="47"/>
  </si>
  <si>
    <t>A4版　245頁</t>
    <phoneticPr fontId="47"/>
  </si>
  <si>
    <t>飯田・下伊那史料叢書　建造物編2
農村舞台</t>
    <phoneticPr fontId="47"/>
  </si>
  <si>
    <t>飯田・下伊那地域の特徴的な民家である「本棟造」と「養蚕建築」について130件分の調査内容を掲載</t>
    <phoneticPr fontId="47"/>
  </si>
  <si>
    <t>A4版、496頁</t>
    <phoneticPr fontId="47"/>
  </si>
  <si>
    <t>飯田・下伊那史料叢書　建造物編1
本棟造と養蚕建築</t>
    <phoneticPr fontId="47"/>
  </si>
  <si>
    <t>飯田藩の重臣が職務に係る日々の出来事を日記のように記録したものの翻刻</t>
    <phoneticPr fontId="47"/>
  </si>
  <si>
    <t>A5判、263頁</t>
    <phoneticPr fontId="47"/>
  </si>
  <si>
    <t>飯田・下伊那史料叢書　近世史料編3
延宝二年　飯田御用覚書</t>
    <phoneticPr fontId="47"/>
  </si>
  <si>
    <t>飯田藩がどのような活動をおこなっていたのか、どのような仕組みで領地を支配していたかなど。当時の飯田藩を知ることができる。</t>
    <phoneticPr fontId="47"/>
  </si>
  <si>
    <t>A5判、256頁</t>
    <phoneticPr fontId="47"/>
  </si>
  <si>
    <t>飯田・下伊那史料叢書　近世史料編2
勤向書上帳</t>
    <phoneticPr fontId="47"/>
  </si>
  <si>
    <t>江戸時代の飯田町の役人が、役務記録から出来事・訴訟・法令をピックアップして書き留めた「飯田町役用古記録」を翻刻</t>
    <phoneticPr fontId="47"/>
  </si>
  <si>
    <t>A5判、544頁</t>
    <phoneticPr fontId="47"/>
  </si>
  <si>
    <t>飯田・下伊那史料叢書　近世史料編1
飯田町役用古記録</t>
    <phoneticPr fontId="47"/>
  </si>
  <si>
    <t>基礎史料編</t>
    <phoneticPr fontId="47"/>
  </si>
  <si>
    <t>B5判、119頁</t>
    <phoneticPr fontId="47"/>
  </si>
  <si>
    <t>飯田下伊那の少年たちの満州日記(改訂版)</t>
    <rPh sb="16" eb="19">
      <t>カイテイバン</t>
    </rPh>
    <phoneticPr fontId="47"/>
  </si>
  <si>
    <t>B5判、117頁</t>
    <phoneticPr fontId="47"/>
  </si>
  <si>
    <t>飯田下伊那の少年たちの満州日記</t>
    <phoneticPr fontId="47"/>
  </si>
  <si>
    <t>オールカラー</t>
    <phoneticPr fontId="47"/>
  </si>
  <si>
    <t>A5判、50頁</t>
    <phoneticPr fontId="47"/>
  </si>
  <si>
    <t>伊那谷の暮らしと住まい</t>
    <phoneticPr fontId="47"/>
  </si>
  <si>
    <t>A5判、205頁</t>
    <phoneticPr fontId="47"/>
  </si>
  <si>
    <t>飯田・下伊那の歴史と景観</t>
    <phoneticPr fontId="47"/>
  </si>
  <si>
    <t>昭和１８年、満洲国へ送った青年義勇隊と農業移民を下久堅国民学校校長が視察に行った紀行文</t>
    <phoneticPr fontId="47"/>
  </si>
  <si>
    <t>A5判、502頁</t>
    <phoneticPr fontId="47"/>
  </si>
  <si>
    <t>宮下 功　「満洲紀行」</t>
    <phoneticPr fontId="47"/>
  </si>
  <si>
    <t>戦前、旧村ごとに発行されていた「時報」「村報」の満州移民に関する新聞記事を収録（完売）</t>
    <phoneticPr fontId="47"/>
  </si>
  <si>
    <t>A4判、384頁</t>
    <phoneticPr fontId="47"/>
  </si>
  <si>
    <t>資料集　時報・村報にみる「満洲移民」</t>
    <phoneticPr fontId="47"/>
  </si>
  <si>
    <t>旧飯田町に関する史料を含む、伊那郡部奈村名主である部奈家文書群に関する調査報告書</t>
    <phoneticPr fontId="47"/>
  </si>
  <si>
    <t>A4判、390頁</t>
    <phoneticPr fontId="47"/>
  </si>
  <si>
    <t>飯田下伊那地域史料現状記録調査報告書2
松川町生田部奈　部奈一朗氏所蔵文書</t>
    <phoneticPr fontId="47"/>
  </si>
  <si>
    <t>江戸時代から昭和にかけて松尾村で活躍した豪農、森本家に伝えられた膨大な歴史資料の調査報告書</t>
    <phoneticPr fontId="47"/>
  </si>
  <si>
    <t>A4判、371頁</t>
    <phoneticPr fontId="47"/>
  </si>
  <si>
    <t>飯田下伊那地域史料現状記録調査報告書１
飯田市　松尾新井　森本家（大森本）文書</t>
    <phoneticPr fontId="47"/>
  </si>
  <si>
    <t>B5判、217頁</t>
    <phoneticPr fontId="47"/>
  </si>
  <si>
    <t>B5判、215頁</t>
    <phoneticPr fontId="47"/>
  </si>
  <si>
    <t>B5判、149頁</t>
    <phoneticPr fontId="47"/>
  </si>
  <si>
    <t>B5判、174頁</t>
    <phoneticPr fontId="47"/>
  </si>
  <si>
    <t>B5判、133頁</t>
    <phoneticPr fontId="47"/>
  </si>
  <si>
    <t>B5判、143頁</t>
    <phoneticPr fontId="47"/>
  </si>
  <si>
    <t>B5判、132頁</t>
    <phoneticPr fontId="47"/>
  </si>
  <si>
    <t>B5判、108頁</t>
    <phoneticPr fontId="47"/>
  </si>
  <si>
    <t>B5判、354頁</t>
    <phoneticPr fontId="47"/>
  </si>
  <si>
    <t>下伊那のなかの満洲
聞き書き報告集１０</t>
  </si>
  <si>
    <t>B5判、367頁</t>
    <phoneticPr fontId="47"/>
  </si>
  <si>
    <t>下伊那のなかの満洲
聞き書き報告集９</t>
  </si>
  <si>
    <t>B5判　264頁</t>
    <phoneticPr fontId="47"/>
  </si>
  <si>
    <t>下伊那のなかの満洲
聞き書き報告集８</t>
  </si>
  <si>
    <t>B5判、244頁</t>
    <phoneticPr fontId="47"/>
  </si>
  <si>
    <t>下伊那のなかの満洲
聞き書き報告集７</t>
  </si>
  <si>
    <t>B5判、219頁</t>
    <phoneticPr fontId="47"/>
  </si>
  <si>
    <t>下伊那のなかの満洲
聞き書き報告集６</t>
  </si>
  <si>
    <t>B5判、273頁</t>
    <phoneticPr fontId="47"/>
  </si>
  <si>
    <t>下伊那のなかの満洲
聞き書き報告集５</t>
  </si>
  <si>
    <t>B5判、276頁</t>
    <phoneticPr fontId="47"/>
  </si>
  <si>
    <t>下伊那のなかの満洲
聞き書き報告集４</t>
  </si>
  <si>
    <t>B5判、253頁</t>
    <phoneticPr fontId="47"/>
  </si>
  <si>
    <t>下伊那のなかの満洲
聞き書き報告集３</t>
  </si>
  <si>
    <t>B5判、238頁</t>
    <phoneticPr fontId="47"/>
  </si>
  <si>
    <t>下伊那のなかの満洲
聞き書き報告集２</t>
  </si>
  <si>
    <t xml:space="preserve">戦時中、全国で最多の移民を満州へ送り出した飯田・下伊那地域。帰国者からの聞き取りを通して文字史料だけでは明らかにできない歴史を記録
（報告集１～８は完売）
</t>
    <phoneticPr fontId="47"/>
  </si>
  <si>
    <t>B5判、160頁</t>
    <phoneticPr fontId="47"/>
  </si>
  <si>
    <t>下伊那のなかの満洲
聞き書き報告集１</t>
    <phoneticPr fontId="47"/>
  </si>
  <si>
    <t>調査報告書</t>
    <rPh sb="0" eb="5">
      <t>チョウサホウコクショ</t>
    </rPh>
    <phoneticPr fontId="47"/>
  </si>
  <si>
    <t>B5判、130頁</t>
    <phoneticPr fontId="47"/>
  </si>
  <si>
    <t>年報別冊　地域史の現在</t>
    <phoneticPr fontId="47"/>
  </si>
  <si>
    <t>B5判　248頁</t>
    <phoneticPr fontId="47"/>
  </si>
  <si>
    <t>飯田市歴史研究所年報20</t>
  </si>
  <si>
    <t>B5判　251頁</t>
    <phoneticPr fontId="47"/>
  </si>
  <si>
    <t>飯田市歴史研究所年報19</t>
  </si>
  <si>
    <t>B5判、198頁</t>
    <phoneticPr fontId="47"/>
  </si>
  <si>
    <t>飯田市歴史研究所年報18</t>
  </si>
  <si>
    <t>B5判、214頁</t>
    <phoneticPr fontId="47"/>
  </si>
  <si>
    <t>飯田市歴史研究所年報17</t>
  </si>
  <si>
    <t>B5判、236頁</t>
    <phoneticPr fontId="47"/>
  </si>
  <si>
    <t>飯田市歴史研究所年報16</t>
  </si>
  <si>
    <t>B5判、265頁</t>
    <phoneticPr fontId="47"/>
  </si>
  <si>
    <t>飯田市歴史研究所年報15</t>
  </si>
  <si>
    <t>B5判、290頁</t>
    <phoneticPr fontId="47"/>
  </si>
  <si>
    <t>飯田市歴史研究所年報14</t>
  </si>
  <si>
    <t>B5判、260頁</t>
    <phoneticPr fontId="47"/>
  </si>
  <si>
    <t>飯田市歴史研究所年報13</t>
    <phoneticPr fontId="47"/>
  </si>
  <si>
    <t>B5判、271頁</t>
    <phoneticPr fontId="47"/>
  </si>
  <si>
    <t>飯田市歴史研究所年報12</t>
    <phoneticPr fontId="47"/>
  </si>
  <si>
    <t>飯田市歴史研究所年報11</t>
    <phoneticPr fontId="47"/>
  </si>
  <si>
    <t>B5判、310頁</t>
    <phoneticPr fontId="47"/>
  </si>
  <si>
    <t>飯田市歴史研究所年報10</t>
    <phoneticPr fontId="47"/>
  </si>
  <si>
    <t>B5判、278頁</t>
    <phoneticPr fontId="47"/>
  </si>
  <si>
    <t>飯田市歴史研究所年報９</t>
    <phoneticPr fontId="47"/>
  </si>
  <si>
    <t>B5判、292頁</t>
    <phoneticPr fontId="47"/>
  </si>
  <si>
    <t>飯田市歴史研究所年報８</t>
    <phoneticPr fontId="47"/>
  </si>
  <si>
    <t>B5判、268頁</t>
    <phoneticPr fontId="47"/>
  </si>
  <si>
    <t>飯田市歴史研究所年報７</t>
    <phoneticPr fontId="47"/>
  </si>
  <si>
    <t>B5判、303頁</t>
    <phoneticPr fontId="47"/>
  </si>
  <si>
    <t>飯田市歴史研究所年報６</t>
    <phoneticPr fontId="47"/>
  </si>
  <si>
    <t>B5判、232頁</t>
  </si>
  <si>
    <t>飯田市歴史研究所年報５</t>
    <phoneticPr fontId="47"/>
  </si>
  <si>
    <t>B5判、218頁</t>
    <phoneticPr fontId="47"/>
  </si>
  <si>
    <t>飯田市歴史研究所年報４</t>
    <phoneticPr fontId="47"/>
  </si>
  <si>
    <t>B5判、208頁</t>
    <phoneticPr fontId="47"/>
  </si>
  <si>
    <t>飯田市歴史研究所年報３</t>
    <phoneticPr fontId="47"/>
  </si>
  <si>
    <t>B5判、232頁</t>
    <phoneticPr fontId="47"/>
  </si>
  <si>
    <t>飯田市歴史研究所年報２</t>
    <phoneticPr fontId="47"/>
  </si>
  <si>
    <t>地域史研究事業の成果や研究集会の記録、飯田・下伊那をフィールドとした研究論文などを収録
(年報1、年報別冊　地域史の現在は完売)</t>
    <phoneticPr fontId="47"/>
  </si>
  <si>
    <t>B5判、194頁</t>
    <phoneticPr fontId="47"/>
  </si>
  <si>
    <t>飯田市歴史研究所年報１</t>
    <phoneticPr fontId="47"/>
  </si>
  <si>
    <t>年報</t>
    <rPh sb="0" eb="2">
      <t>ネンホウ</t>
    </rPh>
    <phoneticPr fontId="47"/>
  </si>
  <si>
    <t>内容</t>
    <rPh sb="0" eb="2">
      <t>ナイヨウ</t>
    </rPh>
    <phoneticPr fontId="47"/>
  </si>
  <si>
    <t>規格
頁数</t>
    <rPh sb="0" eb="2">
      <t>キカク</t>
    </rPh>
    <rPh sb="3" eb="4">
      <t>ページ</t>
    </rPh>
    <rPh sb="4" eb="5">
      <t>スウ</t>
    </rPh>
    <phoneticPr fontId="47"/>
  </si>
  <si>
    <t>発行年</t>
    <rPh sb="0" eb="2">
      <t>ハッコウ</t>
    </rPh>
    <rPh sb="2" eb="3">
      <t>ネン</t>
    </rPh>
    <phoneticPr fontId="47"/>
  </si>
  <si>
    <t>定価(円)</t>
    <rPh sb="0" eb="2">
      <t>テイカ</t>
    </rPh>
    <rPh sb="3" eb="4">
      <t>エン</t>
    </rPh>
    <phoneticPr fontId="47"/>
  </si>
  <si>
    <t>タイトル</t>
    <phoneticPr fontId="47"/>
  </si>
  <si>
    <t>区分</t>
    <rPh sb="0" eb="2">
      <t>クブン</t>
    </rPh>
    <phoneticPr fontId="47"/>
  </si>
  <si>
    <t>　　　市民にとってかけがえのない財産であるという観点から、旧役場文書や学校など公的機関の歴史資料、市役所
　　の非現用文書など、地域に残る歴史資料（アーカイブズ）を収集・保存・公開し、市民や研究者が史料を積極的　　
　　に活用できる体制・環境を整える。</t>
    <phoneticPr fontId="47"/>
  </si>
  <si>
    <t>（4）アーカイブズ保存活用事業</t>
    <phoneticPr fontId="47"/>
  </si>
  <si>
    <t>　　　自分たちの地域を知り、地域を大切に思う心の醸成を目的に、多面的で永続的な調査・研究の集約の場として
　 位置づけ、編さんにあたっては、美術博物館・図書館などとの協力・協働を重視して、計画的かつ着実な刊行の
　 取組を行う。
　　　市誌編さん事業では、従来型の単冊形式等の自治体史編さん方式ではなく、史料編の持続的な編さん活動を
　 重視しながら、刊行年度を区切らない市の文化事業として永続的に取り組む。</t>
    <phoneticPr fontId="47"/>
  </si>
  <si>
    <t>（3）市誌編さん事業</t>
  </si>
  <si>
    <t xml:space="preserve"> 　  調査研究、教育を行う人材の育成を目指す。併せて、市民が働き、暮らす身近な地域を知り、地域を大切に思う
   心を培い、人材を育む地域の力―「地育力」を高めていく。
   　具体的には、歴史・文化等に関するより充実した学習機会を提供する飯田アカデミア、飯田・下伊那の歴史を題
   材とした最新の地域史研究の成果を発表する地域史講座、市民が主体的に地域史研究を行うための力をつける
   ことを目的とする歴研ゼミナールを開催する。
   　また、小・中学生を対象にした身近な地域の歴史と文化を分かりやすく話す企画、高校等への出前講座、体験
   学習・職場実習の積極的な受入れを含め、学校教育との連携を進める。</t>
    <phoneticPr fontId="47"/>
  </si>
  <si>
    <t>(２)教育活動</t>
    <phoneticPr fontId="47"/>
  </si>
  <si>
    <t>　　 　歴史研究所における諸活動の基盤として、基礎研究・基礎共同研究を中心とする諸研究を推進する。得られ
　　 た研究成果は、地域史講座、研究集会、定例研究会、年報等で公表する。研究計画の具体化に あたっては、
　　 地域の現状や課題にも配慮して策定する。また、歴史研究活動助成や市民研究員制度を通して、飯田・下伊那
　　 地域を対象とした研究人材の育成及び研究成果の蓄積を図る。</t>
    <phoneticPr fontId="47"/>
  </si>
  <si>
    <t>　 ②研究活動</t>
    <phoneticPr fontId="47"/>
  </si>
  <si>
    <t>　　 　飯田・下伊那の歴史資料に関して、所在状況を悉皆的に調査・把握を行い、このうちのいくつかについては、
     拠点型の現状記録調査を実施する。また、歴史的建造物調査や聞き取り調査を継続して進める。これらの活動
     は、市民と協働する方法を模索しながら行うほか、大学などの研究機関や研究者などの協力を得ていく。</t>
    <phoneticPr fontId="47"/>
  </si>
  <si>
    <t>　 ①史料調査活動</t>
    <phoneticPr fontId="47"/>
  </si>
  <si>
    <t>(１)調査研究活動</t>
    <phoneticPr fontId="47"/>
  </si>
  <si>
    <t>４　基本的事業活動の概要</t>
    <phoneticPr fontId="47"/>
  </si>
  <si>
    <t>　 　地域史研究と地域遺産保存の拠点たる立場と役割の充実化を図り、飯田・下伊那の諸機関・諸団体との交流を
　 深める。</t>
    <phoneticPr fontId="47"/>
  </si>
  <si>
    <t>(４)地域史研究・地域遺産保全を通した交流の促進</t>
    <phoneticPr fontId="47"/>
  </si>
  <si>
    <t xml:space="preserve"> 　　地域市民による史料調査や地域の学習・研究活動と協働し、「地育力」を高める活動を推進する。</t>
    <phoneticPr fontId="47"/>
  </si>
  <si>
    <t>(３)地域市民との連携強化</t>
    <phoneticPr fontId="47"/>
  </si>
  <si>
    <t>　　 歴史や文化からなる地域遺産を再発見し、地域の宝物として大切に守り、これに学び、活用に向けて地域と一
　 緒に考え、地域への愛着と、地域の魅力づくりに結び付けていく。</t>
    <phoneticPr fontId="47"/>
  </si>
  <si>
    <t>(２)地域遺産の再発見</t>
    <phoneticPr fontId="47"/>
  </si>
  <si>
    <t>　　 地域遺産の中核の位置を占める地域アーカイブズ（地域資料）を調査・収集・整理・保存・公開し、飯田の魅力
　 のひとつとして大切に守っていく。</t>
    <phoneticPr fontId="47"/>
  </si>
  <si>
    <t>(１)地域アーカイブズ事業の拠点化</t>
    <phoneticPr fontId="47"/>
  </si>
  <si>
    <t>　第５期中期計画においては、「飯田市誌編さん事業　今後の方向（中期的計画）について」（2002年8月30日）に記される当初の基本方針を堅持し、さらに、2003年～2007年度の第１期中期計画、2008年～2012年度の第２期中期計画、2013～2016年度の第３期中期計画、2017～2020年度の第４期中期計画における成果や課題をふまえた４つの重点目標を設定し、諸活動に取り組む。</t>
    <phoneticPr fontId="47"/>
  </si>
  <si>
    <t>３　地域史研究事業の重点目標</t>
  </si>
  <si>
    <t>総務係  総務係長、係員３(正規職員１、会計年度任用職員２)</t>
    <phoneticPr fontId="47"/>
  </si>
  <si>
    <t>所長、副所長</t>
    <phoneticPr fontId="47"/>
  </si>
  <si>
    <t>〔開所時間〕　午前9時から午後5時まで</t>
  </si>
  <si>
    <t>〔休所日〕　日・月曜日、祝日、年末年始（12月29日から1月3日まで）</t>
  </si>
  <si>
    <t>〔閲覧等〕　歴史資料や地域史等の関連図書の閲覧や複写サービスの他、歴史資料等の照会相談に応じる。</t>
  </si>
  <si>
    <t>〔構　　成〕　交流・閲覧室、研修室、研究室、事務室、書庫、倉庫</t>
  </si>
  <si>
    <t>〔場　　所〕　飯田市鼎下山538番地</t>
  </si>
  <si>
    <t>１　施設の概要</t>
    <phoneticPr fontId="47"/>
  </si>
  <si>
    <t>　飯田市歴史研究所は、「現在及び未来の市民のために、歴史的価値を有する記録を収集し、保存して、広くその利用に供するとともに、歴史、文化等を科学的に調査研究して、これを叙述し、もって市民の教育、学術及び文化の向上発展並びに活力ある地域社会の創造とその持続に寄与する」ことを目標として、平成15年12月に設立された研究機関である。設立当初から中期計画を策定し、現在は令和３年度から令和６年度までの第５期中期計画に沿って研究を進めている。</t>
    <phoneticPr fontId="47"/>
  </si>
  <si>
    <t>75　歴史研究所の概要　</t>
    <phoneticPr fontId="47"/>
  </si>
  <si>
    <t>２． 下水道事業</t>
  </si>
  <si>
    <t>１． 水道事業</t>
  </si>
  <si>
    <t>129　上下水道事業の沿革</t>
  </si>
  <si>
    <t>遠山郷の神社(８神社)
(上村・南信濃)</t>
    <rPh sb="0" eb="2">
      <t>トウヤマ</t>
    </rPh>
    <rPh sb="2" eb="3">
      <t>ゴウ</t>
    </rPh>
    <rPh sb="4" eb="6">
      <t>ジンジャ</t>
    </rPh>
    <rPh sb="8" eb="10">
      <t>ジンジャ</t>
    </rPh>
    <rPh sb="13" eb="15">
      <t>カミムラ</t>
    </rPh>
    <rPh sb="16" eb="19">
      <t>ミナミシナノ</t>
    </rPh>
    <phoneticPr fontId="38"/>
  </si>
  <si>
    <t>・南信州の様々な食、特産品のテント市と手作り作家によるクラフト市の開催。今回は第10回の開催となり、記念イベントも計画中。</t>
    <phoneticPr fontId="38"/>
  </si>
  <si>
    <t xml:space="preserve">・有名なツールドフランスの日本版である国際サイクルロードレース「ツアー・オブ・ジャパン信州飯田ステージ」。全８ステージ(堺、京都…東京)を転戦する国内最高峰の自転車競技プロ選手によるレース。
</t>
    <rPh sb="43" eb="47">
      <t>シンシュウイイダ</t>
    </rPh>
    <rPh sb="53" eb="54">
      <t>ゼン</t>
    </rPh>
    <rPh sb="60" eb="61">
      <t>サカイ</t>
    </rPh>
    <rPh sb="62" eb="64">
      <t>キョウト</t>
    </rPh>
    <rPh sb="82" eb="84">
      <t>キョウギ</t>
    </rPh>
    <rPh sb="86" eb="88">
      <t>センシュ</t>
    </rPh>
    <phoneticPr fontId="38"/>
  </si>
  <si>
    <t>下久堅小学校グランド前（スタート）→下久堅地区周回ｺｰｽ→下久堅小学校グランド前（ﾌｨﾆｯｼｭ）</t>
    <phoneticPr fontId="9"/>
  </si>
  <si>
    <t>飯田文化会館</t>
    <rPh sb="0" eb="2">
      <t>イイダ</t>
    </rPh>
    <rPh sb="2" eb="4">
      <t>ブンカ</t>
    </rPh>
    <rPh sb="4" eb="6">
      <t>カイカン</t>
    </rPh>
    <phoneticPr fontId="38"/>
  </si>
  <si>
    <t>・飯田市内で行なわれる、観光シーズンの幕開けをつげる観光まつり。
・市街地の桜並木において桜まつりが開催される。
・天龍峡では天龍峡にかかる3つの橋を巡り歩く「三橋ウォークスタンプラリー」が開催される。</t>
    <rPh sb="1" eb="5">
      <t>イイダシナイ</t>
    </rPh>
    <rPh sb="6" eb="7">
      <t>オコ</t>
    </rPh>
    <rPh sb="12" eb="14">
      <t>カンコウ</t>
    </rPh>
    <rPh sb="19" eb="21">
      <t>マクア</t>
    </rPh>
    <rPh sb="26" eb="28">
      <t>カンコウ</t>
    </rPh>
    <rPh sb="34" eb="37">
      <t>シガイチ</t>
    </rPh>
    <phoneticPr fontId="38"/>
  </si>
  <si>
    <t>飯田春の観光まつり
大宮通り桜まつり・天龍峡花祭り</t>
    <rPh sb="0" eb="2">
      <t>イイダ</t>
    </rPh>
    <rPh sb="2" eb="3">
      <t>ハル</t>
    </rPh>
    <rPh sb="4" eb="6">
      <t>カンコウ</t>
    </rPh>
    <rPh sb="10" eb="12">
      <t>オオミヤ</t>
    </rPh>
    <rPh sb="12" eb="13">
      <t>ドオ</t>
    </rPh>
    <rPh sb="14" eb="15">
      <t>サクラ</t>
    </rPh>
    <rPh sb="19" eb="21">
      <t>テンリュウ</t>
    </rPh>
    <rPh sb="21" eb="22">
      <t>キョウ</t>
    </rPh>
    <rPh sb="22" eb="23">
      <t>ハナ</t>
    </rPh>
    <rPh sb="23" eb="24">
      <t>マツ</t>
    </rPh>
    <phoneticPr fontId="38"/>
  </si>
  <si>
    <t>商業観光課・生涯学習スポーツ課・文化会館</t>
    <phoneticPr fontId="2"/>
  </si>
  <si>
    <t>資料：選挙管理委員会</t>
    <phoneticPr fontId="9"/>
  </si>
  <si>
    <t>.000</t>
    <phoneticPr fontId="9"/>
  </si>
  <si>
    <t>維新政党・新風</t>
    <rPh sb="0" eb="2">
      <t>イシン</t>
    </rPh>
    <rPh sb="2" eb="4">
      <t>セイトウ</t>
    </rPh>
    <rPh sb="5" eb="7">
      <t>シンプウ</t>
    </rPh>
    <phoneticPr fontId="9"/>
  </si>
  <si>
    <t>新党くにもり</t>
    <rPh sb="0" eb="2">
      <t>シントウ</t>
    </rPh>
    <phoneticPr fontId="9"/>
  </si>
  <si>
    <t>614</t>
    <phoneticPr fontId="9"/>
  </si>
  <si>
    <t>.877</t>
    <phoneticPr fontId="9"/>
  </si>
  <si>
    <t>.507</t>
    <phoneticPr fontId="9"/>
  </si>
  <si>
    <t>日本第一党</t>
    <rPh sb="0" eb="2">
      <t>ニホン</t>
    </rPh>
    <rPh sb="2" eb="4">
      <t>ダイイチ</t>
    </rPh>
    <rPh sb="4" eb="5">
      <t>トウ</t>
    </rPh>
    <phoneticPr fontId="9"/>
  </si>
  <si>
    <t>幸福実現党</t>
    <rPh sb="0" eb="2">
      <t>コウフク</t>
    </rPh>
    <rPh sb="2" eb="4">
      <t>ジツゲン</t>
    </rPh>
    <rPh sb="4" eb="5">
      <t>トウ</t>
    </rPh>
    <phoneticPr fontId="9"/>
  </si>
  <si>
    <t>.387</t>
    <phoneticPr fontId="9"/>
  </si>
  <si>
    <t>.697</t>
    <phoneticPr fontId="9"/>
  </si>
  <si>
    <t>.146</t>
    <phoneticPr fontId="9"/>
  </si>
  <si>
    <t>ごぼうの党</t>
    <rPh sb="4" eb="5">
      <t>トウ</t>
    </rPh>
    <phoneticPr fontId="9"/>
  </si>
  <si>
    <t>.467</t>
    <phoneticPr fontId="9"/>
  </si>
  <si>
    <t>.481</t>
    <phoneticPr fontId="9"/>
  </si>
  <si>
    <t>ＮＨＫ党</t>
    <rPh sb="3" eb="4">
      <t>トウ</t>
    </rPh>
    <phoneticPr fontId="9"/>
  </si>
  <si>
    <t>.715</t>
    <phoneticPr fontId="9"/>
  </si>
  <si>
    <t>.086</t>
    <phoneticPr fontId="9"/>
  </si>
  <si>
    <t>.888</t>
    <phoneticPr fontId="9"/>
  </si>
  <si>
    <t>.409</t>
    <phoneticPr fontId="9"/>
  </si>
  <si>
    <t>.354</t>
    <phoneticPr fontId="9"/>
  </si>
  <si>
    <t>.393</t>
    <phoneticPr fontId="9"/>
  </si>
  <si>
    <t>参政党</t>
    <rPh sb="0" eb="3">
      <t>サンセイトウ</t>
    </rPh>
    <phoneticPr fontId="9"/>
  </si>
  <si>
    <t>.016</t>
    <phoneticPr fontId="9"/>
  </si>
  <si>
    <t>.516</t>
    <phoneticPr fontId="9"/>
  </si>
  <si>
    <t>.356</t>
    <phoneticPr fontId="9"/>
  </si>
  <si>
    <t>.890</t>
    <phoneticPr fontId="9"/>
  </si>
  <si>
    <t>.642</t>
    <phoneticPr fontId="9"/>
  </si>
  <si>
    <t>.063</t>
    <phoneticPr fontId="9"/>
  </si>
  <si>
    <t>国民民主党</t>
    <rPh sb="0" eb="2">
      <t>コクミン</t>
    </rPh>
    <rPh sb="2" eb="4">
      <t>ミンシュ</t>
    </rPh>
    <rPh sb="4" eb="5">
      <t>トウ</t>
    </rPh>
    <phoneticPr fontId="9"/>
  </si>
  <si>
    <t>.792</t>
    <phoneticPr fontId="9"/>
  </si>
  <si>
    <t>.482</t>
    <phoneticPr fontId="9"/>
  </si>
  <si>
    <t>.937</t>
    <phoneticPr fontId="9"/>
  </si>
  <si>
    <t>.878</t>
    <phoneticPr fontId="9"/>
  </si>
  <si>
    <t>.027</t>
    <phoneticPr fontId="9"/>
  </si>
  <si>
    <t>.011</t>
    <phoneticPr fontId="9"/>
  </si>
  <si>
    <t>.886</t>
    <phoneticPr fontId="9"/>
  </si>
  <si>
    <t>.908</t>
    <phoneticPr fontId="9"/>
  </si>
  <si>
    <t>.352</t>
    <phoneticPr fontId="9"/>
  </si>
  <si>
    <t>.959</t>
    <phoneticPr fontId="9"/>
  </si>
  <si>
    <t>.075</t>
    <phoneticPr fontId="9"/>
  </si>
  <si>
    <t>日本維新の会</t>
    <rPh sb="0" eb="2">
      <t>ニホン</t>
    </rPh>
    <rPh sb="2" eb="4">
      <t>イシン</t>
    </rPh>
    <rPh sb="5" eb="6">
      <t>カイ</t>
    </rPh>
    <phoneticPr fontId="9"/>
  </si>
  <si>
    <t>.412</t>
    <phoneticPr fontId="9"/>
  </si>
  <si>
    <t>.864</t>
    <phoneticPr fontId="9"/>
  </si>
  <si>
    <t>.625</t>
    <phoneticPr fontId="9"/>
  </si>
  <si>
    <t>.002</t>
    <phoneticPr fontId="9"/>
  </si>
  <si>
    <t>.722</t>
    <phoneticPr fontId="9"/>
  </si>
  <si>
    <t>.988</t>
    <phoneticPr fontId="9"/>
  </si>
  <si>
    <t>全国</t>
  </si>
  <si>
    <t>得票数</t>
  </si>
  <si>
    <t>当選者数</t>
  </si>
  <si>
    <t>候補者数</t>
  </si>
  <si>
    <t>政党名</t>
  </si>
  <si>
    <t>（２） 比例代表</t>
  </si>
  <si>
    <t>新</t>
  </si>
  <si>
    <t>男</t>
    <phoneticPr fontId="9"/>
  </si>
  <si>
    <t>岩淵政史</t>
    <rPh sb="0" eb="2">
      <t>イワブチ</t>
    </rPh>
    <rPh sb="2" eb="4">
      <t>マサフミ</t>
    </rPh>
    <phoneticPr fontId="9"/>
  </si>
  <si>
    <t>落</t>
  </si>
  <si>
    <t>日高　千穂</t>
    <rPh sb="0" eb="2">
      <t>ヒダカ</t>
    </rPh>
    <rPh sb="3" eb="4">
      <t>セン</t>
    </rPh>
    <phoneticPr fontId="9"/>
  </si>
  <si>
    <t>秋山　良治</t>
    <rPh sb="0" eb="2">
      <t>アキヤマ</t>
    </rPh>
    <rPh sb="3" eb="4">
      <t>ヨ</t>
    </rPh>
    <phoneticPr fontId="9"/>
  </si>
  <si>
    <t>手塚　大輔</t>
    <rPh sb="0" eb="2">
      <t>テヅカ</t>
    </rPh>
    <rPh sb="3" eb="5">
      <t>ダイスケ</t>
    </rPh>
    <phoneticPr fontId="9"/>
  </si>
  <si>
    <t>自由民主党</t>
    <phoneticPr fontId="9"/>
  </si>
  <si>
    <t>秦　光秀</t>
    <rPh sb="0" eb="1">
      <t>ハタ</t>
    </rPh>
    <rPh sb="2" eb="4">
      <t>ミツヒデ</t>
    </rPh>
    <phoneticPr fontId="9"/>
  </si>
  <si>
    <t>立憲民主党</t>
    <rPh sb="0" eb="1">
      <t>タチ</t>
    </rPh>
    <rPh sb="2" eb="5">
      <t>ミンシュトウ</t>
    </rPh>
    <phoneticPr fontId="9"/>
  </si>
  <si>
    <t>杉尾　秀哉</t>
    <rPh sb="0" eb="2">
      <t>スギオ</t>
    </rPh>
    <rPh sb="3" eb="4">
      <t>ヒデ</t>
    </rPh>
    <phoneticPr fontId="9"/>
  </si>
  <si>
    <t>当</t>
  </si>
  <si>
    <t>県総数</t>
  </si>
  <si>
    <t>新現元別</t>
  </si>
  <si>
    <t>党派</t>
  </si>
  <si>
    <t>年齢</t>
  </si>
  <si>
    <t>性別</t>
  </si>
  <si>
    <t>候補者氏名</t>
  </si>
  <si>
    <t>当落</t>
  </si>
  <si>
    <t>（１） 長野県選出（定数1名）</t>
    <rPh sb="10" eb="12">
      <t>テイスウ</t>
    </rPh>
    <rPh sb="13" eb="14">
      <t>メイ</t>
    </rPh>
    <phoneticPr fontId="9"/>
  </si>
  <si>
    <t>222-2 令和４年7月10日執行 参議院議員通常選挙候補者・政党別得票数</t>
    <rPh sb="6" eb="8">
      <t>レイワ</t>
    </rPh>
    <rPh sb="9" eb="10">
      <t>ネン</t>
    </rPh>
    <phoneticPr fontId="9"/>
  </si>
  <si>
    <t>ＮＨＫ受信料を支払わない方法を教える党</t>
    <phoneticPr fontId="9"/>
  </si>
  <si>
    <t>神谷幸太郎</t>
    <rPh sb="0" eb="2">
      <t>カミヤ</t>
    </rPh>
    <rPh sb="2" eb="5">
      <t>コウタロウ</t>
    </rPh>
    <phoneticPr fontId="9"/>
  </si>
  <si>
    <t>小松裕</t>
    <rPh sb="0" eb="2">
      <t>コマツ</t>
    </rPh>
    <rPh sb="2" eb="3">
      <t>ユタカ</t>
    </rPh>
    <phoneticPr fontId="9"/>
  </si>
  <si>
    <t>羽田次郎</t>
    <rPh sb="0" eb="2">
      <t>ハタ</t>
    </rPh>
    <rPh sb="2" eb="4">
      <t>ジロウ</t>
    </rPh>
    <phoneticPr fontId="9"/>
  </si>
  <si>
    <t>222-1 令和３年４月25日執行 参議院長野県選出議員補欠選挙候補者別得票数</t>
    <rPh sb="6" eb="8">
      <t>レイワ</t>
    </rPh>
    <rPh sb="9" eb="10">
      <t>ネン</t>
    </rPh>
    <rPh sb="21" eb="24">
      <t>ナガノケン</t>
    </rPh>
    <rPh sb="24" eb="26">
      <t>センシュツ</t>
    </rPh>
    <rPh sb="26" eb="28">
      <t>ギイン</t>
    </rPh>
    <rPh sb="28" eb="30">
      <t>ホケツ</t>
    </rPh>
    <rPh sb="30" eb="32">
      <t>センキョ</t>
    </rPh>
    <phoneticPr fontId="9"/>
  </si>
  <si>
    <t>落</t>
    <rPh sb="0" eb="1">
      <t>オ</t>
    </rPh>
    <phoneticPr fontId="9"/>
  </si>
  <si>
    <t>金井　忠一</t>
    <rPh sb="0" eb="2">
      <t>カナイ</t>
    </rPh>
    <rPh sb="3" eb="5">
      <t>チュウイチ</t>
    </rPh>
    <phoneticPr fontId="9"/>
  </si>
  <si>
    <t>落</t>
    <rPh sb="0" eb="1">
      <t>ラク</t>
    </rPh>
    <phoneticPr fontId="9"/>
  </si>
  <si>
    <t>阿部守一</t>
    <rPh sb="0" eb="2">
      <t>アベ</t>
    </rPh>
    <rPh sb="2" eb="3">
      <t>マモ</t>
    </rPh>
    <rPh sb="3" eb="4">
      <t>イチ</t>
    </rPh>
    <phoneticPr fontId="9"/>
  </si>
  <si>
    <t>県総数</t>
    <rPh sb="0" eb="1">
      <t>ケン</t>
    </rPh>
    <rPh sb="1" eb="3">
      <t>ソウスウ</t>
    </rPh>
    <phoneticPr fontId="9"/>
  </si>
  <si>
    <t>223-2　令和４年8月７日執行　長野県知事選挙候補者別得票数</t>
    <rPh sb="6" eb="8">
      <t>レイワ</t>
    </rPh>
    <phoneticPr fontId="9"/>
  </si>
  <si>
    <t>金井忠一</t>
    <rPh sb="0" eb="2">
      <t>カナイ</t>
    </rPh>
    <rPh sb="2" eb="4">
      <t>チュウイチ</t>
    </rPh>
    <phoneticPr fontId="9"/>
  </si>
  <si>
    <t>223-1　平成30年8月5日執行　長野県知事選挙候補者別得票数</t>
    <rPh sb="6" eb="8">
      <t>ヘイセイ</t>
    </rPh>
    <rPh sb="10" eb="11">
      <t>ネン</t>
    </rPh>
    <rPh sb="12" eb="13">
      <t>ガツ</t>
    </rPh>
    <rPh sb="14" eb="15">
      <t>ニチ</t>
    </rPh>
    <rPh sb="15" eb="17">
      <t>シッコウ</t>
    </rPh>
    <rPh sb="18" eb="20">
      <t>ナガノ</t>
    </rPh>
    <rPh sb="20" eb="23">
      <t>ケンチジ</t>
    </rPh>
    <rPh sb="23" eb="25">
      <t>センキョ</t>
    </rPh>
    <rPh sb="25" eb="28">
      <t>コウホシャ</t>
    </rPh>
    <rPh sb="28" eb="29">
      <t>ベツ</t>
    </rPh>
    <rPh sb="29" eb="32">
      <t>トクヒョウスウ</t>
    </rPh>
    <phoneticPr fontId="9"/>
  </si>
  <si>
    <t>吉川彰一</t>
    <rPh sb="0" eb="2">
      <t>ヨシカワ</t>
    </rPh>
    <rPh sb="2" eb="3">
      <t>アキラ</t>
    </rPh>
    <phoneticPr fontId="9"/>
  </si>
  <si>
    <t>早川大地</t>
    <rPh sb="0" eb="2">
      <t>ハヤカワ</t>
    </rPh>
    <rPh sb="2" eb="4">
      <t>ダイチ</t>
    </rPh>
    <phoneticPr fontId="9"/>
  </si>
  <si>
    <t>水野力夫</t>
    <rPh sb="0" eb="2">
      <t>ミズノ</t>
    </rPh>
    <rPh sb="2" eb="3">
      <t>チカラ</t>
    </rPh>
    <rPh sb="3" eb="4">
      <t>オット</t>
    </rPh>
    <phoneticPr fontId="9"/>
  </si>
  <si>
    <t>古田芙士</t>
    <rPh sb="0" eb="2">
      <t>フルタ</t>
    </rPh>
    <rPh sb="3" eb="4">
      <t>シ</t>
    </rPh>
    <phoneticPr fontId="9"/>
  </si>
  <si>
    <t>小池  清</t>
    <rPh sb="0" eb="2">
      <t>コイケ</t>
    </rPh>
    <rPh sb="4" eb="5">
      <t>キヨシ</t>
    </rPh>
    <phoneticPr fontId="9"/>
  </si>
  <si>
    <t>小島康晴</t>
    <phoneticPr fontId="9"/>
  </si>
  <si>
    <t>熊谷元尋</t>
    <rPh sb="0" eb="2">
      <t>クマガイ</t>
    </rPh>
    <rPh sb="2" eb="3">
      <t>ハジメ</t>
    </rPh>
    <rPh sb="3" eb="4">
      <t>ヒロ</t>
    </rPh>
    <phoneticPr fontId="9"/>
  </si>
  <si>
    <t>川上信彦</t>
    <rPh sb="0" eb="2">
      <t>カワカミ</t>
    </rPh>
    <rPh sb="2" eb="4">
      <t>ノブヒコ</t>
    </rPh>
    <phoneticPr fontId="9"/>
  </si>
  <si>
    <t>飯田市下伊那郡
選挙区得票数</t>
    <rPh sb="0" eb="3">
      <t>イイダシ</t>
    </rPh>
    <rPh sb="3" eb="7">
      <t>シモイナグン</t>
    </rPh>
    <rPh sb="8" eb="11">
      <t>センキョク</t>
    </rPh>
    <rPh sb="11" eb="14">
      <t>トクヒョウスウ</t>
    </rPh>
    <phoneticPr fontId="9"/>
  </si>
  <si>
    <t>飯田市得票数</t>
    <rPh sb="0" eb="3">
      <t>イイダシ</t>
    </rPh>
    <rPh sb="3" eb="6">
      <t>トクヒョウスウ</t>
    </rPh>
    <phoneticPr fontId="9"/>
  </si>
  <si>
    <t>飯田市・下伊那郡選挙区（定数４名）</t>
    <rPh sb="0" eb="3">
      <t>イイダシ</t>
    </rPh>
    <rPh sb="4" eb="8">
      <t>シモイナグン</t>
    </rPh>
    <rPh sb="8" eb="11">
      <t>センキョク</t>
    </rPh>
    <rPh sb="12" eb="14">
      <t>テイスウ</t>
    </rPh>
    <rPh sb="15" eb="16">
      <t>メイ</t>
    </rPh>
    <phoneticPr fontId="9"/>
  </si>
  <si>
    <t>熊谷章文</t>
    <rPh sb="0" eb="2">
      <t>クマガイ</t>
    </rPh>
    <rPh sb="2" eb="3">
      <t>ショウ</t>
    </rPh>
    <rPh sb="3" eb="4">
      <t>ブン</t>
    </rPh>
    <phoneticPr fontId="9"/>
  </si>
  <si>
    <t>牧野光朗</t>
    <rPh sb="0" eb="2">
      <t>マキノ</t>
    </rPh>
    <rPh sb="2" eb="3">
      <t>ヒカリ</t>
    </rPh>
    <rPh sb="3" eb="4">
      <t>ロウ</t>
    </rPh>
    <phoneticPr fontId="9"/>
  </si>
  <si>
    <t>佐藤健</t>
    <rPh sb="0" eb="2">
      <t>サトウ</t>
    </rPh>
    <rPh sb="2" eb="3">
      <t>タケシ</t>
    </rPh>
    <phoneticPr fontId="9"/>
  </si>
  <si>
    <t>得　票　数</t>
    <rPh sb="0" eb="1">
      <t>エ</t>
    </rPh>
    <rPh sb="2" eb="3">
      <t>ヒョウ</t>
    </rPh>
    <rPh sb="4" eb="5">
      <t>スウ</t>
    </rPh>
    <phoneticPr fontId="9"/>
  </si>
  <si>
    <t>新</t>
    <phoneticPr fontId="9"/>
  </si>
  <si>
    <t>男</t>
    <rPh sb="0" eb="1">
      <t>おとこ</t>
    </rPh>
    <phoneticPr fontId="12" type="Hiragana"/>
  </si>
  <si>
    <t>落選</t>
    <rPh sb="0" eb="2">
      <t>ラクセン</t>
    </rPh>
    <phoneticPr fontId="16"/>
  </si>
  <si>
    <t>当選</t>
  </si>
  <si>
    <t>女</t>
    <rPh sb="0" eb="1">
      <t>おんな</t>
    </rPh>
    <phoneticPr fontId="12" type="Hiragana"/>
  </si>
  <si>
    <t>（定数　23）</t>
    <rPh sb="1" eb="3">
      <t>テイスウ</t>
    </rPh>
    <phoneticPr fontId="9"/>
  </si>
  <si>
    <t>資料：財政課財政係</t>
    <phoneticPr fontId="2"/>
  </si>
  <si>
    <t>資料：財政課財政係</t>
    <rPh sb="6" eb="8">
      <t>ザイセイ</t>
    </rPh>
    <rPh sb="8" eb="9">
      <t>カカ</t>
    </rPh>
    <phoneticPr fontId="9"/>
  </si>
  <si>
    <t>資料：財政課</t>
    <phoneticPr fontId="2"/>
  </si>
  <si>
    <t>私立認定こども園</t>
    <rPh sb="0" eb="2">
      <t>シリツ</t>
    </rPh>
    <rPh sb="2" eb="4">
      <t>ニンテイ</t>
    </rPh>
    <rPh sb="7" eb="8">
      <t>エン</t>
    </rPh>
    <phoneticPr fontId="12"/>
  </si>
  <si>
    <t>資料：人事課</t>
    <phoneticPr fontId="2"/>
  </si>
  <si>
    <t>　※</t>
    <phoneticPr fontId="12"/>
  </si>
  <si>
    <t>※地方自治法の改正により、助役に代えて副市長を置き、定数を２人とする（平成19年４月１日）。</t>
    <rPh sb="1" eb="3">
      <t>チホウ</t>
    </rPh>
    <rPh sb="3" eb="5">
      <t>ジチ</t>
    </rPh>
    <rPh sb="5" eb="6">
      <t>ホウ</t>
    </rPh>
    <rPh sb="7" eb="9">
      <t>カイセイ</t>
    </rPh>
    <rPh sb="13" eb="15">
      <t>ジョヤク</t>
    </rPh>
    <rPh sb="16" eb="17">
      <t>カ</t>
    </rPh>
    <rPh sb="19" eb="20">
      <t>フク</t>
    </rPh>
    <rPh sb="20" eb="22">
      <t>シチョウ</t>
    </rPh>
    <rPh sb="23" eb="24">
      <t>オ</t>
    </rPh>
    <rPh sb="26" eb="28">
      <t>テイスウ</t>
    </rPh>
    <rPh sb="30" eb="31">
      <t>ヒト</t>
    </rPh>
    <rPh sb="35" eb="37">
      <t>ヘイセイ</t>
    </rPh>
    <rPh sb="39" eb="40">
      <t>ネン</t>
    </rPh>
    <rPh sb="41" eb="42">
      <t>ツキ</t>
    </rPh>
    <rPh sb="43" eb="44">
      <t>ニチ</t>
    </rPh>
    <phoneticPr fontId="12"/>
  </si>
  <si>
    <t>自主財源とは市税、分担金及び負担金、使用料及び手数料、財産収入、</t>
    <rPh sb="0" eb="2">
      <t>ジシュ</t>
    </rPh>
    <phoneticPr fontId="9"/>
  </si>
  <si>
    <t>寄附金、繰入金、繰越金、諸収入をいう。</t>
    <rPh sb="4" eb="7">
      <t>クリイレキン</t>
    </rPh>
    <rPh sb="8" eb="11">
      <t>クリコシキン</t>
    </rPh>
    <rPh sb="12" eb="15">
      <t>ショシュウニュウ</t>
    </rPh>
    <phoneticPr fontId="9"/>
  </si>
  <si>
    <r>
      <rPr>
        <sz val="10"/>
        <color theme="1"/>
        <rFont val="ＭＳ Ｐ明朝"/>
        <family val="1"/>
        <charset val="128"/>
      </rPr>
      <t>資料:地域自治振興課</t>
    </r>
    <r>
      <rPr>
        <strike/>
        <sz val="10"/>
        <color theme="1"/>
        <rFont val="ＭＳ Ｐ明朝"/>
        <family val="1"/>
        <charset val="128"/>
      </rPr>
      <t>　</t>
    </r>
    <phoneticPr fontId="2"/>
  </si>
  <si>
    <t>※1号被保険者には任意加入を含む</t>
    <phoneticPr fontId="2"/>
  </si>
  <si>
    <t>資料：環境課</t>
    <phoneticPr fontId="2"/>
  </si>
  <si>
    <t>令和５年10月１日現在</t>
    <rPh sb="0" eb="2">
      <t>レイワ</t>
    </rPh>
    <rPh sb="3" eb="4">
      <t>ネン</t>
    </rPh>
    <rPh sb="4" eb="5">
      <t>ヘイネン</t>
    </rPh>
    <rPh sb="6" eb="7">
      <t>ガツ</t>
    </rPh>
    <rPh sb="8" eb="9">
      <t>ニチ</t>
    </rPh>
    <rPh sb="9" eb="11">
      <t>ゲンザイ</t>
    </rPh>
    <phoneticPr fontId="16"/>
  </si>
  <si>
    <t>各年６月1日現在</t>
    <phoneticPr fontId="2"/>
  </si>
  <si>
    <t>令和６年1月1日現在</t>
    <rPh sb="0" eb="2">
      <t>レイワ</t>
    </rPh>
    <rPh sb="3" eb="4">
      <t>ネン</t>
    </rPh>
    <rPh sb="5" eb="6">
      <t>ガツ</t>
    </rPh>
    <rPh sb="7" eb="8">
      <t>ニチ</t>
    </rPh>
    <rPh sb="8" eb="10">
      <t>ゲンザイ</t>
    </rPh>
    <phoneticPr fontId="12"/>
  </si>
  <si>
    <r>
      <t xml:space="preserve">Ｄ 公共職業
</t>
    </r>
    <r>
      <rPr>
        <sz val="10"/>
        <rFont val="ＭＳ Ｐ明朝"/>
        <family val="1"/>
        <charset val="128"/>
      </rPr>
      <t>能力開発施設等</t>
    </r>
    <rPh sb="2" eb="4">
      <t>コウキョウ</t>
    </rPh>
    <rPh sb="4" eb="6">
      <t>ショクギョウ</t>
    </rPh>
    <rPh sb="7" eb="9">
      <t>ノウリョク</t>
    </rPh>
    <rPh sb="9" eb="11">
      <t>カイハツ</t>
    </rPh>
    <rPh sb="11" eb="13">
      <t>シセツ</t>
    </rPh>
    <rPh sb="13" eb="14">
      <t>ナド</t>
    </rPh>
    <phoneticPr fontId="16"/>
  </si>
  <si>
    <t>総数</t>
    <rPh sb="0" eb="2">
      <t>ソウスウ</t>
    </rPh>
    <phoneticPr fontId="2"/>
  </si>
  <si>
    <t>県内</t>
    <rPh sb="0" eb="2">
      <t>ケンナイ</t>
    </rPh>
    <phoneticPr fontId="2"/>
  </si>
  <si>
    <t>県外</t>
    <rPh sb="0" eb="2">
      <t>ケンガイ</t>
    </rPh>
    <phoneticPr fontId="2"/>
  </si>
  <si>
    <t>資料：水道局</t>
    <rPh sb="0" eb="2">
      <t>シリョウ</t>
    </rPh>
    <rPh sb="3" eb="6">
      <t>スイドウキョク</t>
    </rPh>
    <phoneticPr fontId="2"/>
  </si>
  <si>
    <t>175-1　ごみ等処理の状況</t>
    <rPh sb="8" eb="9">
      <t>トウ</t>
    </rPh>
    <rPh sb="9" eb="11">
      <t>ショリ</t>
    </rPh>
    <rPh sb="12" eb="14">
      <t>ジョウキョウ</t>
    </rPh>
    <phoneticPr fontId="9"/>
  </si>
  <si>
    <t>上肢</t>
    <phoneticPr fontId="2"/>
  </si>
  <si>
    <t>昭和49年４月</t>
    <rPh sb="0" eb="2">
      <t>ショウワ</t>
    </rPh>
    <rPh sb="4" eb="5">
      <t>ネン</t>
    </rPh>
    <rPh sb="6" eb="7">
      <t>ガツ</t>
    </rPh>
    <phoneticPr fontId="2"/>
  </si>
  <si>
    <t>昭和47年４月</t>
    <rPh sb="0" eb="2">
      <t>ショウワ</t>
    </rPh>
    <rPh sb="4" eb="5">
      <t>ネン</t>
    </rPh>
    <rPh sb="6" eb="7">
      <t>ガツ</t>
    </rPh>
    <phoneticPr fontId="2"/>
  </si>
  <si>
    <t>平成８年４月</t>
    <rPh sb="0" eb="2">
      <t>ヘイセイ</t>
    </rPh>
    <rPh sb="3" eb="4">
      <t>ネン</t>
    </rPh>
    <rPh sb="5" eb="6">
      <t>ガツ</t>
    </rPh>
    <phoneticPr fontId="2"/>
  </si>
  <si>
    <t>昭和48年１月</t>
    <rPh sb="0" eb="2">
      <t>ショウワ</t>
    </rPh>
    <rPh sb="4" eb="5">
      <t>ネン</t>
    </rPh>
    <rPh sb="6" eb="7">
      <t>ガツ</t>
    </rPh>
    <phoneticPr fontId="2"/>
  </si>
  <si>
    <t>昭和63年４月</t>
    <rPh sb="0" eb="2">
      <t>ショウワ</t>
    </rPh>
    <rPh sb="4" eb="5">
      <t>ネン</t>
    </rPh>
    <rPh sb="6" eb="7">
      <t>ガツ</t>
    </rPh>
    <phoneticPr fontId="2"/>
  </si>
  <si>
    <t>平成  6年4月</t>
    <rPh sb="0" eb="2">
      <t>ヘイセイ</t>
    </rPh>
    <rPh sb="5" eb="6">
      <t>ネン</t>
    </rPh>
    <rPh sb="7" eb="8">
      <t>ガツ</t>
    </rPh>
    <phoneticPr fontId="2"/>
  </si>
  <si>
    <t>昭和51年</t>
    <rPh sb="0" eb="2">
      <t>ショウワ</t>
    </rPh>
    <rPh sb="4" eb="5">
      <t>ネン</t>
    </rPh>
    <phoneticPr fontId="2"/>
  </si>
  <si>
    <t>　収益的収入及び支出</t>
    <rPh sb="1" eb="4">
      <t>シュウエキテキ</t>
    </rPh>
    <rPh sb="4" eb="6">
      <t>シュウニュウ</t>
    </rPh>
    <rPh sb="6" eb="7">
      <t>オヨ</t>
    </rPh>
    <rPh sb="8" eb="10">
      <t>シシュツ</t>
    </rPh>
    <phoneticPr fontId="9"/>
  </si>
  <si>
    <t>　資本的収入及び支出</t>
    <rPh sb="1" eb="4">
      <t>シホンテキ</t>
    </rPh>
    <rPh sb="4" eb="6">
      <t>シュウニュウ</t>
    </rPh>
    <rPh sb="6" eb="7">
      <t>オヨ</t>
    </rPh>
    <rPh sb="8" eb="10">
      <t>シシュツ</t>
    </rPh>
    <phoneticPr fontId="9"/>
  </si>
  <si>
    <t>　収益的収入及び支出(簡易水道事業）</t>
    <rPh sb="1" eb="4">
      <t>シュウエキテキ</t>
    </rPh>
    <rPh sb="4" eb="6">
      <t>シュウニュウ</t>
    </rPh>
    <rPh sb="6" eb="7">
      <t>オヨ</t>
    </rPh>
    <rPh sb="8" eb="10">
      <t>シシュツ</t>
    </rPh>
    <rPh sb="11" eb="13">
      <t>カンイ</t>
    </rPh>
    <rPh sb="13" eb="15">
      <t>スイドウ</t>
    </rPh>
    <rPh sb="15" eb="17">
      <t>ジギョウ</t>
    </rPh>
    <phoneticPr fontId="9"/>
  </si>
  <si>
    <t>　資本的収入及び支出(簡易水道事業）</t>
    <rPh sb="1" eb="4">
      <t>シホンテキ</t>
    </rPh>
    <rPh sb="4" eb="6">
      <t>シュウニュウ</t>
    </rPh>
    <rPh sb="6" eb="7">
      <t>オヨ</t>
    </rPh>
    <rPh sb="8" eb="10">
      <t>シシュツ</t>
    </rPh>
    <rPh sb="11" eb="13">
      <t>カンイ</t>
    </rPh>
    <rPh sb="13" eb="15">
      <t>スイドウ</t>
    </rPh>
    <rPh sb="15" eb="17">
      <t>ジギョウ</t>
    </rPh>
    <phoneticPr fontId="9"/>
  </si>
  <si>
    <t>飯田市下水道事業決算書</t>
    <rPh sb="0" eb="3">
      <t>イイダシ</t>
    </rPh>
    <rPh sb="3" eb="6">
      <t>ゲスイドウ</t>
    </rPh>
    <rPh sb="6" eb="8">
      <t>ジギョウ</t>
    </rPh>
    <rPh sb="8" eb="11">
      <t>ケッサンショ</t>
    </rPh>
    <phoneticPr fontId="47"/>
  </si>
  <si>
    <t>　収益的収入及び支出　</t>
    <phoneticPr fontId="47"/>
  </si>
  <si>
    <t>　資本的収入及び支出</t>
    <phoneticPr fontId="47"/>
  </si>
  <si>
    <t>飯田市立病院事業会計</t>
    <phoneticPr fontId="9"/>
  </si>
  <si>
    <t>※千円未満切り捨て</t>
    <rPh sb="1" eb="3">
      <t>センエン</t>
    </rPh>
    <rPh sb="3" eb="5">
      <t>ミマン</t>
    </rPh>
    <rPh sb="5" eb="6">
      <t>キ</t>
    </rPh>
    <rPh sb="7" eb="8">
      <t>ス</t>
    </rPh>
    <phoneticPr fontId="47"/>
  </si>
  <si>
    <t>資料：飯田市病院事業・水道事業・下水道事業決算書</t>
    <rPh sb="0" eb="2">
      <t>シリョウ</t>
    </rPh>
    <rPh sb="3" eb="6">
      <t>イイダシ</t>
    </rPh>
    <rPh sb="6" eb="10">
      <t>ビョウインジギョウ</t>
    </rPh>
    <rPh sb="11" eb="13">
      <t>スイドウ</t>
    </rPh>
    <rPh sb="13" eb="15">
      <t>ジギョウ</t>
    </rPh>
    <rPh sb="16" eb="19">
      <t>ゲスイドウ</t>
    </rPh>
    <rPh sb="19" eb="21">
      <t>ジギョウ</t>
    </rPh>
    <rPh sb="21" eb="24">
      <t>ケッサンショ</t>
    </rPh>
    <phoneticPr fontId="47"/>
  </si>
  <si>
    <t>182 交通事故の発生状況（人身）</t>
    <rPh sb="14" eb="16">
      <t>ジンシン</t>
    </rPh>
    <phoneticPr fontId="12"/>
  </si>
  <si>
    <t>各年中</t>
    <rPh sb="0" eb="3">
      <t>カクネンチュウ</t>
    </rPh>
    <phoneticPr fontId="12"/>
  </si>
  <si>
    <t>年</t>
    <rPh sb="0" eb="1">
      <t>ネンド</t>
    </rPh>
    <phoneticPr fontId="12"/>
  </si>
  <si>
    <t>件数</t>
    <rPh sb="0" eb="2">
      <t>ケンスウ</t>
    </rPh>
    <phoneticPr fontId="12"/>
  </si>
  <si>
    <t>死者</t>
    <rPh sb="0" eb="2">
      <t>シシャ</t>
    </rPh>
    <phoneticPr fontId="12"/>
  </si>
  <si>
    <t>負傷者</t>
    <rPh sb="0" eb="3">
      <t>フショウシャ</t>
    </rPh>
    <phoneticPr fontId="12"/>
  </si>
  <si>
    <t>資料：長野県警察公式ＨＰ　統計資料より</t>
    <rPh sb="3" eb="6">
      <t>ナガノケン</t>
    </rPh>
    <rPh sb="6" eb="8">
      <t>ケイサツ</t>
    </rPh>
    <rPh sb="8" eb="10">
      <t>コウシキ</t>
    </rPh>
    <rPh sb="13" eb="15">
      <t>トウケイ</t>
    </rPh>
    <rPh sb="15" eb="17">
      <t>シリョウ</t>
    </rPh>
    <phoneticPr fontId="12"/>
  </si>
  <si>
    <t>-</t>
    <phoneticPr fontId="2"/>
  </si>
  <si>
    <t>草間　重男</t>
    <rPh sb="0" eb="2">
      <t>クサマ</t>
    </rPh>
    <rPh sb="3" eb="4">
      <t>シゲ</t>
    </rPh>
    <rPh sb="4" eb="5">
      <t>オトコ</t>
    </rPh>
    <phoneticPr fontId="9"/>
  </si>
  <si>
    <t>224-1 平成31年4月7日執行 長野県議会議員選挙候補者別得票数</t>
    <rPh sb="6" eb="8">
      <t>ヘイセイ</t>
    </rPh>
    <rPh sb="10" eb="11">
      <t>ネン</t>
    </rPh>
    <rPh sb="12" eb="13">
      <t>ガツ</t>
    </rPh>
    <rPh sb="14" eb="15">
      <t>ニチ</t>
    </rPh>
    <rPh sb="15" eb="17">
      <t>シッコウ</t>
    </rPh>
    <rPh sb="18" eb="21">
      <t>ナガノケン</t>
    </rPh>
    <rPh sb="21" eb="23">
      <t>シギカイ</t>
    </rPh>
    <rPh sb="23" eb="25">
      <t>ギイン</t>
    </rPh>
    <rPh sb="25" eb="27">
      <t>センキョ</t>
    </rPh>
    <rPh sb="27" eb="30">
      <t>コウホシャ</t>
    </rPh>
    <rPh sb="30" eb="31">
      <t>ベツ</t>
    </rPh>
    <rPh sb="31" eb="34">
      <t>トクヒョウスウ</t>
    </rPh>
    <phoneticPr fontId="9"/>
  </si>
  <si>
    <t>224-2 令和５年4月9日執行 長野県議会議員選挙候補者別得票数</t>
    <rPh sb="6" eb="8">
      <t>レイワ</t>
    </rPh>
    <rPh sb="9" eb="10">
      <t>ネン</t>
    </rPh>
    <rPh sb="11" eb="12">
      <t>ガツ</t>
    </rPh>
    <rPh sb="13" eb="14">
      <t>ニチ</t>
    </rPh>
    <rPh sb="14" eb="16">
      <t>シッコウ</t>
    </rPh>
    <rPh sb="17" eb="20">
      <t>ナガノケン</t>
    </rPh>
    <rPh sb="20" eb="22">
      <t>シギカイ</t>
    </rPh>
    <rPh sb="22" eb="24">
      <t>ギイン</t>
    </rPh>
    <rPh sb="24" eb="26">
      <t>センキョ</t>
    </rPh>
    <rPh sb="26" eb="29">
      <t>コウホシャ</t>
    </rPh>
    <rPh sb="29" eb="30">
      <t>ベツ</t>
    </rPh>
    <rPh sb="30" eb="33">
      <t>トクヒョウスウ</t>
    </rPh>
    <phoneticPr fontId="9"/>
  </si>
  <si>
    <t>小池清</t>
    <rPh sb="0" eb="2">
      <t>コイケ</t>
    </rPh>
    <rPh sb="2" eb="3">
      <t>キヨシ</t>
    </rPh>
    <phoneticPr fontId="9"/>
  </si>
  <si>
    <t>竹村直子</t>
    <rPh sb="0" eb="2">
      <t>タケムラ</t>
    </rPh>
    <rPh sb="2" eb="4">
      <t>ナオコ</t>
    </rPh>
    <phoneticPr fontId="2"/>
  </si>
  <si>
    <t>川上信彦</t>
    <rPh sb="0" eb="2">
      <t>カワカミ</t>
    </rPh>
    <rPh sb="2" eb="4">
      <t>ノブヒコ</t>
    </rPh>
    <phoneticPr fontId="2"/>
  </si>
  <si>
    <t>早川大地</t>
    <rPh sb="0" eb="2">
      <t>ハヤカワ</t>
    </rPh>
    <rPh sb="2" eb="4">
      <t>ダイチ</t>
    </rPh>
    <phoneticPr fontId="2"/>
  </si>
  <si>
    <t>熊谷美香</t>
    <rPh sb="0" eb="2">
      <t>クマガイ</t>
    </rPh>
    <rPh sb="2" eb="4">
      <t>ミカ</t>
    </rPh>
    <phoneticPr fontId="2"/>
  </si>
  <si>
    <t>新井信一郎</t>
    <rPh sb="0" eb="2">
      <t>アライ</t>
    </rPh>
    <rPh sb="2" eb="5">
      <t>シンイチロウ</t>
    </rPh>
    <phoneticPr fontId="2"/>
  </si>
  <si>
    <t>福澤　克憲</t>
    <rPh sb="0" eb="2">
      <t>フクザワ</t>
    </rPh>
    <rPh sb="3" eb="5">
      <t>カツノリ</t>
    </rPh>
    <phoneticPr fontId="9"/>
  </si>
  <si>
    <t>井坪　隆</t>
    <rPh sb="0" eb="2">
      <t>イツボ</t>
    </rPh>
    <rPh sb="3" eb="4">
      <t>リュウ</t>
    </rPh>
    <phoneticPr fontId="9"/>
  </si>
  <si>
    <t>関島　百合</t>
    <rPh sb="0" eb="2">
      <t>セキジマ</t>
    </rPh>
    <rPh sb="3" eb="5">
      <t>ユリ</t>
    </rPh>
    <phoneticPr fontId="9"/>
  </si>
  <si>
    <t>永井　一英</t>
    <rPh sb="0" eb="2">
      <t>ナガイ</t>
    </rPh>
    <rPh sb="3" eb="5">
      <t>カズヒデ</t>
    </rPh>
    <phoneticPr fontId="9"/>
  </si>
  <si>
    <t>小林　真一</t>
    <rPh sb="0" eb="2">
      <t>コバヤシ</t>
    </rPh>
    <rPh sb="3" eb="5">
      <t>シンイチ</t>
    </rPh>
    <phoneticPr fontId="9"/>
  </si>
  <si>
    <t>佐々木　博子</t>
    <rPh sb="0" eb="3">
      <t>ササキ</t>
    </rPh>
    <rPh sb="4" eb="6">
      <t>ヒロコ</t>
    </rPh>
    <phoneticPr fontId="9"/>
  </si>
  <si>
    <t>清水　優一郎</t>
    <rPh sb="0" eb="2">
      <t>シミズ</t>
    </rPh>
    <rPh sb="3" eb="4">
      <t>ユウ</t>
    </rPh>
    <rPh sb="4" eb="6">
      <t>イチロウ</t>
    </rPh>
    <phoneticPr fontId="9"/>
  </si>
  <si>
    <t>宮脇　邦彦</t>
    <rPh sb="0" eb="2">
      <t>ミヤワキ</t>
    </rPh>
    <rPh sb="3" eb="5">
      <t>クニヒコ</t>
    </rPh>
    <phoneticPr fontId="9"/>
  </si>
  <si>
    <t>西森　六三</t>
    <rPh sb="0" eb="2">
      <t>ニシモリ</t>
    </rPh>
    <rPh sb="3" eb="4">
      <t>ロク</t>
    </rPh>
    <rPh sb="4" eb="5">
      <t>サン</t>
    </rPh>
    <phoneticPr fontId="9"/>
  </si>
  <si>
    <t>筒井　誠逸</t>
    <rPh sb="0" eb="2">
      <t>ツツイ</t>
    </rPh>
    <rPh sb="3" eb="5">
      <t>セイイツ</t>
    </rPh>
    <phoneticPr fontId="9"/>
  </si>
  <si>
    <t>新井　信一郎</t>
    <rPh sb="0" eb="2">
      <t>アライ</t>
    </rPh>
    <rPh sb="3" eb="6">
      <t>シンイチロウ</t>
    </rPh>
    <phoneticPr fontId="9"/>
  </si>
  <si>
    <t>竹村　圭史</t>
    <rPh sb="0" eb="2">
      <t>タケムラ</t>
    </rPh>
    <rPh sb="3" eb="5">
      <t>ケイシ</t>
    </rPh>
    <phoneticPr fontId="9"/>
  </si>
  <si>
    <t>古川　仁</t>
    <phoneticPr fontId="9"/>
  </si>
  <si>
    <t>小平　彰</t>
    <rPh sb="0" eb="2">
      <t>コダイラ</t>
    </rPh>
    <rPh sb="3" eb="4">
      <t>アキラ</t>
    </rPh>
    <phoneticPr fontId="9"/>
  </si>
  <si>
    <t>山﨑　昌伸</t>
    <phoneticPr fontId="9"/>
  </si>
  <si>
    <t>木下　徳康</t>
    <phoneticPr fontId="9"/>
  </si>
  <si>
    <t>熊谷　泰人</t>
    <rPh sb="0" eb="2">
      <t>クマガイ</t>
    </rPh>
    <rPh sb="3" eb="5">
      <t>ヤスト</t>
    </rPh>
    <phoneticPr fontId="9"/>
  </si>
  <si>
    <t>原　和世</t>
    <rPh sb="0" eb="1">
      <t>ハラ</t>
    </rPh>
    <rPh sb="2" eb="3">
      <t>ワ</t>
    </rPh>
    <rPh sb="3" eb="4">
      <t>ヨ</t>
    </rPh>
    <phoneticPr fontId="9"/>
  </si>
  <si>
    <t>清水　勇</t>
    <rPh sb="0" eb="2">
      <t>シミズ</t>
    </rPh>
    <rPh sb="3" eb="4">
      <t>イサム</t>
    </rPh>
    <phoneticPr fontId="9"/>
  </si>
  <si>
    <t>市瀬　芳明</t>
    <rPh sb="0" eb="2">
      <t>イチノセ</t>
    </rPh>
    <rPh sb="3" eb="5">
      <t>ヨシアキ</t>
    </rPh>
    <phoneticPr fontId="9"/>
  </si>
  <si>
    <t>下平　恒男</t>
    <rPh sb="0" eb="2">
      <t>シモダイラ</t>
    </rPh>
    <rPh sb="3" eb="5">
      <t>ツネオ</t>
    </rPh>
    <phoneticPr fontId="9"/>
  </si>
  <si>
    <t>橋爪　重人</t>
    <rPh sb="0" eb="2">
      <t>ハシヅメ</t>
    </rPh>
    <rPh sb="3" eb="5">
      <t>シゲト</t>
    </rPh>
    <phoneticPr fontId="9"/>
  </si>
  <si>
    <t>岡田　倫英</t>
    <rPh sb="0" eb="2">
      <t>オカダ</t>
    </rPh>
    <rPh sb="3" eb="4">
      <t>リン</t>
    </rPh>
    <rPh sb="4" eb="5">
      <t>エイ</t>
    </rPh>
    <phoneticPr fontId="9"/>
  </si>
  <si>
    <t>塚平　一成</t>
    <rPh sb="0" eb="1">
      <t>ツカ</t>
    </rPh>
    <rPh sb="1" eb="2">
      <t>タイ</t>
    </rPh>
    <rPh sb="3" eb="5">
      <t>カズナリ</t>
    </rPh>
    <phoneticPr fontId="9"/>
  </si>
  <si>
    <t>野崎　直仁</t>
    <rPh sb="0" eb="2">
      <t>ノザキ</t>
    </rPh>
    <rPh sb="3" eb="5">
      <t>ナオヒト</t>
    </rPh>
    <phoneticPr fontId="9"/>
  </si>
  <si>
    <t>佐藤　道成</t>
    <rPh sb="0" eb="2">
      <t>サトウ</t>
    </rPh>
    <rPh sb="3" eb="5">
      <t>ミチナリ</t>
    </rPh>
    <phoneticPr fontId="9"/>
  </si>
  <si>
    <t>資料：選挙管理委員会</t>
    <phoneticPr fontId="2"/>
  </si>
  <si>
    <t>飯田市中央公園（主会場）</t>
    <rPh sb="0" eb="3">
      <t>イイダシ</t>
    </rPh>
    <rPh sb="3" eb="5">
      <t>チュウオウ</t>
    </rPh>
    <rPh sb="5" eb="7">
      <t>コウエン</t>
    </rPh>
    <rPh sb="8" eb="11">
      <t>シュカイジョウ</t>
    </rPh>
    <phoneticPr fontId="16"/>
  </si>
  <si>
    <t>勤労者体育センター第１体育館</t>
    <rPh sb="0" eb="3">
      <t>キンロウシャ</t>
    </rPh>
    <rPh sb="3" eb="5">
      <t>タイイク</t>
    </rPh>
    <rPh sb="9" eb="10">
      <t>ダイ</t>
    </rPh>
    <rPh sb="11" eb="14">
      <t>タイイクカン</t>
    </rPh>
    <phoneticPr fontId="16"/>
  </si>
  <si>
    <t>市内一円及び下伊那郡下</t>
    <rPh sb="0" eb="2">
      <t>シナイ</t>
    </rPh>
    <rPh sb="2" eb="4">
      <t>イチエン</t>
    </rPh>
    <rPh sb="4" eb="5">
      <t>オヨ</t>
    </rPh>
    <rPh sb="6" eb="9">
      <t>シモイナ</t>
    </rPh>
    <rPh sb="9" eb="10">
      <t>グン</t>
    </rPh>
    <rPh sb="10" eb="11">
      <t>シタ</t>
    </rPh>
    <phoneticPr fontId="38"/>
  </si>
  <si>
    <t>2</t>
    <phoneticPr fontId="2"/>
  </si>
  <si>
    <t>3</t>
    <phoneticPr fontId="2"/>
  </si>
  <si>
    <t>4</t>
    <phoneticPr fontId="2"/>
  </si>
  <si>
    <t>5</t>
    <phoneticPr fontId="2"/>
  </si>
  <si>
    <t>丸山児童センター、丸山児童センター第2</t>
    <rPh sb="9" eb="11">
      <t>マルヤマ</t>
    </rPh>
    <rPh sb="11" eb="13">
      <t>ジドウ</t>
    </rPh>
    <rPh sb="17" eb="18">
      <t>ダイ</t>
    </rPh>
    <phoneticPr fontId="12"/>
  </si>
  <si>
    <t>上久堅1995番地10</t>
    <rPh sb="0" eb="3">
      <t>カミヒサカタ</t>
    </rPh>
    <rPh sb="7" eb="9">
      <t>バンチ</t>
    </rPh>
    <phoneticPr fontId="12"/>
  </si>
  <si>
    <t>R2</t>
    <phoneticPr fontId="2"/>
  </si>
  <si>
    <t>R3</t>
    <phoneticPr fontId="2"/>
  </si>
  <si>
    <t>R4</t>
    <phoneticPr fontId="2"/>
  </si>
  <si>
    <t>R5</t>
    <phoneticPr fontId="2"/>
  </si>
  <si>
    <t>59</t>
    <phoneticPr fontId="2"/>
  </si>
  <si>
    <t>51</t>
    <phoneticPr fontId="2"/>
  </si>
  <si>
    <t>44</t>
    <phoneticPr fontId="2"/>
  </si>
  <si>
    <t>64</t>
    <phoneticPr fontId="2"/>
  </si>
  <si>
    <t>52</t>
    <phoneticPr fontId="2"/>
  </si>
  <si>
    <t>39</t>
    <phoneticPr fontId="2"/>
  </si>
  <si>
    <t>45</t>
    <phoneticPr fontId="2"/>
  </si>
  <si>
    <t>43</t>
    <phoneticPr fontId="2"/>
  </si>
  <si>
    <t>衆議院議員
（小選挙区）</t>
    <phoneticPr fontId="2"/>
  </si>
  <si>
    <t>やまびこドーム周辺発着</t>
    <rPh sb="7" eb="9">
      <t>シュウヘン</t>
    </rPh>
    <rPh sb="9" eb="11">
      <t>ハッチャク</t>
    </rPh>
    <phoneticPr fontId="2"/>
  </si>
  <si>
    <t>(剣道) 　</t>
    <rPh sb="1" eb="3">
      <t>ケンドウ</t>
    </rPh>
    <phoneticPr fontId="16"/>
  </si>
  <si>
    <t>(弓道)　　</t>
    <rPh sb="1" eb="3">
      <t>キュウドウ</t>
    </rPh>
    <phoneticPr fontId="16"/>
  </si>
  <si>
    <t>5月～3月</t>
    <rPh sb="1" eb="2">
      <t>ガツ</t>
    </rPh>
    <rPh sb="4" eb="5">
      <t>ガツ</t>
    </rPh>
    <phoneticPr fontId="16"/>
  </si>
  <si>
    <t>12.31</t>
    <phoneticPr fontId="2"/>
  </si>
  <si>
    <t>3.25</t>
    <phoneticPr fontId="2"/>
  </si>
  <si>
    <t>H16.8</t>
    <phoneticPr fontId="2"/>
  </si>
  <si>
    <t>H17.8</t>
    <phoneticPr fontId="2"/>
  </si>
  <si>
    <t>H19.8</t>
    <phoneticPr fontId="2"/>
  </si>
  <si>
    <t>H18.8</t>
    <phoneticPr fontId="2"/>
  </si>
  <si>
    <t>H20.9</t>
    <phoneticPr fontId="2"/>
  </si>
  <si>
    <t>H21.8</t>
    <phoneticPr fontId="2"/>
  </si>
  <si>
    <t>H22.8</t>
    <phoneticPr fontId="2"/>
  </si>
  <si>
    <t>H23.10</t>
    <phoneticPr fontId="2"/>
  </si>
  <si>
    <t>H24.8</t>
    <phoneticPr fontId="2"/>
  </si>
  <si>
    <t>H25.8</t>
    <phoneticPr fontId="2"/>
  </si>
  <si>
    <t>H26.8</t>
    <phoneticPr fontId="2"/>
  </si>
  <si>
    <t>H27.8</t>
    <phoneticPr fontId="2"/>
  </si>
  <si>
    <t>H28.11</t>
    <phoneticPr fontId="2"/>
  </si>
  <si>
    <t>H29.9</t>
    <phoneticPr fontId="2"/>
  </si>
  <si>
    <t>H31.2</t>
    <phoneticPr fontId="2"/>
  </si>
  <si>
    <t>R1.9</t>
    <phoneticPr fontId="2"/>
  </si>
  <si>
    <t>R2.11</t>
    <phoneticPr fontId="2"/>
  </si>
  <si>
    <t>R3.11</t>
    <phoneticPr fontId="2"/>
  </si>
  <si>
    <t>R4.12</t>
    <phoneticPr fontId="2"/>
  </si>
  <si>
    <t>H24.7</t>
    <phoneticPr fontId="2"/>
  </si>
  <si>
    <t>H18.3</t>
    <phoneticPr fontId="2"/>
  </si>
  <si>
    <t>H19.3</t>
    <phoneticPr fontId="2"/>
  </si>
  <si>
    <t>H22.3</t>
    <phoneticPr fontId="2"/>
  </si>
  <si>
    <t>H30.3</t>
    <phoneticPr fontId="2"/>
  </si>
  <si>
    <t>R3.10</t>
    <phoneticPr fontId="2"/>
  </si>
  <si>
    <t>H20.3</t>
    <phoneticPr fontId="2"/>
  </si>
  <si>
    <t>H23.3</t>
    <phoneticPr fontId="2"/>
  </si>
  <si>
    <t>H29.3</t>
    <phoneticPr fontId="2"/>
  </si>
  <si>
    <t>H31.3</t>
    <phoneticPr fontId="2"/>
  </si>
  <si>
    <t>H21.3</t>
    <phoneticPr fontId="2"/>
  </si>
  <si>
    <t>H27.3</t>
    <phoneticPr fontId="2"/>
  </si>
  <si>
    <t>R4.3</t>
    <phoneticPr fontId="2"/>
  </si>
  <si>
    <t>R3.2</t>
    <phoneticPr fontId="2"/>
  </si>
  <si>
    <t>H21.9</t>
    <phoneticPr fontId="2"/>
  </si>
  <si>
    <t>H28.3</t>
    <phoneticPr fontId="2"/>
  </si>
  <si>
    <t>H19.10</t>
    <phoneticPr fontId="2"/>
  </si>
  <si>
    <t>H19.11</t>
    <phoneticPr fontId="2"/>
  </si>
  <si>
    <t>H24.9</t>
    <phoneticPr fontId="2"/>
  </si>
  <si>
    <t>H25.3</t>
    <phoneticPr fontId="2"/>
  </si>
  <si>
    <t>H26.3</t>
    <phoneticPr fontId="2"/>
  </si>
  <si>
    <t>H17.10</t>
    <phoneticPr fontId="2"/>
  </si>
  <si>
    <t>H17.12</t>
    <phoneticPr fontId="2"/>
  </si>
  <si>
    <t>H23.7</t>
    <phoneticPr fontId="2"/>
  </si>
  <si>
    <t>H15.12</t>
    <phoneticPr fontId="2"/>
  </si>
  <si>
    <t>H22.2</t>
    <phoneticPr fontId="2"/>
  </si>
  <si>
    <t>H15.3</t>
    <phoneticPr fontId="2"/>
  </si>
  <si>
    <t>H16.3</t>
    <phoneticPr fontId="2"/>
  </si>
  <si>
    <t>H17.2</t>
    <phoneticPr fontId="2"/>
  </si>
  <si>
    <t>H17.1</t>
    <phoneticPr fontId="2"/>
  </si>
  <si>
    <t>H18.5</t>
    <phoneticPr fontId="2"/>
  </si>
  <si>
    <t>R1.10</t>
    <phoneticPr fontId="2"/>
  </si>
  <si>
    <t>R2.6</t>
    <phoneticPr fontId="2"/>
  </si>
  <si>
    <t>H24.3</t>
    <phoneticPr fontId="2"/>
  </si>
  <si>
    <t>H17.3</t>
    <phoneticPr fontId="2"/>
  </si>
  <si>
    <t>(完売)</t>
    <rPh sb="1" eb="3">
      <t>カンバイ</t>
    </rPh>
    <phoneticPr fontId="2"/>
  </si>
  <si>
    <t>(完売)</t>
    <phoneticPr fontId="2"/>
  </si>
  <si>
    <t>東栄町3108番地１　さんとぴあ飯田２F</t>
    <rPh sb="0" eb="3">
      <t>トウエイチョウ</t>
    </rPh>
    <rPh sb="7" eb="9">
      <t>バンチ</t>
    </rPh>
    <rPh sb="16" eb="18">
      <t>イイダ</t>
    </rPh>
    <phoneticPr fontId="2"/>
  </si>
  <si>
    <t>定数1,205名</t>
    <rPh sb="0" eb="2">
      <t>テイスウ</t>
    </rPh>
    <phoneticPr fontId="16"/>
  </si>
  <si>
    <t>(兼)</t>
    <phoneticPr fontId="2"/>
  </si>
  <si>
    <t>(兼)</t>
    <rPh sb="1" eb="2">
      <t>ケン</t>
    </rPh>
    <phoneticPr fontId="9"/>
  </si>
  <si>
    <t>鼎西鼎620-1　アビタシオン水の手B</t>
    <rPh sb="0" eb="1">
      <t>カナエ</t>
    </rPh>
    <rPh sb="1" eb="2">
      <t>ニシ</t>
    </rPh>
    <rPh sb="2" eb="3">
      <t>カナエ</t>
    </rPh>
    <rPh sb="15" eb="16">
      <t>ミズ</t>
    </rPh>
    <rPh sb="17" eb="18">
      <t>テ</t>
    </rPh>
    <phoneticPr fontId="2"/>
  </si>
  <si>
    <t>こども家庭課</t>
    <rPh sb="3" eb="5">
      <t>カテイ</t>
    </rPh>
    <rPh sb="5" eb="6">
      <t>カ</t>
    </rPh>
    <phoneticPr fontId="2"/>
  </si>
  <si>
    <t>中部森林管理局伊那谷総合治山事業所</t>
    <phoneticPr fontId="2"/>
  </si>
  <si>
    <t>野底山森林公園　管理事務所</t>
    <rPh sb="0" eb="3">
      <t>ノソコヤマ</t>
    </rPh>
    <rPh sb="3" eb="7">
      <t>シンリンコウエン</t>
    </rPh>
    <rPh sb="8" eb="13">
      <t>カンリジムショ</t>
    </rPh>
    <phoneticPr fontId="2"/>
  </si>
  <si>
    <t>上郷黒田3840</t>
    <rPh sb="0" eb="4">
      <t>カミサトクロダ</t>
    </rPh>
    <phoneticPr fontId="2"/>
  </si>
  <si>
    <t>22-0915</t>
    <phoneticPr fontId="2"/>
  </si>
  <si>
    <t>79　飯田市恒川史跡公園の概要</t>
    <rPh sb="3" eb="5">
      <t>イイダ</t>
    </rPh>
    <rPh sb="5" eb="6">
      <t>シ</t>
    </rPh>
    <rPh sb="6" eb="8">
      <t>ゴンガ</t>
    </rPh>
    <rPh sb="8" eb="10">
      <t>シセキ</t>
    </rPh>
    <rPh sb="10" eb="12">
      <t>コウエン</t>
    </rPh>
    <rPh sb="13" eb="15">
      <t>ガイヨウ</t>
    </rPh>
    <phoneticPr fontId="16"/>
  </si>
  <si>
    <t>飯田市座光寺</t>
    <rPh sb="3" eb="6">
      <t>ザコウジ</t>
    </rPh>
    <phoneticPr fontId="2"/>
  </si>
  <si>
    <t>四阿１棟・水道（その他現在整備中）</t>
    <rPh sb="0" eb="2">
      <t>アズマヤ</t>
    </rPh>
    <rPh sb="5" eb="7">
      <t>スイドウ</t>
    </rPh>
    <rPh sb="10" eb="11">
      <t>タ</t>
    </rPh>
    <rPh sb="11" eb="13">
      <t>ゲンザイ</t>
    </rPh>
    <rPh sb="13" eb="15">
      <t>セイビ</t>
    </rPh>
    <rPh sb="15" eb="16">
      <t>チュウ</t>
    </rPh>
    <phoneticPr fontId="16"/>
  </si>
  <si>
    <t xml:space="preserve">    座光寺にある恒川官衙（ごんがかんが）遺跡は、飛鳥・奈良・平安時代に伊那郡に置かれた郡役所（伊那郡衙）の跡地であり、国により史跡に指定されている。これまでの発掘調査により、正倉（税である穀物を納めた倉）、郡衙（ぐんが　郡役所）を区画する溝、祭祀場、館（宿泊施設）・厨（厨房）と推定できる建物跡などが見つかっている。
　史跡の完全な保全と活用のため、史跡の一部を公有地化し、史跡公園として整備を実施している。史跡公園は、大きく４つのエリアに分かれる。清水エリアは、古代に地域の安寧を祈る祭祀が行われた恒川清水（ごんがわしみず）を中心とした一画で、令和４年４月より供用開始している。この場所は、郡衙がなくなった後も近年まで地域の水源として大切に使われており、同時に信仰の場所でもあったことから、奈良時代の祀りの場の再現ではなく、水を湛えた景観を残した整備としている。北側エリアは、郡衙を区画する溝を確認した場所で、溝の位置を地表に表示しており、令和５年４月に供用を開始した。正倉院エリアは古代においては正倉が何棟も建ち並んでいた場所で、史跡公園の中核として今後整備を進める。ガイダンスエリアは、恒川官衙遺跡や公園の案内、古代の解説などを行う案内（ガイダンス）施設を整備する場所で、現在整備を進めている。</t>
    <rPh sb="4" eb="7">
      <t>ザコウジ</t>
    </rPh>
    <rPh sb="26" eb="28">
      <t>アスカ</t>
    </rPh>
    <rPh sb="81" eb="83">
      <t>ハックツ</t>
    </rPh>
    <rPh sb="83" eb="85">
      <t>チョウサ</t>
    </rPh>
    <rPh sb="89" eb="91">
      <t>ショウソウ</t>
    </rPh>
    <rPh sb="92" eb="93">
      <t>ゼイ</t>
    </rPh>
    <rPh sb="96" eb="98">
      <t>コクモツ</t>
    </rPh>
    <rPh sb="99" eb="100">
      <t>オサ</t>
    </rPh>
    <rPh sb="102" eb="103">
      <t>クラ</t>
    </rPh>
    <rPh sb="105" eb="107">
      <t>グンガ</t>
    </rPh>
    <rPh sb="112" eb="113">
      <t>グン</t>
    </rPh>
    <rPh sb="113" eb="115">
      <t>ヤクショ</t>
    </rPh>
    <rPh sb="117" eb="119">
      <t>クカク</t>
    </rPh>
    <rPh sb="121" eb="122">
      <t>ミゾ</t>
    </rPh>
    <rPh sb="123" eb="125">
      <t>サイシ</t>
    </rPh>
    <rPh sb="125" eb="126">
      <t>バ</t>
    </rPh>
    <rPh sb="127" eb="128">
      <t>タチ</t>
    </rPh>
    <rPh sb="129" eb="131">
      <t>シュクハク</t>
    </rPh>
    <rPh sb="131" eb="133">
      <t>シセツ</t>
    </rPh>
    <rPh sb="135" eb="136">
      <t>クリヤ</t>
    </rPh>
    <rPh sb="137" eb="139">
      <t>チュウボウ</t>
    </rPh>
    <rPh sb="141" eb="143">
      <t>スイテイ</t>
    </rPh>
    <rPh sb="146" eb="148">
      <t>タテモノ</t>
    </rPh>
    <rPh sb="148" eb="149">
      <t>アト</t>
    </rPh>
    <rPh sb="152" eb="153">
      <t>ミ</t>
    </rPh>
    <rPh sb="162" eb="164">
      <t>シセキ</t>
    </rPh>
    <rPh sb="165" eb="167">
      <t>カンゼン</t>
    </rPh>
    <rPh sb="168" eb="170">
      <t>ホゼン</t>
    </rPh>
    <rPh sb="171" eb="173">
      <t>カツヨウ</t>
    </rPh>
    <rPh sb="177" eb="179">
      <t>シセキ</t>
    </rPh>
    <rPh sb="180" eb="182">
      <t>イチブ</t>
    </rPh>
    <rPh sb="183" eb="187">
      <t>コウユウチカ</t>
    </rPh>
    <rPh sb="189" eb="191">
      <t>シセキ</t>
    </rPh>
    <rPh sb="191" eb="193">
      <t>コウエン</t>
    </rPh>
    <rPh sb="196" eb="198">
      <t>セイビ</t>
    </rPh>
    <rPh sb="199" eb="201">
      <t>ジッシ</t>
    </rPh>
    <rPh sb="206" eb="208">
      <t>シセキ</t>
    </rPh>
    <rPh sb="208" eb="210">
      <t>コウエン</t>
    </rPh>
    <rPh sb="212" eb="213">
      <t>オオ</t>
    </rPh>
    <rPh sb="222" eb="223">
      <t>ワ</t>
    </rPh>
    <rPh sb="227" eb="229">
      <t>シミズ</t>
    </rPh>
    <rPh sb="234" eb="236">
      <t>コダイ</t>
    </rPh>
    <rPh sb="237" eb="239">
      <t>チイキ</t>
    </rPh>
    <rPh sb="240" eb="242">
      <t>アンネイ</t>
    </rPh>
    <rPh sb="243" eb="244">
      <t>イノ</t>
    </rPh>
    <rPh sb="245" eb="247">
      <t>サイシ</t>
    </rPh>
    <rPh sb="248" eb="249">
      <t>オコナ</t>
    </rPh>
    <rPh sb="252" eb="254">
      <t>ゴンガ</t>
    </rPh>
    <rPh sb="254" eb="256">
      <t>シミズ</t>
    </rPh>
    <rPh sb="266" eb="268">
      <t>チュウシン</t>
    </rPh>
    <rPh sb="271" eb="273">
      <t>イッカク</t>
    </rPh>
    <rPh sb="275" eb="277">
      <t>レイワ</t>
    </rPh>
    <rPh sb="283" eb="285">
      <t>キョウヨウ</t>
    </rPh>
    <rPh sb="285" eb="287">
      <t>カイシ</t>
    </rPh>
    <rPh sb="294" eb="296">
      <t>バショ</t>
    </rPh>
    <rPh sb="298" eb="300">
      <t>グンガ</t>
    </rPh>
    <rPh sb="306" eb="307">
      <t>アト</t>
    </rPh>
    <rPh sb="308" eb="310">
      <t>キンネン</t>
    </rPh>
    <rPh sb="312" eb="314">
      <t>チイキ</t>
    </rPh>
    <rPh sb="315" eb="317">
      <t>スイゲン</t>
    </rPh>
    <rPh sb="320" eb="322">
      <t>タイセツ</t>
    </rPh>
    <rPh sb="323" eb="324">
      <t>ツカ</t>
    </rPh>
    <rPh sb="330" eb="332">
      <t>ドウジ</t>
    </rPh>
    <rPh sb="333" eb="335">
      <t>シンコウ</t>
    </rPh>
    <rPh sb="336" eb="338">
      <t>バショ</t>
    </rPh>
    <rPh sb="348" eb="350">
      <t>ナラ</t>
    </rPh>
    <rPh sb="350" eb="352">
      <t>ジダイ</t>
    </rPh>
    <rPh sb="353" eb="354">
      <t>マツ</t>
    </rPh>
    <rPh sb="356" eb="357">
      <t>バ</t>
    </rPh>
    <rPh sb="358" eb="360">
      <t>サイゲン</t>
    </rPh>
    <rPh sb="365" eb="366">
      <t>ミズ</t>
    </rPh>
    <rPh sb="367" eb="368">
      <t>タタ</t>
    </rPh>
    <rPh sb="370" eb="372">
      <t>ケイカン</t>
    </rPh>
    <rPh sb="373" eb="374">
      <t>ノコ</t>
    </rPh>
    <rPh sb="376" eb="378">
      <t>セイビ</t>
    </rPh>
    <rPh sb="384" eb="386">
      <t>キタガワ</t>
    </rPh>
    <rPh sb="391" eb="393">
      <t>グンガ</t>
    </rPh>
    <rPh sb="394" eb="396">
      <t>クカク</t>
    </rPh>
    <rPh sb="398" eb="399">
      <t>ミゾ</t>
    </rPh>
    <rPh sb="400" eb="402">
      <t>カクニン</t>
    </rPh>
    <rPh sb="404" eb="406">
      <t>バショ</t>
    </rPh>
    <rPh sb="408" eb="409">
      <t>ミゾ</t>
    </rPh>
    <rPh sb="410" eb="412">
      <t>イチ</t>
    </rPh>
    <rPh sb="413" eb="415">
      <t>チヒョウ</t>
    </rPh>
    <rPh sb="416" eb="418">
      <t>ヒョウジ</t>
    </rPh>
    <rPh sb="423" eb="425">
      <t>レイワ</t>
    </rPh>
    <rPh sb="426" eb="427">
      <t>ネン</t>
    </rPh>
    <rPh sb="428" eb="429">
      <t>ガツ</t>
    </rPh>
    <rPh sb="430" eb="432">
      <t>キョウヨウ</t>
    </rPh>
    <rPh sb="433" eb="435">
      <t>カイシ</t>
    </rPh>
    <rPh sb="438" eb="441">
      <t>ショウソウイン</t>
    </rPh>
    <rPh sb="445" eb="447">
      <t>コダイ</t>
    </rPh>
    <rPh sb="452" eb="454">
      <t>ショウソウ</t>
    </rPh>
    <rPh sb="455" eb="457">
      <t>ナントウ</t>
    </rPh>
    <rPh sb="458" eb="459">
      <t>タ</t>
    </rPh>
    <rPh sb="460" eb="461">
      <t>ナラ</t>
    </rPh>
    <rPh sb="465" eb="467">
      <t>バショ</t>
    </rPh>
    <rPh sb="469" eb="471">
      <t>シセキ</t>
    </rPh>
    <rPh sb="471" eb="473">
      <t>コウエン</t>
    </rPh>
    <rPh sb="474" eb="476">
      <t>チュウカク</t>
    </rPh>
    <rPh sb="479" eb="481">
      <t>コンゴ</t>
    </rPh>
    <rPh sb="481" eb="483">
      <t>セイビ</t>
    </rPh>
    <rPh sb="484" eb="485">
      <t>スス</t>
    </rPh>
    <rPh sb="498" eb="500">
      <t>ゴンガ</t>
    </rPh>
    <rPh sb="500" eb="502">
      <t>カンガ</t>
    </rPh>
    <rPh sb="502" eb="504">
      <t>イセキ</t>
    </rPh>
    <rPh sb="521" eb="523">
      <t>アンナイ</t>
    </rPh>
    <rPh sb="530" eb="532">
      <t>シセツ</t>
    </rPh>
    <rPh sb="533" eb="535">
      <t>セイビ</t>
    </rPh>
    <rPh sb="537" eb="539">
      <t>バショ</t>
    </rPh>
    <rPh sb="541" eb="543">
      <t>ゲンザイ</t>
    </rPh>
    <rPh sb="543" eb="545">
      <t>セイビ</t>
    </rPh>
    <rPh sb="546" eb="547">
      <t>スス</t>
    </rPh>
    <phoneticPr fontId="16"/>
  </si>
  <si>
    <t>昭和27年４月</t>
  </si>
  <si>
    <t>４月１日～11月30日</t>
  </si>
  <si>
    <t>(アクアパークIIDA)</t>
  </si>
  <si>
    <t>飯田市南信濃B&amp;G海洋センター</t>
    <phoneticPr fontId="16"/>
  </si>
  <si>
    <t>昭和62年５月</t>
  </si>
  <si>
    <t>1 運動場</t>
  </si>
  <si>
    <t>昭和47年３月</t>
  </si>
  <si>
    <t>2 テニスコート</t>
  </si>
  <si>
    <t>昭和47年５月</t>
  </si>
  <si>
    <t>昭和52年４月</t>
  </si>
  <si>
    <t>（12/29～1/3休場）</t>
  </si>
  <si>
    <t>平成元年10月</t>
  </si>
  <si>
    <t>平成６年10月</t>
  </si>
  <si>
    <t>管理棟他21.3</t>
  </si>
  <si>
    <t>昭和62年10月</t>
  </si>
  <si>
    <t>昭和62年４月</t>
  </si>
  <si>
    <t>平成15年3月</t>
  </si>
  <si>
    <t>便所38</t>
  </si>
  <si>
    <t>平成元年4月</t>
  </si>
  <si>
    <t>昭和60年４月</t>
  </si>
  <si>
    <t>昭和56年11月</t>
  </si>
  <si>
    <t>昭和5１年３月</t>
  </si>
  <si>
    <t>昭和57年10月</t>
  </si>
  <si>
    <t>飯田市座光寺河川敷運動場</t>
    <rPh sb="9" eb="12">
      <t>ウンドウジョウ</t>
    </rPh>
    <phoneticPr fontId="2"/>
  </si>
  <si>
    <t>平成23年11月</t>
  </si>
  <si>
    <t>昭和53年10月</t>
  </si>
  <si>
    <t>昭和52年３月</t>
  </si>
  <si>
    <t>飯田市南信濃B&amp;G海洋センター</t>
  </si>
  <si>
    <t>昭和60年２月</t>
  </si>
  <si>
    <t>昭和59年４月</t>
  </si>
  <si>
    <t>昭和57年４月</t>
  </si>
  <si>
    <t>昭和57年12月</t>
  </si>
  <si>
    <t>(アーチェリー場)</t>
  </si>
  <si>
    <t>昭和61年６月</t>
  </si>
  <si>
    <t>昭和58年</t>
  </si>
  <si>
    <t>昭和62年３月</t>
  </si>
  <si>
    <t>昭和60年３月</t>
  </si>
  <si>
    <t>昭和54年４月</t>
  </si>
  <si>
    <t>平成24年４月</t>
  </si>
  <si>
    <t>昭和62年12月</t>
  </si>
  <si>
    <t>資料：教育委員会 生涯学習･スポーツ課</t>
    <phoneticPr fontId="2"/>
  </si>
  <si>
    <t>諏訪神社
（南信濃）</t>
    <rPh sb="0" eb="2">
      <t>スワ</t>
    </rPh>
    <rPh sb="2" eb="4">
      <t>ジンジャ</t>
    </rPh>
    <rPh sb="6" eb="9">
      <t>ミナミシナノ</t>
    </rPh>
    <phoneticPr fontId="2"/>
  </si>
  <si>
    <t>御射山祭り</t>
    <rPh sb="0" eb="3">
      <t>ミサヤマ</t>
    </rPh>
    <rPh sb="3" eb="4">
      <t>マツ</t>
    </rPh>
    <phoneticPr fontId="2"/>
  </si>
  <si>
    <t>平成7年11月</t>
    <rPh sb="0" eb="2">
      <t>ヘイセイ</t>
    </rPh>
    <rPh sb="3" eb="4">
      <t>ネン</t>
    </rPh>
    <rPh sb="6" eb="7">
      <t>ガツ</t>
    </rPh>
    <phoneticPr fontId="2"/>
  </si>
  <si>
    <t>R2年度は、新型コロナ感染症の影響で集団検診を中止にした期間あり。</t>
    <rPh sb="2" eb="4">
      <t>ネンド</t>
    </rPh>
    <rPh sb="6" eb="8">
      <t>シンガタ</t>
    </rPh>
    <rPh sb="11" eb="14">
      <t>カンセンショウ</t>
    </rPh>
    <rPh sb="15" eb="17">
      <t>エイキョウ</t>
    </rPh>
    <rPh sb="18" eb="20">
      <t>シュウダン</t>
    </rPh>
    <rPh sb="20" eb="22">
      <t>ケンシン</t>
    </rPh>
    <rPh sb="23" eb="25">
      <t>チュウシ</t>
    </rPh>
    <rPh sb="28" eb="30">
      <t>キカン</t>
    </rPh>
    <phoneticPr fontId="9"/>
  </si>
  <si>
    <t>鼎あかり第1・第2児童クラブ</t>
    <rPh sb="0" eb="1">
      <t>カナエ</t>
    </rPh>
    <rPh sb="4" eb="5">
      <t>ダイ</t>
    </rPh>
    <rPh sb="7" eb="8">
      <t>ダイ</t>
    </rPh>
    <rPh sb="9" eb="11">
      <t>ジドウ</t>
    </rPh>
    <phoneticPr fontId="12"/>
  </si>
  <si>
    <t>令和４年４月、飯田市上郷考古博物館の名称を「飯田市考古博物館」に改める。</t>
    <rPh sb="0" eb="2">
      <t>レイワ</t>
    </rPh>
    <rPh sb="3" eb="4">
      <t>ネン</t>
    </rPh>
    <rPh sb="5" eb="6">
      <t>ガツ</t>
    </rPh>
    <rPh sb="7" eb="10">
      <t>イイダシ</t>
    </rPh>
    <rPh sb="10" eb="12">
      <t>カミサト</t>
    </rPh>
    <rPh sb="12" eb="14">
      <t>コウコ</t>
    </rPh>
    <rPh sb="14" eb="17">
      <t>ハクブツカン</t>
    </rPh>
    <rPh sb="18" eb="20">
      <t>メイショウ</t>
    </rPh>
    <rPh sb="22" eb="24">
      <t>イイダ</t>
    </rPh>
    <rPh sb="24" eb="25">
      <t>シ</t>
    </rPh>
    <rPh sb="25" eb="27">
      <t>コウコ</t>
    </rPh>
    <rPh sb="27" eb="30">
      <t>ハクブツカン</t>
    </rPh>
    <rPh sb="32" eb="33">
      <t>アラタ</t>
    </rPh>
    <phoneticPr fontId="16"/>
  </si>
  <si>
    <t>■美術博物館</t>
    <phoneticPr fontId="2"/>
  </si>
  <si>
    <t>木造２階建　245.40平方メートル</t>
    <phoneticPr fontId="16"/>
  </si>
  <si>
    <t>　　　最終変更年月日　令和　４年　11月　７日</t>
    <rPh sb="3" eb="5">
      <t>サイシュウ</t>
    </rPh>
    <rPh sb="5" eb="7">
      <t>ヘンコウビ</t>
    </rPh>
    <rPh sb="7" eb="10">
      <t>ネンガッピ</t>
    </rPh>
    <rPh sb="11" eb="13">
      <t>レイワ</t>
    </rPh>
    <rPh sb="15" eb="16">
      <t>ネン</t>
    </rPh>
    <rPh sb="19" eb="20">
      <t>ガツ</t>
    </rPh>
    <rPh sb="22" eb="23">
      <t>ニチ</t>
    </rPh>
    <phoneticPr fontId="12"/>
  </si>
  <si>
    <t>⑤　特定用途誘導地区</t>
    <rPh sb="2" eb="4">
      <t>トクテイ</t>
    </rPh>
    <rPh sb="4" eb="6">
      <t>ヨウト</t>
    </rPh>
    <rPh sb="6" eb="8">
      <t>ユウドウ</t>
    </rPh>
    <rPh sb="8" eb="10">
      <t>チク</t>
    </rPh>
    <phoneticPr fontId="12"/>
  </si>
  <si>
    <t>-</t>
    <phoneticPr fontId="2"/>
  </si>
  <si>
    <t>丸山町１丁目</t>
    <rPh sb="0" eb="3">
      <t>マルヤマチョウ</t>
    </rPh>
    <rPh sb="4" eb="6">
      <t>チョウメ</t>
    </rPh>
    <phoneticPr fontId="2"/>
  </si>
  <si>
    <t>育良町１丁目</t>
    <rPh sb="0" eb="2">
      <t>イクラ</t>
    </rPh>
    <rPh sb="2" eb="3">
      <t>チョウ</t>
    </rPh>
    <rPh sb="4" eb="6">
      <t>チョウメ</t>
    </rPh>
    <phoneticPr fontId="12"/>
  </si>
  <si>
    <t>育良町１丁目</t>
    <rPh sb="0" eb="2">
      <t>イクラ</t>
    </rPh>
    <rPh sb="2" eb="3">
      <t>チョウ</t>
    </rPh>
    <rPh sb="4" eb="6">
      <t>チョウメ</t>
    </rPh>
    <phoneticPr fontId="2"/>
  </si>
  <si>
    <t>3.5.45</t>
  </si>
  <si>
    <t>竹佐北方線</t>
    <rPh sb="0" eb="5">
      <t>タケサキタガタセン</t>
    </rPh>
    <phoneticPr fontId="2"/>
  </si>
  <si>
    <t>竹佐</t>
    <rPh sb="0" eb="2">
      <t>タケサ</t>
    </rPh>
    <phoneticPr fontId="2"/>
  </si>
  <si>
    <t>北方</t>
    <phoneticPr fontId="2"/>
  </si>
  <si>
    <t>25</t>
    <phoneticPr fontId="2"/>
  </si>
  <si>
    <t>（古文書類）</t>
    <rPh sb="1" eb="4">
      <t>コモンジョ</t>
    </rPh>
    <rPh sb="4" eb="5">
      <t>ルイ</t>
    </rPh>
    <phoneticPr fontId="2"/>
  </si>
  <si>
    <t>（竜丘小学校自由画考古室）</t>
    <rPh sb="1" eb="2">
      <t>タツ</t>
    </rPh>
    <rPh sb="2" eb="3">
      <t>オカ</t>
    </rPh>
    <rPh sb="3" eb="6">
      <t>ショウガッコウ</t>
    </rPh>
    <rPh sb="6" eb="8">
      <t>ジユウ</t>
    </rPh>
    <rPh sb="8" eb="9">
      <t>ガ</t>
    </rPh>
    <rPh sb="9" eb="11">
      <t>コウコ</t>
    </rPh>
    <rPh sb="11" eb="12">
      <t>シツ</t>
    </rPh>
    <phoneticPr fontId="87" alignment="distributed"/>
  </si>
  <si>
    <t>〃</t>
    <phoneticPr fontId="2"/>
  </si>
  <si>
    <t>令和 6. 3.14</t>
    <rPh sb="0" eb="1">
      <t>レイ</t>
    </rPh>
    <rPh sb="1" eb="2">
      <t>ワ</t>
    </rPh>
    <phoneticPr fontId="16"/>
  </si>
  <si>
    <t>竜丘児童自由画及び関連史料</t>
    <rPh sb="0" eb="13">
      <t>タツオカジドウジユウガオヨビカンレンシリョウ</t>
    </rPh>
    <phoneticPr fontId="2"/>
  </si>
  <si>
    <t>339点</t>
    <rPh sb="3" eb="4">
      <t>テン</t>
    </rPh>
    <phoneticPr fontId="2"/>
  </si>
  <si>
    <t>明治後半から大正を中心に竜丘小学校や他校の児童によって描かれた339点の児童画作品である。作品は、山本鼎が提唱した児童自由画運動の実践を示す史料として貴重なものであるとともに、長野県の美術教育の先進性を伝える重要な教育史料でもある。</t>
    <phoneticPr fontId="2"/>
  </si>
  <si>
    <t>鼎切石5151</t>
    <phoneticPr fontId="2"/>
  </si>
  <si>
    <t>上郷黒田3840</t>
    <phoneticPr fontId="2"/>
  </si>
  <si>
    <t>イラン　　　　　　　　　　　　　　　　　</t>
    <phoneticPr fontId="2"/>
  </si>
  <si>
    <t>インドネシア</t>
    <phoneticPr fontId="2"/>
  </si>
  <si>
    <t>ウクライナ</t>
    <phoneticPr fontId="2"/>
  </si>
  <si>
    <t>オーストラリア</t>
    <phoneticPr fontId="2"/>
  </si>
  <si>
    <t>オランダ</t>
    <phoneticPr fontId="2"/>
  </si>
  <si>
    <t>カナダ</t>
    <phoneticPr fontId="2"/>
  </si>
  <si>
    <t>カメルーン</t>
    <phoneticPr fontId="2"/>
  </si>
  <si>
    <t>カンボジア</t>
    <phoneticPr fontId="2"/>
  </si>
  <si>
    <t>コスタリカ</t>
    <phoneticPr fontId="2"/>
  </si>
  <si>
    <t>ジンバブエ</t>
    <phoneticPr fontId="2"/>
  </si>
  <si>
    <t>スウェーデン</t>
    <phoneticPr fontId="2"/>
  </si>
  <si>
    <t>スリランカ</t>
    <phoneticPr fontId="2"/>
  </si>
  <si>
    <t>スロバキア</t>
    <phoneticPr fontId="2"/>
  </si>
  <si>
    <t>ドイツ</t>
    <phoneticPr fontId="2"/>
  </si>
  <si>
    <t>ニュージーランド</t>
    <phoneticPr fontId="2"/>
  </si>
  <si>
    <t>ネパール</t>
    <phoneticPr fontId="2"/>
  </si>
  <si>
    <t>パキスタン</t>
    <phoneticPr fontId="2"/>
  </si>
  <si>
    <t>パラグアイ</t>
    <phoneticPr fontId="2"/>
  </si>
  <si>
    <t>バングラデシュ</t>
    <phoneticPr fontId="2"/>
  </si>
  <si>
    <t>ブータン</t>
    <phoneticPr fontId="2"/>
  </si>
  <si>
    <t>フランス</t>
    <phoneticPr fontId="2"/>
  </si>
  <si>
    <t>ポーランド</t>
    <phoneticPr fontId="2"/>
  </si>
  <si>
    <t>マレーシア</t>
    <phoneticPr fontId="2"/>
  </si>
  <si>
    <t>ミャンマー</t>
    <phoneticPr fontId="2"/>
  </si>
  <si>
    <t>モンゴル</t>
    <phoneticPr fontId="2"/>
  </si>
  <si>
    <t>ロシア</t>
    <phoneticPr fontId="2"/>
  </si>
  <si>
    <t>英国</t>
    <rPh sb="0" eb="2">
      <t>エイコク</t>
    </rPh>
    <phoneticPr fontId="2"/>
  </si>
  <si>
    <t>台湾</t>
    <rPh sb="0" eb="2">
      <t>タイワン</t>
    </rPh>
    <phoneticPr fontId="2"/>
  </si>
  <si>
    <t xml:space="preserve">   〃</t>
    <phoneticPr fontId="2"/>
  </si>
  <si>
    <t>24-8609</t>
    <phoneticPr fontId="2"/>
  </si>
  <si>
    <t>《福祉部・こども未来健康部》</t>
    <rPh sb="1" eb="4">
      <t>フクシブ</t>
    </rPh>
    <rPh sb="8" eb="10">
      <t>ミライ</t>
    </rPh>
    <rPh sb="10" eb="13">
      <t>ケンコウブ</t>
    </rPh>
    <phoneticPr fontId="2"/>
  </si>
  <si>
    <t>飯田市福祉事務所（福祉課・長寿支援課・こども課・保育家庭課）</t>
    <rPh sb="0" eb="3">
      <t>イイダシ</t>
    </rPh>
    <rPh sb="3" eb="5">
      <t>フクシ</t>
    </rPh>
    <rPh sb="5" eb="8">
      <t>ジムショ</t>
    </rPh>
    <rPh sb="9" eb="12">
      <t>フクシカ</t>
    </rPh>
    <rPh sb="13" eb="15">
      <t>チョウジュ</t>
    </rPh>
    <rPh sb="15" eb="17">
      <t>シエン</t>
    </rPh>
    <rPh sb="17" eb="18">
      <t>カ</t>
    </rPh>
    <rPh sb="22" eb="23">
      <t>カ</t>
    </rPh>
    <rPh sb="24" eb="26">
      <t>ホイク</t>
    </rPh>
    <rPh sb="26" eb="28">
      <t>カテイ</t>
    </rPh>
    <rPh sb="28" eb="29">
      <t>カ</t>
    </rPh>
    <phoneticPr fontId="2"/>
  </si>
  <si>
    <t>大久保町2534</t>
    <rPh sb="0" eb="3">
      <t>オオクボ</t>
    </rPh>
    <rPh sb="3" eb="4">
      <t>マチ</t>
    </rPh>
    <phoneticPr fontId="2"/>
  </si>
  <si>
    <t>22-4511</t>
    <phoneticPr fontId="2"/>
  </si>
  <si>
    <t>家庭的保育事業所</t>
    <rPh sb="0" eb="8">
      <t>カテイテキホイクジギョウショ</t>
    </rPh>
    <phoneticPr fontId="2"/>
  </si>
  <si>
    <t>駅前</t>
    <rPh sb="0" eb="2">
      <t>エキマエ</t>
    </rPh>
    <phoneticPr fontId="2"/>
  </si>
  <si>
    <t>地域型保育事業所</t>
    <rPh sb="0" eb="7">
      <t>チイキガタホイクジギョウ</t>
    </rPh>
    <rPh sb="7" eb="8">
      <t>ショ</t>
    </rPh>
    <phoneticPr fontId="2"/>
  </si>
  <si>
    <t xml:space="preserve"> 2015-23040-1</t>
    <phoneticPr fontId="2"/>
  </si>
  <si>
    <t>飯田市北方</t>
    <rPh sb="3" eb="5">
      <t>キタガタ</t>
    </rPh>
    <phoneticPr fontId="2"/>
  </si>
  <si>
    <t>国道153号</t>
    <phoneticPr fontId="2"/>
  </si>
  <si>
    <t xml:space="preserve"> 2015-21020-1</t>
    <phoneticPr fontId="2"/>
  </si>
  <si>
    <t>飯田市鼎東鼎</t>
    <rPh sb="3" eb="4">
      <t>カナエ</t>
    </rPh>
    <rPh sb="4" eb="6">
      <t>ヒガシカナエ</t>
    </rPh>
    <phoneticPr fontId="2"/>
  </si>
  <si>
    <t>国道151号</t>
    <phoneticPr fontId="2"/>
  </si>
  <si>
    <t xml:space="preserve"> 2015-26050-1</t>
    <phoneticPr fontId="2"/>
  </si>
  <si>
    <t>飯田市鼎切石</t>
    <rPh sb="3" eb="4">
      <t>カナエ</t>
    </rPh>
    <rPh sb="4" eb="6">
      <t>キリイシ</t>
    </rPh>
    <phoneticPr fontId="2"/>
  </si>
  <si>
    <t>国道256号</t>
    <rPh sb="0" eb="2">
      <t>コクドウ</t>
    </rPh>
    <rPh sb="5" eb="6">
      <t>ゴウ</t>
    </rPh>
    <phoneticPr fontId="2"/>
  </si>
  <si>
    <t>認定こども園　飯田仏教保育園</t>
    <rPh sb="0" eb="2">
      <t>ニンテイ</t>
    </rPh>
    <rPh sb="5" eb="6">
      <t>エン</t>
    </rPh>
    <phoneticPr fontId="2"/>
  </si>
  <si>
    <t>認定こども園　飯田中央保育園</t>
    <rPh sb="0" eb="2">
      <t>ニンテイ</t>
    </rPh>
    <rPh sb="5" eb="6">
      <t>エン</t>
    </rPh>
    <rPh sb="7" eb="9">
      <t>イイダ</t>
    </rPh>
    <rPh sb="9" eb="14">
      <t>チュウオウホイクエン</t>
    </rPh>
    <phoneticPr fontId="2"/>
  </si>
  <si>
    <t>認定こども園　風越こども未来園</t>
    <rPh sb="0" eb="2">
      <t>ニンテイ</t>
    </rPh>
    <rPh sb="5" eb="6">
      <t>エン</t>
    </rPh>
    <rPh sb="7" eb="9">
      <t>フウエツ</t>
    </rPh>
    <rPh sb="12" eb="14">
      <t>ミライ</t>
    </rPh>
    <rPh sb="14" eb="15">
      <t>エン</t>
    </rPh>
    <phoneticPr fontId="2"/>
  </si>
  <si>
    <t>認定こども園　伊賀良保育園</t>
    <rPh sb="0" eb="2">
      <t>ニンテイ</t>
    </rPh>
    <rPh sb="5" eb="6">
      <t>エン</t>
    </rPh>
    <rPh sb="7" eb="10">
      <t>イガラ</t>
    </rPh>
    <rPh sb="10" eb="13">
      <t>ホイクエン</t>
    </rPh>
    <phoneticPr fontId="2"/>
  </si>
  <si>
    <t>認定こども園　育良保育園</t>
    <rPh sb="0" eb="2">
      <t>ニンテイ</t>
    </rPh>
    <rPh sb="5" eb="6">
      <t>エン</t>
    </rPh>
    <rPh sb="7" eb="12">
      <t>イクラホイクエン</t>
    </rPh>
    <phoneticPr fontId="2"/>
  </si>
  <si>
    <t>認定こども園　羽場こども未来園</t>
    <rPh sb="0" eb="2">
      <t>ニンテイ</t>
    </rPh>
    <rPh sb="5" eb="6">
      <t>エン</t>
    </rPh>
    <rPh sb="7" eb="9">
      <t>ハバ</t>
    </rPh>
    <rPh sb="12" eb="14">
      <t>ミライ</t>
    </rPh>
    <rPh sb="14" eb="15">
      <t>エン</t>
    </rPh>
    <phoneticPr fontId="2"/>
  </si>
  <si>
    <t>認定こども園　明星保育園</t>
    <rPh sb="0" eb="2">
      <t>ニンテイ</t>
    </rPh>
    <rPh sb="5" eb="6">
      <t>エン</t>
    </rPh>
    <rPh sb="7" eb="12">
      <t>ミョウジョウホイクエン</t>
    </rPh>
    <phoneticPr fontId="2"/>
  </si>
  <si>
    <t>認定こども園　高松保育園</t>
    <rPh sb="0" eb="2">
      <t>ニンテイ</t>
    </rPh>
    <rPh sb="5" eb="6">
      <t>エン</t>
    </rPh>
    <rPh sb="7" eb="9">
      <t>タカマツ</t>
    </rPh>
    <rPh sb="9" eb="12">
      <t>ホイクエン</t>
    </rPh>
    <phoneticPr fontId="2"/>
  </si>
  <si>
    <t>認定こども園　千代保育園</t>
    <rPh sb="0" eb="2">
      <t>ニンテイ</t>
    </rPh>
    <rPh sb="5" eb="6">
      <t>エン</t>
    </rPh>
    <rPh sb="7" eb="12">
      <t>チヨホイクエン</t>
    </rPh>
    <phoneticPr fontId="2"/>
  </si>
  <si>
    <t>認定こども園　上郷なかよし保育園</t>
    <rPh sb="0" eb="2">
      <t>ニンテイ</t>
    </rPh>
    <rPh sb="5" eb="6">
      <t>エン</t>
    </rPh>
    <rPh sb="7" eb="9">
      <t>カミサト</t>
    </rPh>
    <rPh sb="13" eb="16">
      <t>ホイクエン</t>
    </rPh>
    <phoneticPr fontId="2"/>
  </si>
  <si>
    <t>認定こども園　鼎あかり保育園</t>
    <rPh sb="0" eb="2">
      <t>ニンテイ</t>
    </rPh>
    <rPh sb="5" eb="6">
      <t>エン</t>
    </rPh>
    <rPh sb="11" eb="14">
      <t>ホイクエン</t>
    </rPh>
    <phoneticPr fontId="16"/>
  </si>
  <si>
    <t>認定こども園　慈光幼稚園</t>
    <rPh sb="0" eb="2">
      <t>ニンテイ</t>
    </rPh>
    <rPh sb="5" eb="6">
      <t>エン</t>
    </rPh>
    <rPh sb="7" eb="9">
      <t>ジコウ</t>
    </rPh>
    <rPh sb="9" eb="12">
      <t>ヨウチエン</t>
    </rPh>
    <phoneticPr fontId="12"/>
  </si>
  <si>
    <t>認定こども園　飯田ルーテル幼稚園</t>
    <rPh sb="0" eb="2">
      <t>ニンテイ</t>
    </rPh>
    <rPh sb="5" eb="6">
      <t>エン</t>
    </rPh>
    <rPh sb="7" eb="9">
      <t>イイダ</t>
    </rPh>
    <rPh sb="13" eb="16">
      <t>ヨウチエン</t>
    </rPh>
    <phoneticPr fontId="16"/>
  </si>
  <si>
    <t>認定こども園　聖クララ幼稚園</t>
    <rPh sb="0" eb="2">
      <t>ニンテイ</t>
    </rPh>
    <rPh sb="5" eb="6">
      <t>エン</t>
    </rPh>
    <rPh sb="7" eb="8">
      <t>セイ</t>
    </rPh>
    <rPh sb="11" eb="14">
      <t>ヨウチエン</t>
    </rPh>
    <phoneticPr fontId="12"/>
  </si>
  <si>
    <t>認定こども園　入舟幼稚園・入舟保育園</t>
    <rPh sb="0" eb="2">
      <t>ニンテイ</t>
    </rPh>
    <rPh sb="5" eb="6">
      <t>エン</t>
    </rPh>
    <rPh sb="7" eb="9">
      <t>イリフネ</t>
    </rPh>
    <rPh sb="9" eb="12">
      <t>ヨウチエン</t>
    </rPh>
    <rPh sb="13" eb="15">
      <t>イリフネ</t>
    </rPh>
    <rPh sb="15" eb="18">
      <t>ホイクエン</t>
    </rPh>
    <phoneticPr fontId="12"/>
  </si>
  <si>
    <t>認定こども園　勅使河原学園</t>
    <rPh sb="0" eb="2">
      <t>ニンテイ</t>
    </rPh>
    <rPh sb="5" eb="6">
      <t>エン</t>
    </rPh>
    <rPh sb="7" eb="11">
      <t>テシガワラ</t>
    </rPh>
    <rPh sb="11" eb="13">
      <t>ガクエン</t>
    </rPh>
    <phoneticPr fontId="12"/>
  </si>
  <si>
    <t>認定こども園　ビバ・チャイルド</t>
    <rPh sb="0" eb="2">
      <t>ニンテイ</t>
    </rPh>
    <rPh sb="5" eb="6">
      <t>エン</t>
    </rPh>
    <phoneticPr fontId="16"/>
  </si>
  <si>
    <t>七久里神社秋季祭典宵祭り（裸祭り）</t>
    <rPh sb="0" eb="1">
      <t>シチ</t>
    </rPh>
    <rPh sb="1" eb="3">
      <t>クサト</t>
    </rPh>
    <rPh sb="3" eb="5">
      <t>ジンジャ</t>
    </rPh>
    <rPh sb="5" eb="7">
      <t>シュウキ</t>
    </rPh>
    <rPh sb="7" eb="9">
      <t>サイテン</t>
    </rPh>
    <rPh sb="9" eb="10">
      <t>ヨイ</t>
    </rPh>
    <rPh sb="10" eb="11">
      <t>マツ</t>
    </rPh>
    <rPh sb="13" eb="14">
      <t>ハダカ</t>
    </rPh>
    <rPh sb="14" eb="15">
      <t>マツ</t>
    </rPh>
    <phoneticPr fontId="38"/>
  </si>
  <si>
    <t>R11年度</t>
    <rPh sb="3" eb="5">
      <t>ネンド</t>
    </rPh>
    <phoneticPr fontId="9"/>
  </si>
  <si>
    <t>R11年度</t>
    <rPh sb="3" eb="4">
      <t>ネン</t>
    </rPh>
    <rPh sb="4" eb="5">
      <t>ド</t>
    </rPh>
    <phoneticPr fontId="2"/>
  </si>
  <si>
    <t>本町1丁目15番地</t>
    <rPh sb="0" eb="2">
      <t>ホンマチ</t>
    </rPh>
    <rPh sb="3" eb="5">
      <t>チョウメ</t>
    </rPh>
    <rPh sb="7" eb="9">
      <t>バンチ</t>
    </rPh>
    <phoneticPr fontId="2"/>
  </si>
  <si>
    <t>上久堅1995-10</t>
    <phoneticPr fontId="2"/>
  </si>
  <si>
    <t>資料：保育家庭課保育係</t>
    <rPh sb="0" eb="2">
      <t>シリョウ</t>
    </rPh>
    <rPh sb="3" eb="5">
      <t>ホイク</t>
    </rPh>
    <rPh sb="5" eb="7">
      <t>カテイ</t>
    </rPh>
    <rPh sb="7" eb="8">
      <t>カ</t>
    </rPh>
    <rPh sb="8" eb="11">
      <t>ホイクカカリ</t>
    </rPh>
    <phoneticPr fontId="12"/>
  </si>
  <si>
    <t>資料：教育委員会事務局　生涯学習・スポーツ課</t>
    <phoneticPr fontId="2"/>
  </si>
  <si>
    <t>資料：教育委員会事務局　生涯学習・スポーツ課</t>
    <rPh sb="0" eb="2">
      <t>シリョウ</t>
    </rPh>
    <rPh sb="3" eb="5">
      <t>キョウイク</t>
    </rPh>
    <rPh sb="5" eb="8">
      <t>イインカイ</t>
    </rPh>
    <rPh sb="8" eb="11">
      <t>ジムキョク</t>
    </rPh>
    <rPh sb="12" eb="22">
      <t>ナマスポ</t>
    </rPh>
    <phoneticPr fontId="9"/>
  </si>
  <si>
    <t>資料：教育委員会事務局　生涯学習・スポーツ課</t>
    <rPh sb="0" eb="2">
      <t>シリョウ</t>
    </rPh>
    <rPh sb="3" eb="5">
      <t>キョウイク</t>
    </rPh>
    <rPh sb="5" eb="8">
      <t>イインカイ</t>
    </rPh>
    <rPh sb="8" eb="11">
      <t>ジムキョク</t>
    </rPh>
    <rPh sb="12" eb="22">
      <t>ナマスポ</t>
    </rPh>
    <phoneticPr fontId="16"/>
  </si>
  <si>
    <t>令和5.5.9</t>
    <rPh sb="0" eb="2">
      <t>レイワ</t>
    </rPh>
    <phoneticPr fontId="12"/>
  </si>
  <si>
    <t>24代</t>
    <rPh sb="2" eb="3">
      <t>ダイ</t>
    </rPh>
    <phoneticPr fontId="12"/>
  </si>
  <si>
    <t>熊谷　泰人</t>
    <rPh sb="0" eb="2">
      <t>クマガイ</t>
    </rPh>
    <rPh sb="3" eb="5">
      <t>ヤスト</t>
    </rPh>
    <phoneticPr fontId="12"/>
  </si>
  <si>
    <t>33代</t>
    <phoneticPr fontId="12"/>
  </si>
  <si>
    <t>竹村 圭史</t>
    <rPh sb="3" eb="5">
      <t>ケイシ</t>
    </rPh>
    <phoneticPr fontId="12"/>
  </si>
  <si>
    <t>《こども未来健康部》</t>
    <rPh sb="4" eb="6">
      <t>ミライ</t>
    </rPh>
    <rPh sb="6" eb="9">
      <t>ケンコウブ</t>
    </rPh>
    <phoneticPr fontId="2"/>
  </si>
  <si>
    <t>飯田市こども家庭センター</t>
    <rPh sb="0" eb="3">
      <t>イイダシ</t>
    </rPh>
    <rPh sb="6" eb="8">
      <t>カテイ</t>
    </rPh>
    <phoneticPr fontId="15"/>
  </si>
  <si>
    <t>ソフトボール2面</t>
    <phoneticPr fontId="2"/>
  </si>
  <si>
    <t>夜間照明</t>
    <rPh sb="0" eb="2">
      <t>ヤカン</t>
    </rPh>
    <rPh sb="2" eb="4">
      <t>ショウメイ</t>
    </rPh>
    <phoneticPr fontId="2"/>
  </si>
  <si>
    <t>ソフトボール２面</t>
    <phoneticPr fontId="2"/>
  </si>
  <si>
    <t>夜間照明</t>
    <rPh sb="0" eb="4">
      <t>ヤカンショウメイ</t>
    </rPh>
    <phoneticPr fontId="2"/>
  </si>
  <si>
    <t>レクリエーションその他</t>
    <phoneticPr fontId="2"/>
  </si>
  <si>
    <t>砂入人工芝６面
夜間照明</t>
    <rPh sb="8" eb="10">
      <t>ヤカン</t>
    </rPh>
    <rPh sb="10" eb="12">
      <t>ショウメイ</t>
    </rPh>
    <phoneticPr fontId="2"/>
  </si>
  <si>
    <t>資料：基準消費者物価指数</t>
    <rPh sb="0" eb="2">
      <t>シリョウ</t>
    </rPh>
    <rPh sb="3" eb="5">
      <t>キジュン</t>
    </rPh>
    <rPh sb="5" eb="8">
      <t>ショウヒシャ</t>
    </rPh>
    <rPh sb="8" eb="10">
      <t>ブッカ</t>
    </rPh>
    <rPh sb="10" eb="12">
      <t>シスウ</t>
    </rPh>
    <phoneticPr fontId="9"/>
  </si>
  <si>
    <t>資料：国勢調査</t>
    <rPh sb="3" eb="5">
      <t>コクセイ</t>
    </rPh>
    <rPh sb="5" eb="7">
      <t>チョウサ</t>
    </rPh>
    <phoneticPr fontId="12"/>
  </si>
  <si>
    <t>令和 6</t>
    <rPh sb="0" eb="2">
      <t>レイワ</t>
    </rPh>
    <phoneticPr fontId="2"/>
  </si>
  <si>
    <t>令和　5</t>
    <rPh sb="0" eb="2">
      <t>レイワ</t>
    </rPh>
    <phoneticPr fontId="2"/>
  </si>
  <si>
    <t>人口総  数の増  加指数 (%)</t>
    <rPh sb="0" eb="2">
      <t>ジンコウ</t>
    </rPh>
    <rPh sb="2" eb="3">
      <t>ソウ</t>
    </rPh>
    <rPh sb="5" eb="6">
      <t>カズ</t>
    </rPh>
    <phoneticPr fontId="16"/>
  </si>
  <si>
    <t>※　平成26年「面積」は国土地理院の平成26年全国都道府県市区町村別面積調による。</t>
    <rPh sb="2" eb="4">
      <t>ヘイセイ</t>
    </rPh>
    <rPh sb="6" eb="7">
      <t>ネン</t>
    </rPh>
    <rPh sb="8" eb="10">
      <t>メンセキ</t>
    </rPh>
    <rPh sb="12" eb="14">
      <t>コクド</t>
    </rPh>
    <rPh sb="14" eb="16">
      <t>チリ</t>
    </rPh>
    <rPh sb="16" eb="17">
      <t>イン</t>
    </rPh>
    <phoneticPr fontId="16"/>
  </si>
  <si>
    <t>　　 平成26年10月1日より電子国土基本図より直接計測する方法へ変更されたため658.66㎢に修正された。</t>
    <phoneticPr fontId="16"/>
  </si>
  <si>
    <t>　　 調査に基づく推計人口である。</t>
    <rPh sb="6" eb="7">
      <t>モト</t>
    </rPh>
    <rPh sb="9" eb="11">
      <t>スイケイ</t>
    </rPh>
    <rPh sb="11" eb="13">
      <t>ジンコウ</t>
    </rPh>
    <phoneticPr fontId="16"/>
  </si>
  <si>
    <t>45-1事業所数・従業者数の推移（民営）</t>
    <rPh sb="4" eb="7">
      <t>ジギョウショ</t>
    </rPh>
    <rPh sb="7" eb="8">
      <t>スウ</t>
    </rPh>
    <rPh sb="9" eb="11">
      <t>ジュウギョウ</t>
    </rPh>
    <rPh sb="11" eb="12">
      <t>シャ</t>
    </rPh>
    <rPh sb="12" eb="13">
      <t>スウ</t>
    </rPh>
    <rPh sb="14" eb="16">
      <t>スイイ</t>
    </rPh>
    <rPh sb="17" eb="19">
      <t>ミンエイ</t>
    </rPh>
    <phoneticPr fontId="38"/>
  </si>
  <si>
    <t>総務文書課</t>
    <rPh sb="0" eb="2">
      <t>ソウム</t>
    </rPh>
    <rPh sb="2" eb="5">
      <t>ブンショカ</t>
    </rPh>
    <phoneticPr fontId="2"/>
  </si>
  <si>
    <r>
      <t>（上久堅8166-3他3</t>
    </r>
    <r>
      <rPr>
        <strike/>
        <sz val="11"/>
        <rFont val="ＭＳ Ｐ明朝"/>
        <family val="1"/>
        <charset val="128"/>
      </rPr>
      <t>筆</t>
    </r>
    <r>
      <rPr>
        <sz val="11"/>
        <rFont val="ＭＳ Ｐ明朝"/>
        <family val="1"/>
        <charset val="128"/>
      </rPr>
      <t>）</t>
    </r>
    <phoneticPr fontId="87" alignment="distributed"/>
  </si>
  <si>
    <r>
      <t>①　所在地　　　　飯田市座光寺</t>
    </r>
    <r>
      <rPr>
        <sz val="11"/>
        <color indexed="8"/>
        <rFont val="ＭＳ Ｐ明朝"/>
        <family val="1"/>
        <charset val="128"/>
      </rPr>
      <t>2535番地</t>
    </r>
    <phoneticPr fontId="16"/>
  </si>
  <si>
    <r>
      <t>②　建物の構造　　鉄筋コンクリート造</t>
    </r>
    <r>
      <rPr>
        <sz val="11"/>
        <color indexed="8"/>
        <rFont val="ＭＳ Ｐ明朝"/>
        <family val="1"/>
        <charset val="128"/>
      </rPr>
      <t>2階建</t>
    </r>
    <phoneticPr fontId="16"/>
  </si>
  <si>
    <r>
      <t>③　建物の面積　　</t>
    </r>
    <r>
      <rPr>
        <sz val="11"/>
        <color indexed="8"/>
        <rFont val="ＭＳ Ｐ明朝"/>
        <family val="1"/>
        <charset val="128"/>
      </rPr>
      <t>594.7㎡</t>
    </r>
    <phoneticPr fontId="16"/>
  </si>
  <si>
    <r>
      <t>⑤　休館日　　　　月曜日（祝日開館）、祝日の翌日、年末年始（</t>
    </r>
    <r>
      <rPr>
        <sz val="11"/>
        <color indexed="8"/>
        <rFont val="ＭＳ Ｐ明朝"/>
        <family val="1"/>
        <charset val="128"/>
      </rPr>
      <t>12月29日～1月3日）</t>
    </r>
    <phoneticPr fontId="16"/>
  </si>
  <si>
    <r>
      <t>⑥　開館時間　　　午前</t>
    </r>
    <r>
      <rPr>
        <sz val="11"/>
        <color indexed="8"/>
        <rFont val="ＭＳ Ｐ明朝"/>
        <family val="1"/>
        <charset val="128"/>
      </rPr>
      <t>9時から午後5時まで</t>
    </r>
    <phoneticPr fontId="16"/>
  </si>
  <si>
    <r>
      <t>⑦　観覧料　大人個人</t>
    </r>
    <r>
      <rPr>
        <sz val="11"/>
        <color indexed="8"/>
        <rFont val="ＭＳ Ｐ明朝"/>
        <family val="1"/>
        <charset val="128"/>
      </rPr>
      <t>400円・団体300円、小中学生・高校生個人200円・団体150円（団体は20人以上）</t>
    </r>
    <phoneticPr fontId="16"/>
  </si>
  <si>
    <r>
      <t>※この数値は市保有データから作成したものであり、あくまで参考値です。確定値である国保連データは総数のみです。
※国保連データ（R5.3.31現在の認定者総数：</t>
    </r>
    <r>
      <rPr>
        <u/>
        <sz val="11"/>
        <rFont val="ＭＳ Ｐ明朝"/>
        <family val="1"/>
        <charset val="128"/>
      </rPr>
      <t>5,779</t>
    </r>
    <r>
      <rPr>
        <sz val="11"/>
        <rFont val="ＭＳ Ｐ明朝"/>
        <family val="1"/>
        <charset val="128"/>
      </rPr>
      <t>人）</t>
    </r>
    <rPh sb="3" eb="5">
      <t>スウチ</t>
    </rPh>
    <rPh sb="6" eb="7">
      <t>シ</t>
    </rPh>
    <rPh sb="7" eb="9">
      <t>ホユウ</t>
    </rPh>
    <rPh sb="14" eb="16">
      <t>サクセイ</t>
    </rPh>
    <rPh sb="28" eb="31">
      <t>サンコウチ</t>
    </rPh>
    <rPh sb="34" eb="36">
      <t>カクテイ</t>
    </rPh>
    <rPh sb="40" eb="43">
      <t>コクホレン</t>
    </rPh>
    <rPh sb="47" eb="49">
      <t>ソウスウ</t>
    </rPh>
    <rPh sb="56" eb="59">
      <t>コクホレン</t>
    </rPh>
    <rPh sb="70" eb="72">
      <t>ゲンザイ</t>
    </rPh>
    <rPh sb="73" eb="75">
      <t>ニンテイ</t>
    </rPh>
    <rPh sb="75" eb="76">
      <t>シャ</t>
    </rPh>
    <rPh sb="76" eb="78">
      <t>ソウスウ</t>
    </rPh>
    <rPh sb="84" eb="85">
      <t>ニン</t>
    </rPh>
    <phoneticPr fontId="16"/>
  </si>
  <si>
    <t>　　　　　　　　生年別
 区分</t>
    <rPh sb="8" eb="10">
      <t>セイネン</t>
    </rPh>
    <rPh sb="10" eb="11">
      <t>ベツ</t>
    </rPh>
    <rPh sb="14" eb="16">
      <t>クブン</t>
    </rPh>
    <phoneticPr fontId="12"/>
  </si>
  <si>
    <t>2.5</t>
    <phoneticPr fontId="9"/>
  </si>
  <si>
    <t>4.8</t>
    <phoneticPr fontId="2"/>
  </si>
  <si>
    <t>1号
被保険者</t>
    <phoneticPr fontId="2"/>
  </si>
  <si>
    <t>令和4年</t>
    <rPh sb="0" eb="2">
      <t>レイワ</t>
    </rPh>
    <rPh sb="3" eb="4">
      <t>ネン</t>
    </rPh>
    <phoneticPr fontId="16"/>
  </si>
  <si>
    <t>令和5年</t>
    <rPh sb="0" eb="2">
      <t>レイワ</t>
    </rPh>
    <rPh sb="3" eb="4">
      <t>ネン</t>
    </rPh>
    <phoneticPr fontId="2"/>
  </si>
  <si>
    <t>（103分館（うち3館休館））</t>
    <rPh sb="4" eb="6">
      <t>ブンカン</t>
    </rPh>
    <rPh sb="10" eb="11">
      <t>カン</t>
    </rPh>
    <rPh sb="11" eb="13">
      <t>キュウカン</t>
    </rPh>
    <phoneticPr fontId="16"/>
  </si>
  <si>
    <r>
      <t>※ 対象区域内人口は、令和</t>
    </r>
    <r>
      <rPr>
        <sz val="11"/>
        <rFont val="ＭＳ Ｐゴシック"/>
        <family val="3"/>
        <charset val="128"/>
      </rPr>
      <t>５</t>
    </r>
    <r>
      <rPr>
        <sz val="11"/>
        <rFont val="ＭＳ Ｐ明朝"/>
        <family val="1"/>
        <charset val="128"/>
      </rPr>
      <t>年９月末現在。</t>
    </r>
    <rPh sb="11" eb="13">
      <t>レイワ</t>
    </rPh>
    <rPh sb="14" eb="15">
      <t>ネン</t>
    </rPh>
    <rPh sb="16" eb="17">
      <t>ツキ</t>
    </rPh>
    <rPh sb="17" eb="18">
      <t>マツ</t>
    </rPh>
    <rPh sb="18" eb="20">
      <t>ゲンザイ</t>
    </rPh>
    <phoneticPr fontId="9"/>
  </si>
  <si>
    <t>塚原二子塚古墳</t>
    <rPh sb="0" eb="1">
      <t>ツカ</t>
    </rPh>
    <rPh sb="1" eb="2">
      <t>バラ</t>
    </rPh>
    <rPh sb="2" eb="4">
      <t>フタゴ</t>
    </rPh>
    <rPh sb="4" eb="5">
      <t>ヅカ</t>
    </rPh>
    <rPh sb="5" eb="7">
      <t>コフン</t>
    </rPh>
    <phoneticPr fontId="87" alignment="distributed"/>
  </si>
  <si>
    <t>（飯田市考古博物館）</t>
    <rPh sb="1" eb="4">
      <t>イイダシ</t>
    </rPh>
    <phoneticPr fontId="87" alignment="distributed"/>
  </si>
  <si>
    <t>（飯田市考古資料館・飯田市考古博物館・飯田市美術博物館）</t>
    <phoneticPr fontId="87" alignment="distributed"/>
  </si>
  <si>
    <t>ニュースポーツ体験会</t>
    <rPh sb="7" eb="9">
      <t>タイケン</t>
    </rPh>
    <rPh sb="9" eb="10">
      <t>カイ</t>
    </rPh>
    <phoneticPr fontId="2"/>
  </si>
  <si>
    <t>ホール</t>
    <phoneticPr fontId="2"/>
  </si>
  <si>
    <t>　飯田文化会館は、市民文化の向上と福祉の増進を目指し、昭和47年4月29日に開館した。その後、昭和63年8月4日に開館した人形劇場を包含して、同年9月１日、それまでの貸館のみのサービスから自主事業の展開を中心とした事業館へと体制を充実させ、新たなスタートを切った。</t>
    <rPh sb="23" eb="25">
      <t>メザ</t>
    </rPh>
    <rPh sb="45" eb="46">
      <t>ゴ</t>
    </rPh>
    <rPh sb="128" eb="129">
      <t>キ</t>
    </rPh>
    <phoneticPr fontId="16"/>
  </si>
  <si>
    <t>文　　 化　　 会　　 館</t>
  </si>
  <si>
    <t>人　　 形　　 劇　　 場</t>
  </si>
  <si>
    <t>8,355.97平方メートル</t>
    <phoneticPr fontId="2"/>
  </si>
  <si>
    <t>　　　2,769.58平方メートル</t>
    <phoneticPr fontId="16"/>
  </si>
  <si>
    <t>　　　521.51平方メートル</t>
    <phoneticPr fontId="16"/>
  </si>
  <si>
    <t>　　　5,440.58平方メートル</t>
    <phoneticPr fontId="16"/>
  </si>
  <si>
    <t>　　　588.40平方メートル</t>
    <phoneticPr fontId="16"/>
  </si>
  <si>
    <t>　　　着工　　昭和46年2月12日</t>
    <phoneticPr fontId="16"/>
  </si>
  <si>
    <t>　　　着工　　昭和63年2月5日　</t>
    <phoneticPr fontId="16"/>
  </si>
  <si>
    <t>　　　竣工　　昭和47年3月31日</t>
    <phoneticPr fontId="16"/>
  </si>
  <si>
    <t>　　　竣工　　昭和63年7月16日　</t>
    <phoneticPr fontId="16"/>
  </si>
  <si>
    <t>客席ツースロープ固定席1,288席､ 車椅子席6席､ 立ち見席100人</t>
    <phoneticPr fontId="16"/>
  </si>
  <si>
    <t>間口15.4ｍ､ 高さ8ｍ､ 奥行11.3ｍ､ 仮設花道1.5ｍ×9ｍ､ 所作台一式</t>
    <phoneticPr fontId="2"/>
  </si>
  <si>
    <t>どん帳 (落葉：菱田春草作)､ 絞りどん帳､ 暗転幕､ 定式幕､ 中割幕､ 袖幕4対､ 音響反射板一式､ 松羽目､ 竹羽目､ バトン8本</t>
    <phoneticPr fontId="16"/>
  </si>
  <si>
    <t>3相4線　800A　ｲﾝﾃﾘｼﾞｪﾝﾄ調光器3kw×182ch　ﾏﾘｵﾈｯﾄｽﾀｰ調光操作卓3段80ch　DMX2024ch制御　ﾒﾓﾘｰ1000ｼｰﾝ　JASCII対応　ﾜｲﾔﾚｽ装置</t>
    <phoneticPr fontId="16"/>
  </si>
  <si>
    <t>ﾎﾞｰﾀﾞｰ3列8回路　ｻｽ2列16回路　ｱｯﾊﾟｰ/3ｻｽ各8回路 ﾌｯﾄ 4回路</t>
    <phoneticPr fontId="16"/>
  </si>
  <si>
    <t>ﾌﾛｱｰ･ｳｵｰﾙ47回路　ﾌﾛﾝﾄ　  20回路  ｼｰﾘﾝｸﾞ 　　16回路　ﾀﾜｰ 4回路　</t>
    <phoneticPr fontId="16"/>
  </si>
  <si>
    <t>天反 　　  9回路　調整室 　2回路　ﾋﾟﾝｽﾎﾟｯﾄ 2kw×3台　他</t>
  </si>
  <si>
    <t>メイン調整卓 (16ch IN､8ch OUT)､ DATデッキ､ MDデッキ､ CDプレーヤー、カセットデッキ､ ワイヤレスシステム6ch (800MHz)､ その他音響機器</t>
    <phoneticPr fontId="16"/>
  </si>
  <si>
    <t>１号 (18㎡)､ ２号 (32㎡)､ ３号 (70㎡)、４号（和室22㎡）</t>
    <phoneticPr fontId="16"/>
  </si>
  <si>
    <t>会 館 棟</t>
  </si>
  <si>
    <t>展 示 室</t>
  </si>
  <si>
    <t>3室 (各室　約40人収容)</t>
  </si>
  <si>
    <t>会 議 室</t>
  </si>
  <si>
    <t>講 習 室</t>
  </si>
  <si>
    <t>200人 (電動式移動観覧席)</t>
  </si>
  <si>
    <t>間口9.0ｍ､ 高さ4.3ｍ､ 奥行7.2ｍ､ 移動仮設ステージ37台 (60cm高)</t>
  </si>
  <si>
    <t>どん帳 (かざこし姫となかまたち：北島新平作)､ 定式幕､ 暗転幕､ 中割幕､ 映写幕､ ホリゾント幕､ 袖幕4対､ バトン5本</t>
  </si>
  <si>
    <t>SCR調光器､ 3相4線150KVＡ､ 照明操作卓3段60本フェーダー､ 負荷回路数3kw×101､ シーンメモリー1000､ ボーダーライト1列×3回路､ サスペンションライト2列×12回路､ アッパーホリゾントライト8回路（4色）､ ロアーホリゾントライト4回路（4色）､ シーリングライト2列×9回路､ ピンスポットライト (クセノン1kw×2)､ フロントサイドスポットライト6回路､ 舞台部ウォールコンセント29回路､ 客席部ウォールコンセント4回路、センターコンセント2回路､ 他</t>
    <phoneticPr fontId="16"/>
  </si>
  <si>
    <t>メイン調整卓 (32ch IN・16ch OUT)､カセットデッキ､ CDプレイヤー､MDデッキ、 ワイヤレスシステム6ch (800MHz)､ 音響用ウォールコンセント4回路､ その他音響機器</t>
    <phoneticPr fontId="16"/>
  </si>
  <si>
    <t>そ の 他</t>
  </si>
  <si>
    <t>楽屋2室､ 人形展示ブース､ CATV中継施設</t>
  </si>
  <si>
    <r>
      <t xml:space="preserve">聞き書き　飯田町の暮らし１
</t>
    </r>
    <r>
      <rPr>
        <sz val="10"/>
        <rFont val="ＭＳ Ｐ明朝"/>
        <family val="1"/>
        <charset val="128"/>
      </rPr>
      <t>～大正昭和期・飯田町の社会史～</t>
    </r>
    <phoneticPr fontId="47"/>
  </si>
  <si>
    <t>歴史研究所、近現代史ゼミナールによる「聞き書き共同研究」の成果
（５は完売）</t>
    <rPh sb="35" eb="37">
      <t>カンバイ</t>
    </rPh>
    <phoneticPr fontId="47"/>
  </si>
  <si>
    <r>
      <t xml:space="preserve">聞き書き　飯田町の暮らし２
</t>
    </r>
    <r>
      <rPr>
        <sz val="10"/>
        <rFont val="ＭＳ Ｐ明朝"/>
        <family val="1"/>
        <charset val="128"/>
      </rPr>
      <t>～大正昭和期・飯田町の社会史～</t>
    </r>
    <phoneticPr fontId="47"/>
  </si>
  <si>
    <r>
      <t xml:space="preserve">聞き書き　飯田町の暮らし３
</t>
    </r>
    <r>
      <rPr>
        <sz val="10"/>
        <rFont val="ＭＳ Ｐ明朝"/>
        <family val="1"/>
        <charset val="128"/>
      </rPr>
      <t>～大正昭和期・飯田町の社会史～</t>
    </r>
    <phoneticPr fontId="47"/>
  </si>
  <si>
    <r>
      <t xml:space="preserve">聞き書き　飯田町の暮らし４
</t>
    </r>
    <r>
      <rPr>
        <sz val="10"/>
        <rFont val="ＭＳ Ｐ明朝"/>
        <family val="1"/>
        <charset val="128"/>
      </rPr>
      <t>～大正昭和期・飯田町の社会史～</t>
    </r>
    <phoneticPr fontId="47"/>
  </si>
  <si>
    <r>
      <t xml:space="preserve">聞き書き　飯田町の暮らし５
</t>
    </r>
    <r>
      <rPr>
        <sz val="10"/>
        <rFont val="ＭＳ Ｐ明朝"/>
        <family val="1"/>
        <charset val="128"/>
      </rPr>
      <t>～大正昭和期・飯田町の社会史～</t>
    </r>
    <phoneticPr fontId="47"/>
  </si>
  <si>
    <r>
      <t xml:space="preserve">聞き書き　飯田町の暮らし６
</t>
    </r>
    <r>
      <rPr>
        <sz val="10"/>
        <rFont val="ＭＳ Ｐ明朝"/>
        <family val="1"/>
        <charset val="128"/>
      </rPr>
      <t>～昭和期　飯田・上飯田の社会史～</t>
    </r>
    <phoneticPr fontId="47"/>
  </si>
  <si>
    <r>
      <t xml:space="preserve">聞き書き　飯田町の暮らし７
</t>
    </r>
    <r>
      <rPr>
        <sz val="10"/>
        <rFont val="ＭＳ Ｐ明朝"/>
        <family val="1"/>
        <charset val="128"/>
      </rPr>
      <t>～昭和期　飯田・上飯田の社会史～</t>
    </r>
    <phoneticPr fontId="47"/>
  </si>
  <si>
    <r>
      <t xml:space="preserve">聞き書き　飯田町の暮らし８
</t>
    </r>
    <r>
      <rPr>
        <sz val="10"/>
        <rFont val="ＭＳ Ｐ明朝"/>
        <family val="1"/>
        <charset val="128"/>
      </rPr>
      <t>～昭和期　飯田・上飯田の社会史～</t>
    </r>
    <phoneticPr fontId="47"/>
  </si>
  <si>
    <t>オールカラー　(完売)</t>
    <phoneticPr fontId="47"/>
  </si>
  <si>
    <t>18世紀末から昭和30年代までに建築された農村舞台68棟すべての調査報告書　(完売)</t>
    <phoneticPr fontId="47"/>
  </si>
  <si>
    <t>川路の歴史を特徴づける12のテーマを選び、各テーマの冒頭に史料の翻刻や読み下し文、現代語訳を掲載し、解説をしている
(完売)</t>
    <phoneticPr fontId="47"/>
  </si>
  <si>
    <r>
      <t xml:space="preserve">B5判、47頁
</t>
    </r>
    <r>
      <rPr>
        <sz val="9"/>
        <rFont val="ＭＳ Ｐ明朝"/>
        <family val="1"/>
        <charset val="128"/>
      </rPr>
      <t>オールカラー</t>
    </r>
    <phoneticPr fontId="47"/>
  </si>
  <si>
    <r>
      <rPr>
        <sz val="10"/>
        <rFont val="ＭＳ Ｐ明朝"/>
        <family val="1"/>
        <charset val="128"/>
      </rPr>
      <t>B5判、48頁</t>
    </r>
    <r>
      <rPr>
        <sz val="11"/>
        <rFont val="ＭＳ Ｐ明朝"/>
        <family val="1"/>
        <charset val="128"/>
      </rPr>
      <t xml:space="preserve">
</t>
    </r>
    <r>
      <rPr>
        <sz val="8"/>
        <rFont val="ＭＳ Ｐ明朝"/>
        <family val="1"/>
        <charset val="128"/>
      </rPr>
      <t>オールカラー</t>
    </r>
    <phoneticPr fontId="47"/>
  </si>
  <si>
    <r>
      <rPr>
        <sz val="9"/>
        <rFont val="ＭＳ Ｐ明朝"/>
        <family val="1"/>
        <charset val="128"/>
      </rPr>
      <t>B5判、131頁</t>
    </r>
    <r>
      <rPr>
        <sz val="11"/>
        <rFont val="ＭＳ Ｐ明朝"/>
        <family val="1"/>
        <charset val="128"/>
      </rPr>
      <t xml:space="preserve">
</t>
    </r>
    <r>
      <rPr>
        <sz val="8"/>
        <rFont val="ＭＳ Ｐ明朝"/>
        <family val="1"/>
        <charset val="128"/>
      </rPr>
      <t>オールカラー</t>
    </r>
    <phoneticPr fontId="47"/>
  </si>
  <si>
    <r>
      <rPr>
        <sz val="9"/>
        <rFont val="ＭＳ Ｐ明朝"/>
        <family val="1"/>
        <charset val="128"/>
      </rPr>
      <t>B5判、262頁</t>
    </r>
    <r>
      <rPr>
        <sz val="11"/>
        <rFont val="ＭＳ Ｐ明朝"/>
        <family val="1"/>
        <charset val="128"/>
      </rPr>
      <t xml:space="preserve">
</t>
    </r>
    <r>
      <rPr>
        <sz val="8"/>
        <rFont val="ＭＳ Ｐ明朝"/>
        <family val="1"/>
        <charset val="128"/>
      </rPr>
      <t>一部カラー</t>
    </r>
    <phoneticPr fontId="47"/>
  </si>
  <si>
    <r>
      <rPr>
        <sz val="9"/>
        <rFont val="ＭＳ Ｐ明朝"/>
        <family val="1"/>
        <charset val="128"/>
      </rPr>
      <t>B5判、288頁</t>
    </r>
    <r>
      <rPr>
        <sz val="11"/>
        <rFont val="ＭＳ Ｐ明朝"/>
        <family val="1"/>
        <charset val="128"/>
      </rPr>
      <t xml:space="preserve">
</t>
    </r>
    <r>
      <rPr>
        <sz val="8"/>
        <rFont val="ＭＳ Ｐ明朝"/>
        <family val="1"/>
        <charset val="128"/>
      </rPr>
      <t>一部カラー</t>
    </r>
    <phoneticPr fontId="47"/>
  </si>
  <si>
    <r>
      <rPr>
        <sz val="9"/>
        <rFont val="ＭＳ Ｐ明朝"/>
        <family val="1"/>
        <charset val="128"/>
      </rPr>
      <t>B5判、309頁</t>
    </r>
    <r>
      <rPr>
        <sz val="11"/>
        <rFont val="ＭＳ Ｐ明朝"/>
        <family val="1"/>
        <charset val="128"/>
      </rPr>
      <t xml:space="preserve">
</t>
    </r>
    <r>
      <rPr>
        <sz val="8"/>
        <rFont val="ＭＳ Ｐ明朝"/>
        <family val="1"/>
        <charset val="128"/>
      </rPr>
      <t>一部カラー</t>
    </r>
    <phoneticPr fontId="47"/>
  </si>
  <si>
    <r>
      <rPr>
        <sz val="9"/>
        <rFont val="ＭＳ Ｐ明朝"/>
        <family val="1"/>
        <charset val="128"/>
      </rPr>
      <t>B5判、372頁</t>
    </r>
    <r>
      <rPr>
        <sz val="11"/>
        <rFont val="ＭＳ Ｐ明朝"/>
        <family val="1"/>
        <charset val="128"/>
      </rPr>
      <t xml:space="preserve">
</t>
    </r>
    <r>
      <rPr>
        <sz val="8"/>
        <rFont val="ＭＳ Ｐ明朝"/>
        <family val="1"/>
        <charset val="128"/>
      </rPr>
      <t>オールカラー</t>
    </r>
    <phoneticPr fontId="47"/>
  </si>
  <si>
    <r>
      <rPr>
        <sz val="9"/>
        <rFont val="ＭＳ Ｐ明朝"/>
        <family val="1"/>
        <charset val="128"/>
      </rPr>
      <t>B5判、378頁</t>
    </r>
    <r>
      <rPr>
        <sz val="11"/>
        <rFont val="ＭＳ Ｐ明朝"/>
        <family val="1"/>
        <charset val="128"/>
      </rPr>
      <t xml:space="preserve">
</t>
    </r>
    <r>
      <rPr>
        <sz val="8"/>
        <rFont val="ＭＳ Ｐ明朝"/>
        <family val="1"/>
        <charset val="128"/>
      </rPr>
      <t>オールカラー</t>
    </r>
    <phoneticPr fontId="47"/>
  </si>
  <si>
    <r>
      <rPr>
        <sz val="9"/>
        <rFont val="ＭＳ Ｐ明朝"/>
        <family val="1"/>
        <charset val="128"/>
      </rPr>
      <t>B5判、74頁</t>
    </r>
    <r>
      <rPr>
        <sz val="11"/>
        <rFont val="ＭＳ Ｐ明朝"/>
        <family val="1"/>
        <charset val="128"/>
      </rPr>
      <t xml:space="preserve">
</t>
    </r>
    <r>
      <rPr>
        <sz val="8"/>
        <rFont val="ＭＳ Ｐ明朝"/>
        <family val="1"/>
        <charset val="128"/>
      </rPr>
      <t>オールカラー</t>
    </r>
    <phoneticPr fontId="47"/>
  </si>
  <si>
    <r>
      <t xml:space="preserve">A5判
全10巻
</t>
    </r>
    <r>
      <rPr>
        <sz val="10"/>
        <rFont val="ＭＳ Ｐ明朝"/>
        <family val="1"/>
        <charset val="128"/>
      </rPr>
      <t>（専用箱入）</t>
    </r>
    <phoneticPr fontId="47"/>
  </si>
  <si>
    <t>　飯田市制50周年記念事業の一環として､ 美術・人文・自然の３部門からなる総合博物館が構想され､ 昭和62年5月､ 飯田城二の丸跡地において建設に着手し､ 翌63年10月落成｡ 平成元年10月8日､ 飯田市美術博物館として開館した｡同時に、隣接する飯田城本丸跡に日夏耿之介記念館と柳田國男館を建設し付属施設とした。</t>
    <phoneticPr fontId="16"/>
  </si>
  <si>
    <t>　平成5年7月1日､ 行政合併により､ 上郷考古博物館を分館とし､ 隣接の秀水美人画美術館を付属施設として包含した｡平成17年10月１日､ 行政合併により､ 上村山村文化資源保存伝習施設と付属施設山村ふるさと保存館ねぎや及び上村民俗資料館と、南信濃民芸等関係施設を管理運営する施設として包含した｡</t>
  </si>
  <si>
    <t>平成23年に光学式プラネタリウムからデジタル式全天周デジタル投影機へ更新し、3月26日、リニューアルオープンした。</t>
  </si>
  <si>
    <t>１． 施設の概要</t>
  </si>
  <si>
    <t>(1)場所</t>
  </si>
  <si>
    <t>飯田市追手町2丁目655番地の7</t>
  </si>
  <si>
    <t>(2)敷地面積</t>
  </si>
  <si>
    <t>14,346.16平方メートル</t>
  </si>
  <si>
    <t>(3)構造</t>
  </si>
  <si>
    <t>鉄骨鉄筋コンクリート造　地上2階､ 地下1階</t>
  </si>
  <si>
    <t>(4)建築面積</t>
  </si>
  <si>
    <t xml:space="preserve">3,813.21平方メートル (延べ4,938.16平方メートル) </t>
  </si>
  <si>
    <t>(5)総工費</t>
  </si>
  <si>
    <t>2,400,000千円</t>
  </si>
  <si>
    <t>美術分野：伊那谷の芸術文化―その心と創造の源－</t>
    <phoneticPr fontId="2"/>
  </si>
  <si>
    <t>自然分野：伊那谷の自然とその成りたち－厳しくも面白く多様な自然－</t>
    <rPh sb="0" eb="2">
      <t>シゼン</t>
    </rPh>
    <rPh sb="5" eb="8">
      <t>イナダニ</t>
    </rPh>
    <rPh sb="9" eb="11">
      <t>シゼン</t>
    </rPh>
    <rPh sb="14" eb="15">
      <t>ナ</t>
    </rPh>
    <phoneticPr fontId="16"/>
  </si>
  <si>
    <t>人文分野：文化の回廊としての伊那谷－多様で豊かな文化を紡ぐ－</t>
    <rPh sb="0" eb="2">
      <t>ジンモン</t>
    </rPh>
    <rPh sb="5" eb="7">
      <t>ブンカ</t>
    </rPh>
    <rPh sb="8" eb="10">
      <t>カイロウ</t>
    </rPh>
    <rPh sb="14" eb="17">
      <t>イナダニ</t>
    </rPh>
    <phoneticPr fontId="16"/>
  </si>
  <si>
    <t>プラネタリウム分野：「天文宇宙教育」と「地域発信」の映像ドーム</t>
    <phoneticPr fontId="16"/>
  </si>
  <si>
    <t>(7)施設の内容</t>
  </si>
  <si>
    <t>(8)付属施設</t>
  </si>
  <si>
    <t>■飯田市考古博物館   　 (平成5年5月22日開館）</t>
    <rPh sb="1" eb="4">
      <t>イイダシ</t>
    </rPh>
    <phoneticPr fontId="16"/>
  </si>
  <si>
    <t>飯田市上郷別府2428番地の1</t>
  </si>
  <si>
    <t>5,031平方メートル</t>
  </si>
  <si>
    <t>鉄筋コンクリート造　地上１階､ 地下１階</t>
  </si>
  <si>
    <t xml:space="preserve">920平方メートル (延べ1,156.5平方メートル) </t>
  </si>
  <si>
    <t>529,219千円</t>
  </si>
  <si>
    <t>(6)運営テーマ</t>
  </si>
  <si>
    <t>埋蔵文化財を通して探る飯田下伊那地域の古代の生活と文化</t>
    <phoneticPr fontId="2"/>
  </si>
  <si>
    <t>収蔵庫 (２室)､ 研究室､ 作業室</t>
  </si>
  <si>
    <t>常設展示室､ 考古図書コーナー､ 会議室､ エントランスホール</t>
    <rPh sb="7" eb="9">
      <t>コウコ</t>
    </rPh>
    <rPh sb="9" eb="11">
      <t>トショ</t>
    </rPh>
    <phoneticPr fontId="2"/>
  </si>
  <si>
    <t>事務室､ 倉庫ほか</t>
  </si>
  <si>
    <t>・秀水美人画美術館　　木造平屋建　173.90平方メートル</t>
  </si>
  <si>
    <t>　　　　　　　　　※浅井秀水氏から建物と作品の寄贈があり､ 平成4年11月2日開館した｡</t>
  </si>
  <si>
    <t>(1)場　　所　　　</t>
    <phoneticPr fontId="16"/>
  </si>
  <si>
    <r>
      <t>(2)敷地面積　　　</t>
    </r>
    <r>
      <rPr>
        <sz val="10.5"/>
        <color indexed="8"/>
        <rFont val="Century"/>
        <family val="1"/>
      </rPr>
      <t/>
    </r>
    <phoneticPr fontId="16"/>
  </si>
  <si>
    <t>(3)構　　造　　　</t>
    <phoneticPr fontId="16"/>
  </si>
  <si>
    <r>
      <t>(4)建築面積　　　</t>
    </r>
    <r>
      <rPr>
        <sz val="10.5"/>
        <color indexed="8"/>
        <rFont val="Century"/>
        <family val="1"/>
      </rPr>
      <t/>
    </r>
    <phoneticPr fontId="16"/>
  </si>
  <si>
    <r>
      <t>(5)総 工 費　　　</t>
    </r>
    <r>
      <rPr>
        <sz val="10.5"/>
        <color indexed="8"/>
        <rFont val="Century"/>
        <family val="1"/>
      </rPr>
      <t/>
    </r>
    <phoneticPr fontId="16"/>
  </si>
  <si>
    <t>(6)運営テーマ　　</t>
    <phoneticPr fontId="16"/>
  </si>
  <si>
    <t>(7)施設の内容　　</t>
    <phoneticPr fontId="16"/>
  </si>
  <si>
    <t>(8)付属施設　　　</t>
    <phoneticPr fontId="16"/>
  </si>
  <si>
    <t>(5)総 工 費　　　　</t>
    <phoneticPr fontId="16"/>
  </si>
  <si>
    <t>資料：保育家庭課</t>
    <rPh sb="3" eb="5">
      <t>ホイク</t>
    </rPh>
    <rPh sb="5" eb="7">
      <t>カテイ</t>
    </rPh>
    <phoneticPr fontId="12"/>
  </si>
  <si>
    <t>資料：福祉課障がい福祉係</t>
    <rPh sb="3" eb="5">
      <t>フクシ</t>
    </rPh>
    <rPh sb="5" eb="6">
      <t>カ</t>
    </rPh>
    <rPh sb="6" eb="7">
      <t>ショウ</t>
    </rPh>
    <rPh sb="9" eb="11">
      <t>フクシ</t>
    </rPh>
    <rPh sb="11" eb="12">
      <t>カカリ</t>
    </rPh>
    <phoneticPr fontId="12"/>
  </si>
  <si>
    <t>資料：保育家庭課</t>
    <rPh sb="3" eb="5">
      <t>ホイク</t>
    </rPh>
    <rPh sb="5" eb="7">
      <t>カテイ</t>
    </rPh>
    <rPh sb="7" eb="8">
      <t>カ</t>
    </rPh>
    <phoneticPr fontId="12"/>
  </si>
  <si>
    <t>資料：福祉課障がい福祉係</t>
    <phoneticPr fontId="2"/>
  </si>
  <si>
    <t>資料：産業振興課産業人材係　</t>
    <rPh sb="0" eb="2">
      <t>シリョウ</t>
    </rPh>
    <rPh sb="3" eb="5">
      <t>サンギョウ</t>
    </rPh>
    <rPh sb="5" eb="7">
      <t>シンコウ</t>
    </rPh>
    <rPh sb="8" eb="10">
      <t>サンギョウ</t>
    </rPh>
    <rPh sb="10" eb="12">
      <t>ジンザイ</t>
    </rPh>
    <rPh sb="12" eb="13">
      <t>カカリ</t>
    </rPh>
    <phoneticPr fontId="9"/>
  </si>
  <si>
    <t>清水沢 (240㎥/日)</t>
    <rPh sb="0" eb="3">
      <t>シミズサワ</t>
    </rPh>
    <rPh sb="10" eb="11">
      <t>ヒ</t>
    </rPh>
    <phoneticPr fontId="9"/>
  </si>
  <si>
    <t>41,913㎥/日</t>
    <rPh sb="8" eb="9">
      <t>ヒ</t>
    </rPh>
    <phoneticPr fontId="9"/>
  </si>
  <si>
    <t>谷沢川 (100㎥/日)</t>
    <rPh sb="0" eb="2">
      <t>ヤザワ</t>
    </rPh>
    <rPh sb="2" eb="3">
      <t>カワ</t>
    </rPh>
    <rPh sb="10" eb="11">
      <t>ヒ</t>
    </rPh>
    <phoneticPr fontId="9"/>
  </si>
  <si>
    <t>(518㎥/日)</t>
    <rPh sb="6" eb="7">
      <t>ヒ</t>
    </rPh>
    <phoneticPr fontId="9"/>
  </si>
  <si>
    <t>各年３月31日現在</t>
    <rPh sb="0" eb="2">
      <t>カクネン</t>
    </rPh>
    <rPh sb="3" eb="4">
      <t>ガツ</t>
    </rPh>
    <rPh sb="6" eb="7">
      <t>ニチ</t>
    </rPh>
    <rPh sb="7" eb="9">
      <t>ゲンザイ</t>
    </rPh>
    <phoneticPr fontId="12"/>
  </si>
  <si>
    <t>資料：保健課母子保健係</t>
    <rPh sb="0" eb="2">
      <t>シリョウ</t>
    </rPh>
    <rPh sb="3" eb="6">
      <t>ホケンカ</t>
    </rPh>
    <rPh sb="6" eb="10">
      <t>ボシホケン</t>
    </rPh>
    <rPh sb="10" eb="11">
      <t>カカリ</t>
    </rPh>
    <phoneticPr fontId="2"/>
  </si>
  <si>
    <t>資料：飯田建設事務所建築課・市地域計画課住宅係</t>
    <rPh sb="3" eb="5">
      <t>イイダ</t>
    </rPh>
    <rPh sb="5" eb="7">
      <t>ケンセツ</t>
    </rPh>
    <rPh sb="7" eb="9">
      <t>ジム</t>
    </rPh>
    <rPh sb="9" eb="10">
      <t>ショ</t>
    </rPh>
    <rPh sb="10" eb="12">
      <t>ケンチク</t>
    </rPh>
    <rPh sb="12" eb="13">
      <t>カ</t>
    </rPh>
    <rPh sb="14" eb="15">
      <t>シ</t>
    </rPh>
    <rPh sb="15" eb="17">
      <t>チイキ</t>
    </rPh>
    <rPh sb="17" eb="19">
      <t>ケイカク</t>
    </rPh>
    <rPh sb="19" eb="20">
      <t>カ</t>
    </rPh>
    <rPh sb="20" eb="22">
      <t>ジュウタク</t>
    </rPh>
    <rPh sb="22" eb="23">
      <t>カカ</t>
    </rPh>
    <phoneticPr fontId="12"/>
  </si>
  <si>
    <t>資料：飯田建設事務所建築課・市地域計画課建築係</t>
    <rPh sb="3" eb="5">
      <t>イイダ</t>
    </rPh>
    <rPh sb="5" eb="7">
      <t>ケンセツ</t>
    </rPh>
    <rPh sb="7" eb="10">
      <t>ジムショ</t>
    </rPh>
    <rPh sb="10" eb="12">
      <t>ケンチクカ</t>
    </rPh>
    <rPh sb="12" eb="13">
      <t>カ</t>
    </rPh>
    <rPh sb="14" eb="15">
      <t>シ</t>
    </rPh>
    <rPh sb="15" eb="17">
      <t>チイキ</t>
    </rPh>
    <rPh sb="17" eb="19">
      <t>ケイカク</t>
    </rPh>
    <rPh sb="19" eb="20">
      <t>カ</t>
    </rPh>
    <rPh sb="20" eb="22">
      <t>ケンチク</t>
    </rPh>
    <rPh sb="22" eb="23">
      <t>カカ</t>
    </rPh>
    <phoneticPr fontId="12"/>
  </si>
  <si>
    <t>⑥　準防火地域</t>
    <rPh sb="2" eb="3">
      <t>ジュン</t>
    </rPh>
    <rPh sb="3" eb="5">
      <t>ボウカ</t>
    </rPh>
    <rPh sb="5" eb="7">
      <t>チイキ</t>
    </rPh>
    <phoneticPr fontId="12"/>
  </si>
  <si>
    <t>資料：維持管理課</t>
    <rPh sb="3" eb="5">
      <t>イジ</t>
    </rPh>
    <rPh sb="5" eb="8">
      <t>カンリカ</t>
    </rPh>
    <phoneticPr fontId="12"/>
  </si>
  <si>
    <t>風越公園（小伝馬町）</t>
    <rPh sb="0" eb="2">
      <t>フウエツ</t>
    </rPh>
    <rPh sb="2" eb="4">
      <t>コウエン</t>
    </rPh>
    <rPh sb="5" eb="9">
      <t>コテンマチョウ</t>
    </rPh>
    <phoneticPr fontId="12"/>
  </si>
  <si>
    <t>4月下旬
（令和５年度22・23日開催）
(令和６年度は4月27日・28日実施)</t>
    <rPh sb="1" eb="2">
      <t>ガツ</t>
    </rPh>
    <rPh sb="2" eb="4">
      <t>ゲジュン</t>
    </rPh>
    <phoneticPr fontId="38"/>
  </si>
  <si>
    <t>4月中旬日曜日
（令和6年度は4月21日）</t>
    <rPh sb="1" eb="2">
      <t>ガツ</t>
    </rPh>
    <rPh sb="2" eb="4">
      <t>チュウジュン</t>
    </rPh>
    <rPh sb="4" eb="5">
      <t>ニチ</t>
    </rPh>
    <rPh sb="9" eb="11">
      <t>レイワ</t>
    </rPh>
    <rPh sb="12" eb="14">
      <t>ネンド</t>
    </rPh>
    <rPh sb="14" eb="16">
      <t>ヘイネンド</t>
    </rPh>
    <rPh sb="16" eb="17">
      <t>ガツ</t>
    </rPh>
    <rPh sb="19" eb="20">
      <t>ニチ</t>
    </rPh>
    <phoneticPr fontId="38"/>
  </si>
  <si>
    <t>オーケストラと友に音楽祭
～アフィニスのふるさと
　飯田音楽祭～</t>
    <rPh sb="7" eb="8">
      <t>トモ</t>
    </rPh>
    <rPh sb="9" eb="12">
      <t>オンガクサイ</t>
    </rPh>
    <rPh sb="26" eb="28">
      <t>イイダ</t>
    </rPh>
    <rPh sb="28" eb="31">
      <t>オンガクサイ</t>
    </rPh>
    <phoneticPr fontId="38"/>
  </si>
  <si>
    <t>８月上旬
（令和６年度は８月１日～４日）</t>
    <rPh sb="1" eb="2">
      <t>ガツ</t>
    </rPh>
    <rPh sb="2" eb="4">
      <t>ジョウジュン</t>
    </rPh>
    <phoneticPr fontId="38"/>
  </si>
  <si>
    <t>飯田時又灯ろう流し花火大会</t>
    <rPh sb="0" eb="2">
      <t>イイダ</t>
    </rPh>
    <rPh sb="2" eb="4">
      <t>トキマタ</t>
    </rPh>
    <rPh sb="4" eb="5">
      <t>トウ</t>
    </rPh>
    <rPh sb="7" eb="8">
      <t>ナガ</t>
    </rPh>
    <rPh sb="9" eb="13">
      <t>ハナビタイカイ</t>
    </rPh>
    <phoneticPr fontId="38"/>
  </si>
  <si>
    <t>8月下旬
(令和６年度は8月24日)</t>
    <rPh sb="1" eb="2">
      <t>ツキ</t>
    </rPh>
    <rPh sb="2" eb="4">
      <t>ゲジュン</t>
    </rPh>
    <phoneticPr fontId="38"/>
  </si>
  <si>
    <t>・御射山祭は二百十日に先立って山上で忌籠もりをし、贄として動物を捧げることで祟りやすい山の神を鎮めて台風の無事通過を祈願を起源とする。遠山谷で打ち上げられる花火は圧巻です。</t>
    <rPh sb="61" eb="63">
      <t>キゲン</t>
    </rPh>
    <rPh sb="67" eb="69">
      <t>トオヤマ</t>
    </rPh>
    <rPh sb="69" eb="70">
      <t>ダニ</t>
    </rPh>
    <rPh sb="71" eb="72">
      <t>ウ</t>
    </rPh>
    <rPh sb="73" eb="74">
      <t>ア</t>
    </rPh>
    <rPh sb="78" eb="80">
      <t>ハナビ</t>
    </rPh>
    <rPh sb="81" eb="83">
      <t>アッカン</t>
    </rPh>
    <phoneticPr fontId="2"/>
  </si>
  <si>
    <t>9月上旬 
(令和６年度は９月7日)</t>
    <rPh sb="1" eb="2">
      <t>ガツ</t>
    </rPh>
    <rPh sb="2" eb="4">
      <t>ジョウジュン</t>
    </rPh>
    <phoneticPr fontId="38"/>
  </si>
  <si>
    <t>9月上旬
(令和６年度は9月14日)</t>
    <rPh sb="1" eb="2">
      <t>ガツ</t>
    </rPh>
    <rPh sb="2" eb="4">
      <t>ジョウジュン</t>
    </rPh>
    <phoneticPr fontId="38"/>
  </si>
  <si>
    <t>9月中旬
(令和６年度は9月21日)</t>
    <rPh sb="1" eb="2">
      <t>ガツ</t>
    </rPh>
    <rPh sb="2" eb="4">
      <t>チュウジュン</t>
    </rPh>
    <phoneticPr fontId="38"/>
  </si>
  <si>
    <t>9月下旬または10月上旬の土曜日
(令和６年度は9月28日)</t>
    <rPh sb="1" eb="2">
      <t>ガツ</t>
    </rPh>
    <rPh sb="2" eb="4">
      <t>ゲジュン</t>
    </rPh>
    <rPh sb="9" eb="10">
      <t>ガツ</t>
    </rPh>
    <rPh sb="10" eb="12">
      <t>ジョウジュン</t>
    </rPh>
    <rPh sb="13" eb="16">
      <t>ドヨウビ</t>
    </rPh>
    <phoneticPr fontId="38"/>
  </si>
  <si>
    <t>10月のスポーツの日に開催
（令和5年度は10月9日）
（令和6年度は10月14日）</t>
    <rPh sb="2" eb="3">
      <t>ガツ</t>
    </rPh>
    <rPh sb="9" eb="10">
      <t>ヒ</t>
    </rPh>
    <rPh sb="11" eb="13">
      <t>カイサイ</t>
    </rPh>
    <phoneticPr fontId="38"/>
  </si>
  <si>
    <t>10月下旬　　　　　　　　　　　　　（令和６年度は10月2７日）　　　　　</t>
    <rPh sb="2" eb="3">
      <t>ツキ</t>
    </rPh>
    <rPh sb="3" eb="5">
      <t>ゲジュン</t>
    </rPh>
    <phoneticPr fontId="38"/>
  </si>
  <si>
    <t>10月下旬　
（令和６年度は10月27日）　</t>
    <rPh sb="2" eb="3">
      <t>ツキ</t>
    </rPh>
    <rPh sb="3" eb="5">
      <t>ゲジュン</t>
    </rPh>
    <phoneticPr fontId="38"/>
  </si>
  <si>
    <t>中心市街地で毎年「文化の日」に開催される、伝統・歴史・文化・グルメ等、飯田市の魅力を詰め込んだ大祭典。県内外から大勢の方が訪れる人気のイベント。</t>
    <rPh sb="0" eb="2">
      <t>チュウシン</t>
    </rPh>
    <rPh sb="2" eb="5">
      <t>シガイチ</t>
    </rPh>
    <rPh sb="6" eb="8">
      <t>マイトシ</t>
    </rPh>
    <rPh sb="9" eb="11">
      <t>ブンカ</t>
    </rPh>
    <rPh sb="12" eb="13">
      <t>ヒ</t>
    </rPh>
    <rPh sb="15" eb="17">
      <t>カイサイ</t>
    </rPh>
    <rPh sb="21" eb="23">
      <t>デントウ</t>
    </rPh>
    <rPh sb="24" eb="26">
      <t>レキシ</t>
    </rPh>
    <rPh sb="27" eb="29">
      <t>ブンカ</t>
    </rPh>
    <rPh sb="33" eb="34">
      <t>トウ</t>
    </rPh>
    <rPh sb="35" eb="38">
      <t>イイダシ</t>
    </rPh>
    <rPh sb="39" eb="41">
      <t>ミリョク</t>
    </rPh>
    <rPh sb="42" eb="43">
      <t>ツ</t>
    </rPh>
    <rPh sb="44" eb="45">
      <t>コ</t>
    </rPh>
    <rPh sb="47" eb="50">
      <t>ダイサイテン</t>
    </rPh>
    <phoneticPr fontId="9"/>
  </si>
  <si>
    <t>議      長：熊谷　泰人
副  議 長：竹村　圭史
監査委員：原  　和世</t>
    <rPh sb="9" eb="11">
      <t>クマガイ</t>
    </rPh>
    <rPh sb="22" eb="24">
      <t>タケムラ</t>
    </rPh>
    <rPh sb="33" eb="34">
      <t>ハラ</t>
    </rPh>
    <rPh sb="37" eb="39">
      <t>カズヨ</t>
    </rPh>
    <phoneticPr fontId="16"/>
  </si>
  <si>
    <t>　　　　　　　　　　　　年度
項目</t>
    <rPh sb="12" eb="14">
      <t>ネンド</t>
    </rPh>
    <rPh sb="15" eb="17">
      <t>コウモク</t>
    </rPh>
    <phoneticPr fontId="9"/>
  </si>
  <si>
    <t>資料：飯田短期大学事務局</t>
    <rPh sb="9" eb="12">
      <t>ジムキョク</t>
    </rPh>
    <phoneticPr fontId="9"/>
  </si>
  <si>
    <t xml:space="preserve">ハローワーク飯田マザーズコーナー(飯田地方合同庁舎内) </t>
    <phoneticPr fontId="2"/>
  </si>
  <si>
    <t>《産業経済部》</t>
    <rPh sb="1" eb="3">
      <t>サンギョウ</t>
    </rPh>
    <rPh sb="3" eb="5">
      <t>ケイザイ</t>
    </rPh>
    <rPh sb="5" eb="6">
      <t>ブ</t>
    </rPh>
    <phoneticPr fontId="16"/>
  </si>
  <si>
    <t>《福祉部》</t>
    <phoneticPr fontId="2"/>
  </si>
  <si>
    <t>産業振興課（産業人材担当）</t>
    <rPh sb="6" eb="8">
      <t>サンギョウ</t>
    </rPh>
    <rPh sb="8" eb="10">
      <t>ジンザイ</t>
    </rPh>
    <rPh sb="10" eb="12">
      <t>タントウ</t>
    </rPh>
    <phoneticPr fontId="2"/>
  </si>
  <si>
    <t>川路4756-21（天龍峡観光案内所2Ｆ）</t>
    <rPh sb="0" eb="2">
      <t>カワジ</t>
    </rPh>
    <rPh sb="10" eb="12">
      <t>テンリュウ</t>
    </rPh>
    <rPh sb="12" eb="13">
      <t>キョウ</t>
    </rPh>
    <rPh sb="13" eb="15">
      <t>カンコウ</t>
    </rPh>
    <rPh sb="15" eb="17">
      <t>アンナイ</t>
    </rPh>
    <rPh sb="17" eb="18">
      <t>ジョ</t>
    </rPh>
    <phoneticPr fontId="16"/>
  </si>
  <si>
    <t xml:space="preserve">飯田文化会館 (人形劇場を含む) </t>
    <phoneticPr fontId="2"/>
  </si>
  <si>
    <t>令和６年4月1日現在</t>
    <rPh sb="0" eb="2">
      <t>レイワ</t>
    </rPh>
    <phoneticPr fontId="12"/>
  </si>
  <si>
    <t>5.4.2
～
6.4.2</t>
    <phoneticPr fontId="2"/>
  </si>
  <si>
    <t>輝山会記念病院事業所内保育所八重のさくら保育園</t>
    <rPh sb="0" eb="14">
      <t>キザンカイキネンビョウインジギョウショナイホイクショ</t>
    </rPh>
    <rPh sb="14" eb="16">
      <t>ヤエ</t>
    </rPh>
    <rPh sb="20" eb="23">
      <t>ホイクエン</t>
    </rPh>
    <phoneticPr fontId="2"/>
  </si>
  <si>
    <t>令和6年5月1日現在</t>
    <rPh sb="0" eb="1">
      <t>レイ</t>
    </rPh>
    <rPh sb="1" eb="2">
      <t>ワ</t>
    </rPh>
    <phoneticPr fontId="9"/>
  </si>
  <si>
    <t>令和6年４月１日現在</t>
    <rPh sb="0" eb="2">
      <t>レイワ</t>
    </rPh>
    <rPh sb="3" eb="4">
      <t>ネン</t>
    </rPh>
    <rPh sb="5" eb="6">
      <t>ガツ</t>
    </rPh>
    <rPh sb="7" eb="8">
      <t>ニチ</t>
    </rPh>
    <rPh sb="8" eb="10">
      <t>ゲンザイ</t>
    </rPh>
    <phoneticPr fontId="12"/>
  </si>
  <si>
    <t>令和6年3月31日現在</t>
    <rPh sb="0" eb="2">
      <t>レイワ</t>
    </rPh>
    <rPh sb="3" eb="4">
      <t>ネン</t>
    </rPh>
    <rPh sb="5" eb="6">
      <t>ガツ</t>
    </rPh>
    <rPh sb="8" eb="9">
      <t>ニチ</t>
    </rPh>
    <rPh sb="9" eb="11">
      <t>ゲンザイ</t>
    </rPh>
    <phoneticPr fontId="12"/>
  </si>
  <si>
    <t>令和6年度の実績</t>
    <rPh sb="0" eb="1">
      <t>レイ</t>
    </rPh>
    <rPh sb="1" eb="2">
      <t>ワ</t>
    </rPh>
    <rPh sb="3" eb="5">
      <t>ネンド</t>
    </rPh>
    <rPh sb="6" eb="8">
      <t>ジッセキ</t>
    </rPh>
    <phoneticPr fontId="12"/>
  </si>
  <si>
    <t>令和７年４月１日現在</t>
    <rPh sb="0" eb="2">
      <t>レイワ</t>
    </rPh>
    <phoneticPr fontId="16"/>
  </si>
  <si>
    <t>令和７年４月１日現在</t>
    <rPh sb="0" eb="2">
      <t>レイワ</t>
    </rPh>
    <rPh sb="3" eb="4">
      <t>ネン</t>
    </rPh>
    <rPh sb="5" eb="6">
      <t>ガツ</t>
    </rPh>
    <rPh sb="7" eb="8">
      <t>ヒ</t>
    </rPh>
    <rPh sb="8" eb="10">
      <t>ゲンザイ</t>
    </rPh>
    <phoneticPr fontId="16"/>
  </si>
  <si>
    <t>令和６年度</t>
    <rPh sb="0" eb="1">
      <t>レイ</t>
    </rPh>
    <rPh sb="1" eb="2">
      <t>ワ</t>
    </rPh>
    <phoneticPr fontId="16"/>
  </si>
  <si>
    <t>こども課</t>
    <rPh sb="3" eb="4">
      <t>カ</t>
    </rPh>
    <phoneticPr fontId="2"/>
  </si>
  <si>
    <t>資料：福祉課・長寿支援課・こども課・保育家庭課・保健課</t>
    <rPh sb="0" eb="2">
      <t>シリョウ</t>
    </rPh>
    <rPh sb="3" eb="6">
      <t>フクシカ</t>
    </rPh>
    <rPh sb="7" eb="9">
      <t>チョウジュ</t>
    </rPh>
    <rPh sb="9" eb="12">
      <t>シエンカ</t>
    </rPh>
    <rPh sb="16" eb="17">
      <t>カ</t>
    </rPh>
    <rPh sb="18" eb="23">
      <t>ホイクカテイカ</t>
    </rPh>
    <rPh sb="24" eb="27">
      <t>ホケンカ</t>
    </rPh>
    <phoneticPr fontId="12"/>
  </si>
  <si>
    <t>資料：こども課</t>
    <rPh sb="0" eb="2">
      <t>シリョウ</t>
    </rPh>
    <rPh sb="6" eb="7">
      <t>カ</t>
    </rPh>
    <phoneticPr fontId="12"/>
  </si>
  <si>
    <t>令和5年4月1日現在</t>
    <rPh sb="0" eb="2">
      <t>レイワ</t>
    </rPh>
    <rPh sb="3" eb="4">
      <t>ネン</t>
    </rPh>
    <phoneticPr fontId="12"/>
  </si>
  <si>
    <t>令和６年９月（単位　ｈａ）</t>
    <rPh sb="0" eb="2">
      <t>レイワ</t>
    </rPh>
    <rPh sb="3" eb="4">
      <t>ネン</t>
    </rPh>
    <rPh sb="7" eb="9">
      <t>タンイ</t>
    </rPh>
    <phoneticPr fontId="16"/>
  </si>
  <si>
    <t>令和6年３月31日現在</t>
    <rPh sb="0" eb="2">
      <t>レイワ</t>
    </rPh>
    <rPh sb="3" eb="4">
      <t>ネン</t>
    </rPh>
    <rPh sb="5" eb="6">
      <t>ガツ</t>
    </rPh>
    <rPh sb="8" eb="9">
      <t>ニチ</t>
    </rPh>
    <rPh sb="9" eb="11">
      <t>ゲンザイ</t>
    </rPh>
    <phoneticPr fontId="12"/>
  </si>
  <si>
    <t>令和6年３月３１日現在</t>
    <rPh sb="0" eb="2">
      <t>レイワ</t>
    </rPh>
    <rPh sb="3" eb="4">
      <t>ネン</t>
    </rPh>
    <rPh sb="5" eb="6">
      <t>ガツ</t>
    </rPh>
    <rPh sb="8" eb="9">
      <t>ニチ</t>
    </rPh>
    <rPh sb="9" eb="11">
      <t>ゲンザイ</t>
    </rPh>
    <phoneticPr fontId="12"/>
  </si>
  <si>
    <t>令和６年３月31日現在</t>
    <rPh sb="0" eb="2">
      <t>レイワ</t>
    </rPh>
    <rPh sb="3" eb="4">
      <t>ネン</t>
    </rPh>
    <rPh sb="5" eb="6">
      <t>ガツ</t>
    </rPh>
    <rPh sb="8" eb="9">
      <t>ニチ</t>
    </rPh>
    <rPh sb="9" eb="11">
      <t>ゲンザイ</t>
    </rPh>
    <phoneticPr fontId="12"/>
  </si>
  <si>
    <t>令和６年３月31日現在</t>
    <rPh sb="0" eb="2">
      <t>レイワ</t>
    </rPh>
    <phoneticPr fontId="12"/>
  </si>
  <si>
    <t>令和６年3月31日現在</t>
    <rPh sb="0" eb="2">
      <t>レイワ</t>
    </rPh>
    <rPh sb="3" eb="4">
      <t>ネン</t>
    </rPh>
    <rPh sb="5" eb="6">
      <t>ガツ</t>
    </rPh>
    <phoneticPr fontId="12"/>
  </si>
  <si>
    <r>
      <t>環境基準達成戸数　　</t>
    </r>
    <r>
      <rPr>
        <sz val="9"/>
        <rFont val="ＭＳ Ｐ明朝"/>
        <family val="1"/>
        <charset val="128"/>
      </rPr>
      <t>（夜間のみ）</t>
    </r>
    <rPh sb="0" eb="2">
      <t>カンキョウ</t>
    </rPh>
    <rPh sb="2" eb="4">
      <t>キジュン</t>
    </rPh>
    <rPh sb="4" eb="6">
      <t>タッセイ</t>
    </rPh>
    <rPh sb="6" eb="8">
      <t>コスウ</t>
    </rPh>
    <rPh sb="11" eb="13">
      <t>ヤカン</t>
    </rPh>
    <phoneticPr fontId="16"/>
  </si>
  <si>
    <r>
      <t>環境基準達成戸数　　</t>
    </r>
    <r>
      <rPr>
        <sz val="9"/>
        <rFont val="ＭＳ Ｐ明朝"/>
        <family val="1"/>
        <charset val="128"/>
      </rPr>
      <t>（昼間のみ）</t>
    </r>
    <rPh sb="0" eb="2">
      <t>カンキョウ</t>
    </rPh>
    <rPh sb="2" eb="4">
      <t>キジュン</t>
    </rPh>
    <rPh sb="4" eb="6">
      <t>タッセイ</t>
    </rPh>
    <rPh sb="6" eb="8">
      <t>コスウ</t>
    </rPh>
    <rPh sb="11" eb="13">
      <t>ヒルマ</t>
    </rPh>
    <phoneticPr fontId="16"/>
  </si>
  <si>
    <t>令和６年度</t>
    <rPh sb="0" eb="2">
      <t>レイワ</t>
    </rPh>
    <rPh sb="3" eb="5">
      <t>ネンド</t>
    </rPh>
    <phoneticPr fontId="9"/>
  </si>
  <si>
    <t>令和５年度</t>
    <rPh sb="0" eb="2">
      <t>レイワ</t>
    </rPh>
    <rPh sb="3" eb="5">
      <t>ネンド</t>
    </rPh>
    <phoneticPr fontId="9"/>
  </si>
  <si>
    <t>※平成23年度まで隔年で一般地域、幹線道路沿いの測定を行っていたが、平成24年度より　　　　</t>
    <rPh sb="1" eb="3">
      <t>ヘイセイ</t>
    </rPh>
    <rPh sb="5" eb="7">
      <t>ネンド</t>
    </rPh>
    <phoneticPr fontId="16"/>
  </si>
  <si>
    <t>　測定箇所を整理し毎年測定を行うこととした。</t>
    <phoneticPr fontId="36"/>
  </si>
  <si>
    <t>令和５年３月31日現在</t>
    <rPh sb="0" eb="2">
      <t>レイワ</t>
    </rPh>
    <rPh sb="3" eb="4">
      <t>ネン</t>
    </rPh>
    <rPh sb="5" eb="6">
      <t>ガツ</t>
    </rPh>
    <rPh sb="8" eb="9">
      <t>ニチゲン</t>
    </rPh>
    <rPh sb="9" eb="11">
      <t>ゲンザイ</t>
    </rPh>
    <phoneticPr fontId="9"/>
  </si>
  <si>
    <t>（１）桐林墓地公園</t>
    <phoneticPr fontId="9"/>
  </si>
  <si>
    <t>令和６年３月31日現在</t>
    <rPh sb="0" eb="2">
      <t>レイワ</t>
    </rPh>
    <rPh sb="3" eb="4">
      <t>ネン</t>
    </rPh>
    <rPh sb="5" eb="6">
      <t>ガツ</t>
    </rPh>
    <rPh sb="8" eb="9">
      <t>ニチゲン</t>
    </rPh>
    <rPh sb="9" eb="11">
      <t>ゲンザイ</t>
    </rPh>
    <phoneticPr fontId="9"/>
  </si>
  <si>
    <t>令和６年度</t>
    <rPh sb="0" eb="2">
      <t>レイワ</t>
    </rPh>
    <rPh sb="3" eb="4">
      <t>ネン</t>
    </rPh>
    <rPh sb="4" eb="5">
      <t>ド</t>
    </rPh>
    <phoneticPr fontId="16"/>
  </si>
  <si>
    <t>共済掛金　　　総額
（円）</t>
    <rPh sb="0" eb="2">
      <t>キョウサイ</t>
    </rPh>
    <rPh sb="2" eb="4">
      <t>カケキン</t>
    </rPh>
    <rPh sb="7" eb="9">
      <t>ソウガク</t>
    </rPh>
    <phoneticPr fontId="12"/>
  </si>
  <si>
    <t>（令和６年４月１日現在）</t>
    <rPh sb="1" eb="3">
      <t>レイワ</t>
    </rPh>
    <phoneticPr fontId="16"/>
  </si>
  <si>
    <t>6(県）</t>
    <rPh sb="2" eb="3">
      <t>ケン</t>
    </rPh>
    <phoneticPr fontId="16"/>
  </si>
  <si>
    <t>6 (市）</t>
    <rPh sb="3" eb="4">
      <t>シ</t>
    </rPh>
    <phoneticPr fontId="16"/>
  </si>
  <si>
    <t>5(県）</t>
    <rPh sb="2" eb="3">
      <t>ケン</t>
    </rPh>
    <phoneticPr fontId="16"/>
  </si>
  <si>
    <t>5  (市）</t>
    <rPh sb="4" eb="5">
      <t>シ</t>
    </rPh>
    <phoneticPr fontId="16"/>
  </si>
  <si>
    <t>令和６年４月１日現在</t>
    <phoneticPr fontId="12"/>
  </si>
  <si>
    <t>令和６年３月31日現在</t>
    <rPh sb="0" eb="1">
      <t>レイワ</t>
    </rPh>
    <rPh sb="8" eb="10">
      <t>ゲンザイ</t>
    </rPh>
    <phoneticPr fontId="12"/>
  </si>
  <si>
    <t>令和６年3月31日現在</t>
    <rPh sb="0" eb="1">
      <t>レイワ</t>
    </rPh>
    <rPh sb="4" eb="5">
      <t>ガツ</t>
    </rPh>
    <rPh sb="7" eb="8">
      <t>ニチ</t>
    </rPh>
    <rPh sb="8" eb="10">
      <t>ゲンザイ</t>
    </rPh>
    <phoneticPr fontId="12"/>
  </si>
  <si>
    <t>令和６年12月31日</t>
    <rPh sb="0" eb="1">
      <t>ワ</t>
    </rPh>
    <rPh sb="1" eb="2">
      <t>モト</t>
    </rPh>
    <rPh sb="3" eb="4">
      <t>ヘイネン</t>
    </rPh>
    <phoneticPr fontId="9"/>
  </si>
  <si>
    <t>R6</t>
    <phoneticPr fontId="2"/>
  </si>
  <si>
    <t>（令和6年１月から令和6年12月まで）</t>
    <rPh sb="1" eb="3">
      <t>レイワ</t>
    </rPh>
    <rPh sb="4" eb="5">
      <t>ネン</t>
    </rPh>
    <rPh sb="6" eb="7">
      <t>ガツ</t>
    </rPh>
    <rPh sb="9" eb="10">
      <t>レイ</t>
    </rPh>
    <rPh sb="10" eb="11">
      <t>ワ</t>
    </rPh>
    <rPh sb="12" eb="13">
      <t>ネン</t>
    </rPh>
    <rPh sb="13" eb="14">
      <t>ヘイネン</t>
    </rPh>
    <rPh sb="15" eb="16">
      <t>ツキ</t>
    </rPh>
    <phoneticPr fontId="16"/>
  </si>
  <si>
    <t>令和6年1月～令和6年12月</t>
    <rPh sb="0" eb="2">
      <t>レイワ</t>
    </rPh>
    <rPh sb="3" eb="4">
      <t>ネン</t>
    </rPh>
    <rPh sb="5" eb="6">
      <t>ガツ</t>
    </rPh>
    <rPh sb="7" eb="8">
      <t>レイ</t>
    </rPh>
    <rPh sb="8" eb="9">
      <t>ワ</t>
    </rPh>
    <rPh sb="10" eb="11">
      <t>ネン</t>
    </rPh>
    <rPh sb="13" eb="14">
      <t>ガツ</t>
    </rPh>
    <phoneticPr fontId="9"/>
  </si>
  <si>
    <t>歳入</t>
    <phoneticPr fontId="2"/>
  </si>
  <si>
    <t>6</t>
    <phoneticPr fontId="2"/>
  </si>
  <si>
    <t>令和６年4月1日現在</t>
    <rPh sb="0" eb="2">
      <t>レイワ</t>
    </rPh>
    <rPh sb="3" eb="4">
      <t>ネン</t>
    </rPh>
    <phoneticPr fontId="12"/>
  </si>
  <si>
    <t>６</t>
    <phoneticPr fontId="2"/>
  </si>
  <si>
    <r>
      <t>鉄筋コンクリート造</t>
    </r>
    <r>
      <rPr>
        <sz val="10.5"/>
        <rFont val="ＭＳ Ｐ明朝"/>
        <family val="1"/>
        <charset val="128"/>
      </rPr>
      <t xml:space="preserve">
　2階建</t>
    </r>
    <rPh sb="0" eb="2">
      <t>テッキン</t>
    </rPh>
    <rPh sb="8" eb="9">
      <t>ツク</t>
    </rPh>
    <phoneticPr fontId="12"/>
  </si>
  <si>
    <r>
      <t>・防災資機材倉庫(2)
・防災研修室(2)
・資料展示室・会議室(2)</t>
    </r>
    <r>
      <rPr>
        <sz val="9"/>
        <rFont val="ＭＳ Ｐ明朝"/>
        <family val="1"/>
        <charset val="128"/>
      </rPr>
      <t>　ほか</t>
    </r>
    <rPh sb="1" eb="3">
      <t>ボウサイ</t>
    </rPh>
    <rPh sb="3" eb="6">
      <t>シザイ</t>
    </rPh>
    <rPh sb="6" eb="8">
      <t>ソウコ</t>
    </rPh>
    <rPh sb="13" eb="15">
      <t>ボウサイ</t>
    </rPh>
    <rPh sb="15" eb="18">
      <t>ケンシュウシツ</t>
    </rPh>
    <rPh sb="23" eb="28">
      <t>シリョウシツ</t>
    </rPh>
    <rPh sb="29" eb="32">
      <t>カイギシツ</t>
    </rPh>
    <phoneticPr fontId="12"/>
  </si>
  <si>
    <t>令和６年４月１日現在</t>
    <rPh sb="0" eb="2">
      <t>レイワ</t>
    </rPh>
    <phoneticPr fontId="16"/>
  </si>
  <si>
    <t>12.30</t>
  </si>
  <si>
    <t>12.31</t>
  </si>
  <si>
    <t>6.23</t>
  </si>
  <si>
    <t>4.15</t>
    <phoneticPr fontId="2"/>
  </si>
  <si>
    <t>令和７年３月31日現在</t>
    <rPh sb="0" eb="2">
      <t>レイワ</t>
    </rPh>
    <rPh sb="3" eb="4">
      <t>ネン</t>
    </rPh>
    <rPh sb="5" eb="6">
      <t>ガツ</t>
    </rPh>
    <rPh sb="8" eb="9">
      <t>ニチ</t>
    </rPh>
    <rPh sb="9" eb="11">
      <t>ゲンザイ</t>
    </rPh>
    <phoneticPr fontId="12"/>
  </si>
  <si>
    <t>令和7年３月31日現在</t>
    <rPh sb="0" eb="2">
      <t>レイワ</t>
    </rPh>
    <rPh sb="3" eb="4">
      <t>ネン</t>
    </rPh>
    <rPh sb="5" eb="6">
      <t>ガツ</t>
    </rPh>
    <rPh sb="8" eb="9">
      <t>ニチ</t>
    </rPh>
    <rPh sb="9" eb="11">
      <t>ゲンザイ</t>
    </rPh>
    <phoneticPr fontId="12"/>
  </si>
  <si>
    <t>令和7年３月３１日現在</t>
    <rPh sb="0" eb="2">
      <t>レイワ</t>
    </rPh>
    <rPh sb="3" eb="4">
      <t>ネン</t>
    </rPh>
    <rPh sb="5" eb="6">
      <t>ガツ</t>
    </rPh>
    <rPh sb="8" eb="9">
      <t>ニチ</t>
    </rPh>
    <rPh sb="9" eb="11">
      <t>ゲンザイ</t>
    </rPh>
    <phoneticPr fontId="12"/>
  </si>
  <si>
    <t>風越山トレイルマラソン大会</t>
    <rPh sb="0" eb="3">
      <t>カザコシヤマ</t>
    </rPh>
    <rPh sb="11" eb="13">
      <t>タイカイ</t>
    </rPh>
    <phoneticPr fontId="38"/>
  </si>
  <si>
    <t>4月27日・28日</t>
    <phoneticPr fontId="16"/>
  </si>
  <si>
    <t>上郷体育館・鼎体育館他</t>
    <phoneticPr fontId="2"/>
  </si>
  <si>
    <t>飯田市武道館</t>
    <rPh sb="0" eb="3">
      <t>イイダシ</t>
    </rPh>
    <rPh sb="3" eb="6">
      <t>ブドウカン</t>
    </rPh>
    <phoneticPr fontId="2"/>
  </si>
  <si>
    <t>8月18日</t>
    <rPh sb="1" eb="2">
      <t>ガツ</t>
    </rPh>
    <rPh sb="4" eb="5">
      <t>ニチ</t>
    </rPh>
    <phoneticPr fontId="16"/>
  </si>
  <si>
    <t>県営飯田弓道場</t>
    <rPh sb="0" eb="4">
      <t>ケンエイイイダ</t>
    </rPh>
    <rPh sb="4" eb="6">
      <t>キュウドウ</t>
    </rPh>
    <rPh sb="6" eb="7">
      <t>ジョウ</t>
    </rPh>
    <phoneticPr fontId="2"/>
  </si>
  <si>
    <t>9月8日</t>
    <rPh sb="1" eb="2">
      <t>ガツ</t>
    </rPh>
    <rPh sb="3" eb="4">
      <t>ニチ</t>
    </rPh>
    <phoneticPr fontId="16"/>
  </si>
  <si>
    <t>飯田市武道館</t>
    <rPh sb="0" eb="6">
      <t>イイダシブドウカン</t>
    </rPh>
    <phoneticPr fontId="2"/>
  </si>
  <si>
    <t>9月28日</t>
    <rPh sb="1" eb="2">
      <t>ガツ</t>
    </rPh>
    <rPh sb="4" eb="5">
      <t>ニチ</t>
    </rPh>
    <phoneticPr fontId="16"/>
  </si>
  <si>
    <t>県営飯田野球場</t>
    <rPh sb="0" eb="2">
      <t>ケンエイ</t>
    </rPh>
    <rPh sb="2" eb="4">
      <t>イイダ</t>
    </rPh>
    <rPh sb="4" eb="7">
      <t>ヤキュウジョウ</t>
    </rPh>
    <phoneticPr fontId="16"/>
  </si>
  <si>
    <t>9月14日・15日</t>
    <phoneticPr fontId="16"/>
  </si>
  <si>
    <t>県営飯田野球場他</t>
    <rPh sb="0" eb="2">
      <t>ケンエイ</t>
    </rPh>
    <rPh sb="2" eb="4">
      <t>イイダ</t>
    </rPh>
    <phoneticPr fontId="16"/>
  </si>
  <si>
    <t>10月14日</t>
    <rPh sb="2" eb="3">
      <t>ガツ</t>
    </rPh>
    <rPh sb="5" eb="6">
      <t>ニチ</t>
    </rPh>
    <phoneticPr fontId="16"/>
  </si>
  <si>
    <t>第70回風越山トレイルマラソン大会</t>
    <rPh sb="0" eb="1">
      <t>ダイ</t>
    </rPh>
    <rPh sb="3" eb="4">
      <t>カイ</t>
    </rPh>
    <rPh sb="4" eb="7">
      <t>カザコシヤマ</t>
    </rPh>
    <rPh sb="15" eb="17">
      <t>タイカイ</t>
    </rPh>
    <phoneticPr fontId="16"/>
  </si>
  <si>
    <t>10月５日</t>
    <rPh sb="2" eb="3">
      <t>ガツ</t>
    </rPh>
    <rPh sb="4" eb="5">
      <t>ニチ</t>
    </rPh>
    <phoneticPr fontId="16"/>
  </si>
  <si>
    <t>(バスケットボール)　　</t>
    <phoneticPr fontId="16"/>
  </si>
  <si>
    <t>鼎体育館</t>
    <phoneticPr fontId="16"/>
  </si>
  <si>
    <t>10月20日</t>
    <rPh sb="2" eb="3">
      <t>ガツ</t>
    </rPh>
    <rPh sb="5" eb="6">
      <t>ニチ</t>
    </rPh>
    <phoneticPr fontId="16"/>
  </si>
  <si>
    <t>10月６日</t>
    <rPh sb="2" eb="3">
      <t>ガツ</t>
    </rPh>
    <rPh sb="4" eb="5">
      <t>ニチ</t>
    </rPh>
    <phoneticPr fontId="16"/>
  </si>
  <si>
    <t>(ママさんバレーボール)　　</t>
    <phoneticPr fontId="16"/>
  </si>
  <si>
    <t>10月10日</t>
    <rPh sb="2" eb="3">
      <t>ガツ</t>
    </rPh>
    <rPh sb="5" eb="6">
      <t>ニチ</t>
    </rPh>
    <phoneticPr fontId="16"/>
  </si>
  <si>
    <t>(アーチェリー)　　</t>
    <phoneticPr fontId="16"/>
  </si>
  <si>
    <t>10月27日</t>
    <rPh sb="2" eb="3">
      <t>ガツ</t>
    </rPh>
    <rPh sb="5" eb="6">
      <t>ニチ</t>
    </rPh>
    <phoneticPr fontId="16"/>
  </si>
  <si>
    <t>11月24日</t>
    <rPh sb="2" eb="3">
      <t>ガツ</t>
    </rPh>
    <rPh sb="5" eb="6">
      <t>ニチ</t>
    </rPh>
    <phoneticPr fontId="16"/>
  </si>
  <si>
    <t>松本市～飯田市</t>
    <rPh sb="0" eb="2">
      <t>マツモト</t>
    </rPh>
    <rPh sb="2" eb="3">
      <t>シ</t>
    </rPh>
    <rPh sb="6" eb="7">
      <t>シ</t>
    </rPh>
    <phoneticPr fontId="16"/>
  </si>
  <si>
    <t>11月17日</t>
    <phoneticPr fontId="16"/>
  </si>
  <si>
    <t xml:space="preserve">5月ゴールデンウィーク中
（令和６年度は５月３日～６日）
</t>
    <rPh sb="1" eb="2">
      <t>ガツ</t>
    </rPh>
    <rPh sb="11" eb="12">
      <t>チュウ</t>
    </rPh>
    <rPh sb="14" eb="16">
      <t>レイワ</t>
    </rPh>
    <rPh sb="17" eb="19">
      <t>ネンド</t>
    </rPh>
    <rPh sb="21" eb="22">
      <t>ガツ</t>
    </rPh>
    <rPh sb="23" eb="24">
      <t>ニチ</t>
    </rPh>
    <rPh sb="26" eb="27">
      <t>ニチ</t>
    </rPh>
    <phoneticPr fontId="38"/>
  </si>
  <si>
    <t xml:space="preserve">11月の日曜日に開催
（令和６年度は11月３日、10日、17日、24日）
</t>
    <rPh sb="2" eb="3">
      <t>ガツ</t>
    </rPh>
    <rPh sb="4" eb="7">
      <t>ニチヨウビ</t>
    </rPh>
    <rPh sb="8" eb="10">
      <t>カイサイ</t>
    </rPh>
    <rPh sb="12" eb="14">
      <t>レイワ</t>
    </rPh>
    <rPh sb="15" eb="17">
      <t>ネンド</t>
    </rPh>
    <rPh sb="20" eb="21">
      <t>ガツ</t>
    </rPh>
    <rPh sb="22" eb="23">
      <t>ニチ</t>
    </rPh>
    <rPh sb="26" eb="27">
      <t>ニチ</t>
    </rPh>
    <rPh sb="30" eb="31">
      <t>ニチ</t>
    </rPh>
    <rPh sb="34" eb="35">
      <t>ニチ</t>
    </rPh>
    <phoneticPr fontId="2"/>
  </si>
  <si>
    <t>女性、若者活躍促進資金</t>
    <rPh sb="0" eb="2">
      <t>ジョセイ</t>
    </rPh>
    <rPh sb="3" eb="5">
      <t>ワカモノ</t>
    </rPh>
    <rPh sb="5" eb="7">
      <t>カツヤク</t>
    </rPh>
    <rPh sb="7" eb="11">
      <t>ソクシンシキン</t>
    </rPh>
    <phoneticPr fontId="2"/>
  </si>
  <si>
    <t>物価高騰対策資金</t>
    <rPh sb="0" eb="2">
      <t>ブッカ</t>
    </rPh>
    <rPh sb="2" eb="4">
      <t>コウトウ</t>
    </rPh>
    <rPh sb="4" eb="6">
      <t>タイサク</t>
    </rPh>
    <rPh sb="6" eb="8">
      <t>シキン</t>
    </rPh>
    <phoneticPr fontId="2"/>
  </si>
  <si>
    <t>資料：保健課地域医療支援係</t>
    <rPh sb="0" eb="2">
      <t>シリョウ</t>
    </rPh>
    <rPh sb="3" eb="5">
      <t>ホケン</t>
    </rPh>
    <rPh sb="5" eb="6">
      <t>カ</t>
    </rPh>
    <rPh sb="6" eb="12">
      <t>チイキイリョウシエン</t>
    </rPh>
    <rPh sb="12" eb="13">
      <t>カカ</t>
    </rPh>
    <phoneticPr fontId="9"/>
  </si>
  <si>
    <t>※貸出を停止しています。</t>
    <rPh sb="1" eb="3">
      <t>カシダシ</t>
    </rPh>
    <rPh sb="4" eb="6">
      <t>テイシ</t>
    </rPh>
    <phoneticPr fontId="2"/>
  </si>
  <si>
    <t>資料：教育委員会事務局教育政策課</t>
    <rPh sb="8" eb="11">
      <t>ジムキョク</t>
    </rPh>
    <rPh sb="11" eb="16">
      <t>キョウイクセイサクカ</t>
    </rPh>
    <phoneticPr fontId="16"/>
  </si>
  <si>
    <t>資料：教育委員会事務局教育政策課</t>
    <rPh sb="8" eb="11">
      <t>ジムキョク</t>
    </rPh>
    <rPh sb="11" eb="15">
      <t>キョウイクセイサク</t>
    </rPh>
    <phoneticPr fontId="16"/>
  </si>
  <si>
    <t>令和6年度末</t>
    <rPh sb="0" eb="2">
      <t>レイワ</t>
    </rPh>
    <rPh sb="3" eb="4">
      <t>ネン</t>
    </rPh>
    <phoneticPr fontId="16"/>
  </si>
  <si>
    <t>2人</t>
    <rPh sb="1" eb="2">
      <t>ニン</t>
    </rPh>
    <phoneticPr fontId="47"/>
  </si>
  <si>
    <t>195日</t>
    <rPh sb="3" eb="4">
      <t>ニチ</t>
    </rPh>
    <phoneticPr fontId="2"/>
  </si>
  <si>
    <t>198日</t>
    <rPh sb="3" eb="4">
      <t>ニチ</t>
    </rPh>
    <phoneticPr fontId="2"/>
  </si>
  <si>
    <t>資料：保健課母子保健係</t>
    <rPh sb="0" eb="2">
      <t>シリョウ</t>
    </rPh>
    <rPh sb="3" eb="5">
      <t>ホケン</t>
    </rPh>
    <rPh sb="5" eb="6">
      <t>カ</t>
    </rPh>
    <rPh sb="6" eb="8">
      <t>ボシ</t>
    </rPh>
    <rPh sb="8" eb="10">
      <t>ホケン</t>
    </rPh>
    <rPh sb="10" eb="11">
      <t>カカ</t>
    </rPh>
    <phoneticPr fontId="9"/>
  </si>
  <si>
    <t>10人</t>
    <rPh sb="2" eb="3">
      <t>ニン</t>
    </rPh>
    <phoneticPr fontId="47"/>
  </si>
  <si>
    <t>18人</t>
    <rPh sb="2" eb="3">
      <t>ニン</t>
    </rPh>
    <phoneticPr fontId="47"/>
  </si>
  <si>
    <t>16人</t>
    <rPh sb="2" eb="3">
      <t>ニン</t>
    </rPh>
    <phoneticPr fontId="47"/>
  </si>
  <si>
    <t>参加者
季節別内訳</t>
    <rPh sb="0" eb="2">
      <t>サンカ</t>
    </rPh>
    <rPh sb="2" eb="3">
      <t>シャ</t>
    </rPh>
    <rPh sb="4" eb="6">
      <t>キセツ</t>
    </rPh>
    <rPh sb="6" eb="7">
      <t>ベツ</t>
    </rPh>
    <rPh sb="7" eb="9">
      <t>ウチワケ</t>
    </rPh>
    <phoneticPr fontId="16"/>
  </si>
  <si>
    <t>43人</t>
    <rPh sb="2" eb="3">
      <t>ニン</t>
    </rPh>
    <phoneticPr fontId="2"/>
  </si>
  <si>
    <t>46人</t>
    <rPh sb="2" eb="3">
      <t>ニン</t>
    </rPh>
    <phoneticPr fontId="2"/>
  </si>
  <si>
    <t>関東（東京、神奈川、埼玉、栃木）</t>
    <rPh sb="0" eb="2">
      <t>カントウ</t>
    </rPh>
    <rPh sb="3" eb="5">
      <t>トウキョウ</t>
    </rPh>
    <rPh sb="6" eb="9">
      <t>カナガワ</t>
    </rPh>
    <rPh sb="10" eb="12">
      <t>サイタマ</t>
    </rPh>
    <rPh sb="13" eb="15">
      <t>トチギ</t>
    </rPh>
    <phoneticPr fontId="16"/>
  </si>
  <si>
    <t>関西（大阪、滋賀、奈良、和歌山）</t>
    <rPh sb="0" eb="2">
      <t>カンサイ</t>
    </rPh>
    <rPh sb="3" eb="5">
      <t>オオサカ</t>
    </rPh>
    <rPh sb="6" eb="8">
      <t>シガ</t>
    </rPh>
    <rPh sb="9" eb="11">
      <t>ナラ</t>
    </rPh>
    <rPh sb="12" eb="15">
      <t>ワカヤマ</t>
    </rPh>
    <phoneticPr fontId="16"/>
  </si>
  <si>
    <t>中京（愛知）</t>
    <rPh sb="0" eb="2">
      <t>チュウキョウ</t>
    </rPh>
    <rPh sb="3" eb="5">
      <t>アイチ</t>
    </rPh>
    <phoneticPr fontId="16"/>
  </si>
  <si>
    <t>福祉部</t>
    <rPh sb="0" eb="2">
      <t>フクシ</t>
    </rPh>
    <rPh sb="2" eb="3">
      <t>ブ</t>
    </rPh>
    <phoneticPr fontId="9"/>
  </si>
  <si>
    <t>こども未来健康部</t>
    <rPh sb="3" eb="5">
      <t>ミライ</t>
    </rPh>
    <rPh sb="5" eb="8">
      <t>ケンコウブ</t>
    </rPh>
    <phoneticPr fontId="9"/>
  </si>
  <si>
    <t>保育家庭課</t>
    <rPh sb="0" eb="5">
      <t>ホイクカテイカ</t>
    </rPh>
    <phoneticPr fontId="2"/>
  </si>
  <si>
    <t>保健課</t>
    <rPh sb="0" eb="3">
      <t>ホケンカ</t>
    </rPh>
    <phoneticPr fontId="2"/>
  </si>
  <si>
    <t>新文化会館整備室</t>
    <phoneticPr fontId="2"/>
  </si>
  <si>
    <t>・ 福祉事務所（ ）内は、福祉部、こども未来健康部の人数の再掲</t>
    <rPh sb="13" eb="15">
      <t>フクシ</t>
    </rPh>
    <rPh sb="20" eb="25">
      <t>ミライケンコウブ</t>
    </rPh>
    <phoneticPr fontId="9"/>
  </si>
  <si>
    <t>・ 水道局（ ）内は、上下水道局の人数の再掲</t>
    <rPh sb="2" eb="5">
      <t>スイドウキョク</t>
    </rPh>
    <rPh sb="8" eb="9">
      <t>ナイ</t>
    </rPh>
    <rPh sb="11" eb="16">
      <t>ジョウゲスイドウキョク</t>
    </rPh>
    <rPh sb="17" eb="19">
      <t>ニンズウ</t>
    </rPh>
    <rPh sb="20" eb="22">
      <t>サイケイ</t>
    </rPh>
    <phoneticPr fontId="2"/>
  </si>
  <si>
    <t>育良町３丁目</t>
    <rPh sb="0" eb="2">
      <t>イクラ</t>
    </rPh>
    <rPh sb="2" eb="3">
      <t>チョウ</t>
    </rPh>
    <rPh sb="4" eb="6">
      <t>チョウメ</t>
    </rPh>
    <phoneticPr fontId="12"/>
  </si>
  <si>
    <t>4</t>
    <phoneticPr fontId="2"/>
  </si>
  <si>
    <t>6</t>
    <phoneticPr fontId="2"/>
  </si>
  <si>
    <t>6
平均利用者数</t>
    <rPh sb="2" eb="4">
      <t>ヘイキン</t>
    </rPh>
    <rPh sb="4" eb="6">
      <t>リヨウ</t>
    </rPh>
    <rPh sb="6" eb="7">
      <t>シャ</t>
    </rPh>
    <rPh sb="7" eb="8">
      <t>スウ</t>
    </rPh>
    <phoneticPr fontId="16"/>
  </si>
  <si>
    <t>　収蔵庫 (Ａ､ Ｂ､ Ｃ) ､ 標本作成室､ 資料処理室</t>
    <phoneticPr fontId="2"/>
  </si>
  <si>
    <t>　荷解室､ 石工室､ 燻蒸室､ 外来研究員室</t>
    <phoneticPr fontId="2"/>
  </si>
  <si>
    <t xml:space="preserve">　常設展示室 (自然､ 人文) ､ 企画展示室 (Ａ､ Ｂ) </t>
    <phoneticPr fontId="2"/>
  </si>
  <si>
    <t>　美術展示室 (菱田春草記念室) ､ プラネタリウム</t>
    <phoneticPr fontId="2"/>
  </si>
  <si>
    <t>　市民ギャラリー､ 講堂､ 科学工作室､ 学習室、喫茶室</t>
    <phoneticPr fontId="2"/>
  </si>
  <si>
    <t>　会議室､ 館長室､ 学芸員室､ 事務集中管理室､ 機械室ほか</t>
    <phoneticPr fontId="2"/>
  </si>
  <si>
    <t>木造平屋造　 62.94平方メートル</t>
    <rPh sb="4" eb="5">
      <t>ツク</t>
    </rPh>
    <phoneticPr fontId="16"/>
  </si>
  <si>
    <t>・柳田國男館</t>
    <phoneticPr fontId="2"/>
  </si>
  <si>
    <t xml:space="preserve">■上村山村文化資源保存伝習施設　　(施設名 まつり伝承館「天伯」) </t>
    <rPh sb="18" eb="20">
      <t>シセツ</t>
    </rPh>
    <rPh sb="20" eb="21">
      <t>メイ</t>
    </rPh>
    <phoneticPr fontId="16"/>
  </si>
  <si>
    <t>　展示室､ 会議室、伝習室</t>
    <rPh sb="6" eb="9">
      <t>カイギシツ</t>
    </rPh>
    <phoneticPr fontId="16"/>
  </si>
  <si>
    <t>　事務室､ 倉庫ほか</t>
    <phoneticPr fontId="16"/>
  </si>
  <si>
    <t xml:space="preserve">■南信濃民芸等関係施設　　(施設名 遠山郷土館、通称 和田城) </t>
    <rPh sb="14" eb="16">
      <t>シセツ</t>
    </rPh>
    <rPh sb="16" eb="17">
      <t>メイ</t>
    </rPh>
    <rPh sb="24" eb="26">
      <t>ツウショウ</t>
    </rPh>
    <rPh sb="27" eb="29">
      <t>ワダ</t>
    </rPh>
    <rPh sb="29" eb="30">
      <t>ジョウ</t>
    </rPh>
    <phoneticPr fontId="16"/>
  </si>
  <si>
    <t xml:space="preserve">　展示室､ 集会室、体験室、休憩室兼資材室 </t>
    <rPh sb="6" eb="9">
      <t>シュウカイシツ</t>
    </rPh>
    <phoneticPr fontId="16"/>
  </si>
  <si>
    <t>明星児童クラブ</t>
    <phoneticPr fontId="12"/>
  </si>
  <si>
    <t>松尾あかり児童クラブ</t>
    <rPh sb="0" eb="2">
      <t>マツオ</t>
    </rPh>
    <rPh sb="5" eb="7">
      <t>ジドウ</t>
    </rPh>
    <phoneticPr fontId="2"/>
  </si>
  <si>
    <t>松尾寺所5645番地1</t>
    <rPh sb="0" eb="2">
      <t>マツオ</t>
    </rPh>
    <rPh sb="2" eb="3">
      <t>テラ</t>
    </rPh>
    <rPh sb="3" eb="4">
      <t>トコロ</t>
    </rPh>
    <rPh sb="8" eb="10">
      <t>バンチ</t>
    </rPh>
    <phoneticPr fontId="2"/>
  </si>
  <si>
    <t>学習室</t>
    <rPh sb="0" eb="3">
      <t>ガクシュウシツ</t>
    </rPh>
    <phoneticPr fontId="12"/>
  </si>
  <si>
    <t>学習室・体育室</t>
    <rPh sb="0" eb="2">
      <t>ガクシュウ</t>
    </rPh>
    <rPh sb="2" eb="3">
      <t>シツ</t>
    </rPh>
    <rPh sb="4" eb="7">
      <t>タイイクシツ</t>
    </rPh>
    <phoneticPr fontId="12"/>
  </si>
  <si>
    <t>鉄筋ＣＲ</t>
    <phoneticPr fontId="12"/>
  </si>
  <si>
    <t>飯田・下伊那の歴史３
山里南信濃のあゆみとくらし</t>
    <rPh sb="0" eb="2">
      <t>イイダ</t>
    </rPh>
    <rPh sb="3" eb="6">
      <t>シモイナ</t>
    </rPh>
    <rPh sb="7" eb="9">
      <t>レキシ</t>
    </rPh>
    <rPh sb="11" eb="13">
      <t>ヤマサト</t>
    </rPh>
    <rPh sb="13" eb="16">
      <t>ミナミシナノ</t>
    </rPh>
    <phoneticPr fontId="2"/>
  </si>
  <si>
    <t>R5.3</t>
    <phoneticPr fontId="2"/>
  </si>
  <si>
    <t>B5版、83頁</t>
    <rPh sb="2" eb="3">
      <t>ハン</t>
    </rPh>
    <rPh sb="6" eb="7">
      <t>ページ</t>
    </rPh>
    <phoneticPr fontId="2"/>
  </si>
  <si>
    <t>南信濃の歴史を特徴づける12のテーマを選び、各テーマの冒頭に史料の翻刻や読み下し文、現代語訳を掲載し、解説をしている</t>
    <rPh sb="0" eb="3">
      <t>ミナミシナノ</t>
    </rPh>
    <phoneticPr fontId="2"/>
  </si>
  <si>
    <t>竜丘児童センター、竜丘児童センター第2</t>
    <rPh sb="9" eb="10">
      <t>タツ</t>
    </rPh>
    <rPh sb="10" eb="11">
      <t>オカ</t>
    </rPh>
    <rPh sb="11" eb="13">
      <t>ジドウ</t>
    </rPh>
    <rPh sb="17" eb="18">
      <t>ダイ</t>
    </rPh>
    <phoneticPr fontId="12"/>
  </si>
  <si>
    <t>鉄筋ＣＲ平屋</t>
    <phoneticPr fontId="2"/>
  </si>
  <si>
    <t>松尾城3800番地1</t>
    <rPh sb="0" eb="2">
      <t>マツオ</t>
    </rPh>
    <rPh sb="2" eb="3">
      <t>シロ</t>
    </rPh>
    <rPh sb="7" eb="9">
      <t>バンチ</t>
    </rPh>
    <phoneticPr fontId="12"/>
  </si>
  <si>
    <t>木造平屋</t>
    <rPh sb="2" eb="4">
      <t>ヒラヤ</t>
    </rPh>
    <phoneticPr fontId="2"/>
  </si>
  <si>
    <t>上郷第1・第2・第3児童クラブ</t>
    <rPh sb="0" eb="2">
      <t>カミサト</t>
    </rPh>
    <rPh sb="2" eb="3">
      <t>ダイ</t>
    </rPh>
    <rPh sb="5" eb="6">
      <t>ダイ</t>
    </rPh>
    <rPh sb="8" eb="9">
      <t>ダイ</t>
    </rPh>
    <rPh sb="10" eb="12">
      <t>ジドウ</t>
    </rPh>
    <phoneticPr fontId="12"/>
  </si>
  <si>
    <t>鼎中平2010番地1</t>
    <rPh sb="0" eb="3">
      <t>カナエナカダイラ</t>
    </rPh>
    <rPh sb="7" eb="9">
      <t>バンチ</t>
    </rPh>
    <phoneticPr fontId="12"/>
  </si>
  <si>
    <t>北方130番地</t>
    <rPh sb="0" eb="2">
      <t>キタカタ</t>
    </rPh>
    <rPh sb="5" eb="7">
      <t>バンチ</t>
    </rPh>
    <phoneticPr fontId="12"/>
  </si>
  <si>
    <t>千代学童クラブ</t>
    <rPh sb="0" eb="2">
      <t>チヨ</t>
    </rPh>
    <rPh sb="2" eb="4">
      <t>ガクドウ</t>
    </rPh>
    <phoneticPr fontId="12"/>
  </si>
  <si>
    <t>千代932番地5</t>
    <rPh sb="0" eb="2">
      <t>チヨ</t>
    </rPh>
    <rPh sb="5" eb="7">
      <t>バンチ</t>
    </rPh>
    <phoneticPr fontId="12"/>
  </si>
  <si>
    <t>鼎切石3928番地</t>
    <rPh sb="0" eb="1">
      <t>カナエ</t>
    </rPh>
    <rPh sb="1" eb="3">
      <t>キリイシ</t>
    </rPh>
    <rPh sb="7" eb="9">
      <t>バンチ</t>
    </rPh>
    <phoneticPr fontId="12"/>
  </si>
  <si>
    <t>令和7年10月１日現在</t>
    <rPh sb="0" eb="1">
      <t>レイ</t>
    </rPh>
    <rPh sb="1" eb="2">
      <t>ワ</t>
    </rPh>
    <rPh sb="3" eb="4">
      <t>ネン</t>
    </rPh>
    <rPh sb="4" eb="5">
      <t>ヘイネン</t>
    </rPh>
    <rPh sb="6" eb="7">
      <t>ガツ</t>
    </rPh>
    <rPh sb="8" eb="9">
      <t>ニチ</t>
    </rPh>
    <rPh sb="9" eb="11">
      <t>ゲンザイ</t>
    </rPh>
    <phoneticPr fontId="12"/>
  </si>
  <si>
    <t>５種混合</t>
    <rPh sb="1" eb="2">
      <t>シュ</t>
    </rPh>
    <rPh sb="2" eb="4">
      <t>コンゴウ</t>
    </rPh>
    <phoneticPr fontId="9"/>
  </si>
  <si>
    <t>ジフテリア・百日せき
破傷風・不活化ポリオ・Ｈｉｂ</t>
    <rPh sb="15" eb="18">
      <t>フカツカ</t>
    </rPh>
    <phoneticPr fontId="9"/>
  </si>
  <si>
    <t>ジフテリア・百日せき
・破傷風・不活化ポリオ</t>
    <rPh sb="16" eb="19">
      <t>フカツカ</t>
    </rPh>
    <phoneticPr fontId="9"/>
  </si>
  <si>
    <t>-</t>
    <phoneticPr fontId="2"/>
  </si>
  <si>
    <t>新型コロナ　　ウイルス　　感染症</t>
    <rPh sb="0" eb="2">
      <t>シンガタ</t>
    </rPh>
    <rPh sb="13" eb="16">
      <t>カンセンショウ</t>
    </rPh>
    <phoneticPr fontId="2"/>
  </si>
  <si>
    <t>ツーリズム振興室</t>
    <rPh sb="5" eb="7">
      <t>シンコウ</t>
    </rPh>
    <rPh sb="7" eb="8">
      <t>シツ</t>
    </rPh>
    <phoneticPr fontId="2"/>
  </si>
  <si>
    <t>22-4852</t>
    <phoneticPr fontId="2"/>
  </si>
  <si>
    <t>52-1715</t>
    <phoneticPr fontId="2"/>
  </si>
  <si>
    <t>商業観光課</t>
    <rPh sb="0" eb="2">
      <t>ショウギョウ</t>
    </rPh>
    <rPh sb="2" eb="5">
      <t>カンコウカ</t>
    </rPh>
    <phoneticPr fontId="16"/>
  </si>
  <si>
    <t>　施設は、上郷小学校長寿命化改良工事に伴いその機能を小学校校舎内へ移転する予定である。現在、準備のため閉館中である。</t>
    <rPh sb="1" eb="3">
      <t>シセツ</t>
    </rPh>
    <rPh sb="5" eb="7">
      <t>カミサト</t>
    </rPh>
    <rPh sb="7" eb="10">
      <t>ショウガッコウ</t>
    </rPh>
    <rPh sb="10" eb="11">
      <t>チョウ</t>
    </rPh>
    <rPh sb="11" eb="14">
      <t>ジュミョウカ</t>
    </rPh>
    <rPh sb="14" eb="16">
      <t>カイリョウ</t>
    </rPh>
    <rPh sb="16" eb="18">
      <t>コウジ</t>
    </rPh>
    <rPh sb="19" eb="20">
      <t>トモナ</t>
    </rPh>
    <rPh sb="23" eb="25">
      <t>キノウ</t>
    </rPh>
    <rPh sb="26" eb="29">
      <t>ショウガッコウ</t>
    </rPh>
    <rPh sb="29" eb="31">
      <t>コウシャ</t>
    </rPh>
    <rPh sb="31" eb="32">
      <t>ナイ</t>
    </rPh>
    <rPh sb="33" eb="35">
      <t>イテン</t>
    </rPh>
    <rPh sb="37" eb="39">
      <t>ヨテイ</t>
    </rPh>
    <rPh sb="43" eb="45">
      <t>ゲンザイ</t>
    </rPh>
    <rPh sb="46" eb="48">
      <t>ジュンビ</t>
    </rPh>
    <rPh sb="51" eb="53">
      <t>ヘイカン</t>
    </rPh>
    <rPh sb="53" eb="54">
      <t>チュウ</t>
    </rPh>
    <phoneticPr fontId="2"/>
  </si>
  <si>
    <t>令和６年１２月３１日現在</t>
    <rPh sb="0" eb="2">
      <t>レイワ</t>
    </rPh>
    <rPh sb="3" eb="4">
      <t>ネン</t>
    </rPh>
    <rPh sb="6" eb="7">
      <t>ガツ</t>
    </rPh>
    <rPh sb="9" eb="10">
      <t>ニチ</t>
    </rPh>
    <rPh sb="10" eb="12">
      <t>ゲンザイ</t>
    </rPh>
    <phoneticPr fontId="2"/>
  </si>
  <si>
    <t>令和６年１２月３１日現在</t>
    <rPh sb="0" eb="1">
      <t>レイ</t>
    </rPh>
    <rPh sb="1" eb="2">
      <t>ワ</t>
    </rPh>
    <phoneticPr fontId="16"/>
  </si>
  <si>
    <t>（令和6年１月から令和6年12月まで）</t>
    <phoneticPr fontId="2"/>
  </si>
  <si>
    <t>昭和25年から平成25年</t>
    <rPh sb="0" eb="2">
      <t>ショウワ</t>
    </rPh>
    <rPh sb="4" eb="5">
      <t>ネン</t>
    </rPh>
    <rPh sb="7" eb="9">
      <t>ヘイセイ</t>
    </rPh>
    <rPh sb="11" eb="12">
      <t>ネン</t>
    </rPh>
    <phoneticPr fontId="4"/>
  </si>
  <si>
    <t>平成７年から平成23年</t>
    <rPh sb="0" eb="2">
      <t>ヘイセイ</t>
    </rPh>
    <rPh sb="3" eb="4">
      <t>ネン</t>
    </rPh>
    <rPh sb="6" eb="8">
      <t>ヘイセイ</t>
    </rPh>
    <rPh sb="10" eb="11">
      <t>ネン</t>
    </rPh>
    <phoneticPr fontId="4"/>
  </si>
  <si>
    <t>平成2年から平成21年</t>
    <rPh sb="0" eb="2">
      <t>ヘイセイ</t>
    </rPh>
    <rPh sb="3" eb="4">
      <t>ネン</t>
    </rPh>
    <rPh sb="6" eb="8">
      <t>ヘイセイ</t>
    </rPh>
    <rPh sb="10" eb="11">
      <t>ネン</t>
    </rPh>
    <phoneticPr fontId="4"/>
  </si>
  <si>
    <t>平成8年から平成10年</t>
    <rPh sb="0" eb="2">
      <t>ヘイセイ</t>
    </rPh>
    <rPh sb="3" eb="4">
      <t>ネン</t>
    </rPh>
    <rPh sb="6" eb="8">
      <t>ヘイセイ</t>
    </rPh>
    <rPh sb="10" eb="11">
      <t>ネン</t>
    </rPh>
    <phoneticPr fontId="4"/>
  </si>
  <si>
    <t>R11年度</t>
    <rPh sb="3" eb="4">
      <t>ネン</t>
    </rPh>
    <rPh sb="4" eb="5">
      <t>ド</t>
    </rPh>
    <phoneticPr fontId="3"/>
  </si>
  <si>
    <t>R11年度</t>
    <rPh sb="3" eb="5">
      <t>ネンド</t>
    </rPh>
    <phoneticPr fontId="15"/>
  </si>
  <si>
    <t xml:space="preserve">　飯田市の公共下水道事業は、市街地の大半を消失した昭和22年４月の大火による復興都市計画事業として、昭和24年11月に事業認可を受け県下で最も早く管路工事に着手した。
　昭和34年７月に上郷別府に終末処理場が完成し、市の中心部の汚水処理を開始した。その後、昭和43年に下水道組合を設立し、鼎町、上郷町を含めて周辺部への事業拡張を行った。昭和52年４月に松尾終末処理場が完成し、併せて処理区域を拡大した。昭和59年12月に鼎町と、平成５年７月には上郷町との合併により一部事務組合は解散し、公共下水道事業は飯田市に引き継がれた。
　平成７年３月には｢飯田市下水道整備基本計画｣を策定し、平成25年度までに汚水処理人口普及率（総人口に対する下水道、浄化槽による処理人口の合計人口の割合）を100％とする「市民皆水洗化」をめざすこととし、５度にわたり下水道整備基本計画の見直しを行いながら、平成25年度末の整備基本計画終了をもって管路整備が概ね完了した。
　「整備拡大」から「維持管理と健全経営」へと大きく転換することから、平成26年３月に「第１次飯田市下水道事業経営計画」及び「長寿命化計画」（管路施設・処理施設）を策定した。令和２年度には「第１次飯田市下水道事業経営計画」と、企業会計方式による投資・財政計画に基づく「飯田市下水道事業経営戦略」を統合し、「飯田市下水道ビジョン（飯田市下水道事業経営戦略）」と改定するとともに、長期的な施設の老朽化等の状況を予測しながら、保守・点検・調査・診断に基づいて更新・修繕を行うストックマネジメント計画を策定した。
　令和３年度には、既存の施設・設備の機能を最大限活用し、将来にわたる汚水処理の効率化・最適化を図るため、飯田市下水処理施設統廃合計画（全体方針）を策定し、その計画に基づき、令和５年２月に具体的な計画となる「竜丘・下殿岡処理区 個別統廃合計画」を策定し、令和６年度は接続管工事に着手した。
　令和６年３月には人口減少や激甚化する災害、物価高騰など情勢の変化を踏まえ「飯田市下水道事業経営戦略」の改定を行った。
　令和５・６年度の２ヶ年かけて、令和３年７月に改正された水防法の規定に基づいた内水浸水想定区域図の作成を行った。
　下水道事業の未来のあるべき姿を捉えながら、次世代へ引き継ぐべく資産・機能・技術を整理するとともに、安全・安心でくらし豊かなまちづくりを支える下水道の実現を目指し、持続可能な事業運営に努めていく。
</t>
    <rPh sb="821" eb="822">
      <t>レイ</t>
    </rPh>
    <rPh sb="822" eb="823">
      <t>カズ</t>
    </rPh>
    <phoneticPr fontId="2"/>
  </si>
  <si>
    <t>56-6623</t>
    <phoneticPr fontId="2"/>
  </si>
  <si>
    <t>認知症対応型共同生活介護（グループホーム）</t>
    <phoneticPr fontId="12"/>
  </si>
  <si>
    <t>特定施設入居者生活介護</t>
    <phoneticPr fontId="12"/>
  </si>
  <si>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2"/>
  </si>
  <si>
    <t>地域移行支援・地域定着支援</t>
    <phoneticPr fontId="12"/>
  </si>
  <si>
    <t>就労継続支援A型</t>
    <phoneticPr fontId="12"/>
  </si>
  <si>
    <t>就労継続支援B型</t>
    <phoneticPr fontId="12"/>
  </si>
  <si>
    <t>令和5年3月31日現在</t>
    <rPh sb="0" eb="2">
      <t>レイワ</t>
    </rPh>
    <rPh sb="3" eb="4">
      <t>ネン</t>
    </rPh>
    <rPh sb="5" eb="6">
      <t>ガツ</t>
    </rPh>
    <rPh sb="8" eb="9">
      <t>ニチ</t>
    </rPh>
    <rPh sb="9" eb="11">
      <t>ゲンザイ</t>
    </rPh>
    <phoneticPr fontId="12"/>
  </si>
  <si>
    <r>
      <t>※この数値は市保有データから作成したものであり、あくまで参考値です。確定値である国保連データは総数のみです。
※国保連データ（R6.3.31現在の認定者総数：</t>
    </r>
    <r>
      <rPr>
        <u/>
        <sz val="11"/>
        <rFont val="ＭＳ Ｐ明朝"/>
        <family val="1"/>
        <charset val="128"/>
      </rPr>
      <t>5,708</t>
    </r>
    <r>
      <rPr>
        <sz val="11"/>
        <rFont val="ＭＳ Ｐ明朝"/>
        <family val="1"/>
        <charset val="128"/>
      </rPr>
      <t>人）</t>
    </r>
    <rPh sb="3" eb="5">
      <t>スウチ</t>
    </rPh>
    <rPh sb="6" eb="7">
      <t>シ</t>
    </rPh>
    <rPh sb="7" eb="9">
      <t>ホユウ</t>
    </rPh>
    <rPh sb="14" eb="16">
      <t>サクセイ</t>
    </rPh>
    <rPh sb="28" eb="31">
      <t>サンコウチ</t>
    </rPh>
    <rPh sb="34" eb="36">
      <t>カクテイ</t>
    </rPh>
    <rPh sb="40" eb="43">
      <t>コクホレン</t>
    </rPh>
    <rPh sb="47" eb="49">
      <t>ソウスウ</t>
    </rPh>
    <rPh sb="56" eb="59">
      <t>コクホレン</t>
    </rPh>
    <rPh sb="70" eb="72">
      <t>ゲンザイ</t>
    </rPh>
    <rPh sb="73" eb="75">
      <t>ニンテイ</t>
    </rPh>
    <rPh sb="75" eb="76">
      <t>シャ</t>
    </rPh>
    <rPh sb="76" eb="78">
      <t>ソウスウ</t>
    </rPh>
    <rPh sb="84" eb="85">
      <t>ニン</t>
    </rPh>
    <phoneticPr fontId="16"/>
  </si>
  <si>
    <t>かなえ地域包括支援センター</t>
    <rPh sb="3" eb="5">
      <t>チイキ</t>
    </rPh>
    <rPh sb="5" eb="7">
      <t>ホウカツ</t>
    </rPh>
    <rPh sb="7" eb="9">
      <t>シエン</t>
    </rPh>
    <phoneticPr fontId="2"/>
  </si>
  <si>
    <t>いがら地域包括支援センター</t>
    <phoneticPr fontId="16"/>
  </si>
  <si>
    <t>まつお地域包括支援センター</t>
    <rPh sb="3" eb="5">
      <t>チイキ</t>
    </rPh>
    <rPh sb="5" eb="7">
      <t>ホウカツ</t>
    </rPh>
    <rPh sb="7" eb="9">
      <t>シエン</t>
    </rPh>
    <phoneticPr fontId="2"/>
  </si>
  <si>
    <t>松尾代田601-2</t>
    <rPh sb="0" eb="2">
      <t>マツオ</t>
    </rPh>
    <rPh sb="2" eb="4">
      <t>シロタ</t>
    </rPh>
    <phoneticPr fontId="2"/>
  </si>
  <si>
    <t>48-6601</t>
    <phoneticPr fontId="2"/>
  </si>
  <si>
    <t>かみさと地域包括支援センター</t>
    <rPh sb="4" eb="6">
      <t>チイキ</t>
    </rPh>
    <rPh sb="6" eb="8">
      <t>ホウカツ</t>
    </rPh>
    <rPh sb="8" eb="10">
      <t>シエン</t>
    </rPh>
    <phoneticPr fontId="2"/>
  </si>
  <si>
    <t>上郷黒田317-1</t>
    <rPh sb="0" eb="2">
      <t>カミサト</t>
    </rPh>
    <rPh sb="2" eb="4">
      <t>クロダ</t>
    </rPh>
    <phoneticPr fontId="2"/>
  </si>
  <si>
    <t>48-5501</t>
    <phoneticPr fontId="2"/>
  </si>
  <si>
    <t>※レントゲン撮影を全員に実施する先天性股関節脱臼検診は令和５年度途中で終了となった。</t>
  </si>
  <si>
    <t>27-4884</t>
    <phoneticPr fontId="2"/>
  </si>
  <si>
    <t>604席</t>
    <rPh sb="3" eb="4">
      <t>セキ</t>
    </rPh>
    <phoneticPr fontId="9"/>
  </si>
  <si>
    <t>A</t>
    <phoneticPr fontId="2"/>
  </si>
  <si>
    <t>羽場町2丁目</t>
    <rPh sb="0" eb="3">
      <t>ハバチョウ</t>
    </rPh>
    <rPh sb="4" eb="6">
      <t>チョウメ</t>
    </rPh>
    <phoneticPr fontId="9"/>
  </si>
  <si>
    <t>準住居</t>
    <rPh sb="0" eb="1">
      <t>ジュン</t>
    </rPh>
    <rPh sb="1" eb="3">
      <t>ジュウキョ</t>
    </rPh>
    <phoneticPr fontId="9"/>
  </si>
  <si>
    <t>令和5年度より測定地区を1箇所変更しました。</t>
    <rPh sb="0" eb="2">
      <t>レイワ</t>
    </rPh>
    <rPh sb="3" eb="5">
      <t>ネンド</t>
    </rPh>
    <rPh sb="7" eb="9">
      <t>ソクテイ</t>
    </rPh>
    <rPh sb="9" eb="11">
      <t>チク</t>
    </rPh>
    <rPh sb="13" eb="15">
      <t>カショ</t>
    </rPh>
    <rPh sb="15" eb="17">
      <t>ヘンコウ</t>
    </rPh>
    <phoneticPr fontId="2"/>
  </si>
  <si>
    <t>-</t>
    <phoneticPr fontId="2"/>
  </si>
  <si>
    <t>９月</t>
    <phoneticPr fontId="2"/>
  </si>
  <si>
    <t>２月</t>
    <phoneticPr fontId="2"/>
  </si>
  <si>
    <t>193..9</t>
    <phoneticPr fontId="2"/>
  </si>
  <si>
    <t>年齢不詳人数を減らす</t>
    <rPh sb="0" eb="2">
      <t>ネンレイ</t>
    </rPh>
    <rPh sb="2" eb="4">
      <t>フショウ</t>
    </rPh>
    <rPh sb="4" eb="6">
      <t>ニンズウ</t>
    </rPh>
    <rPh sb="7" eb="8">
      <t>ヘ</t>
    </rPh>
    <phoneticPr fontId="2"/>
  </si>
  <si>
    <t>令和６年</t>
    <rPh sb="0" eb="2">
      <t>レイワ</t>
    </rPh>
    <rPh sb="3" eb="4">
      <t>ネン</t>
    </rPh>
    <phoneticPr fontId="16"/>
  </si>
  <si>
    <t>令和５年</t>
    <rPh sb="0" eb="2">
      <t>レイワ</t>
    </rPh>
    <rPh sb="3" eb="4">
      <t>ネン</t>
    </rPh>
    <phoneticPr fontId="2"/>
  </si>
  <si>
    <t>令和6年3月卒</t>
    <rPh sb="0" eb="2">
      <t>レイワ</t>
    </rPh>
    <rPh sb="3" eb="4">
      <t>ネン</t>
    </rPh>
    <rPh sb="5" eb="6">
      <t>ガツ</t>
    </rPh>
    <rPh sb="6" eb="7">
      <t>ソツ</t>
    </rPh>
    <phoneticPr fontId="16"/>
  </si>
  <si>
    <t>令和5年3月卒</t>
    <rPh sb="0" eb="2">
      <t>レイワ</t>
    </rPh>
    <rPh sb="3" eb="4">
      <t>ネン</t>
    </rPh>
    <rPh sb="5" eb="6">
      <t>ガツ</t>
    </rPh>
    <rPh sb="6" eb="7">
      <t>ソツ</t>
    </rPh>
    <phoneticPr fontId="16"/>
  </si>
  <si>
    <t>５(令和６年3月卒業）</t>
    <phoneticPr fontId="2"/>
  </si>
  <si>
    <t>令和6年</t>
    <rPh sb="0" eb="2">
      <t>レイワ</t>
    </rPh>
    <rPh sb="3" eb="4">
      <t>ネン</t>
    </rPh>
    <phoneticPr fontId="2"/>
  </si>
  <si>
    <t>芝原 彦十</t>
    <phoneticPr fontId="2"/>
  </si>
  <si>
    <t>塩野 崎 一</t>
    <phoneticPr fontId="2"/>
  </si>
  <si>
    <t>倉澤 卯之助</t>
    <phoneticPr fontId="2"/>
  </si>
  <si>
    <t>小出  佐一</t>
    <phoneticPr fontId="2"/>
  </si>
  <si>
    <t>就　任　年　月　日</t>
    <phoneticPr fontId="2"/>
  </si>
  <si>
    <t>令和７年10月1日現在</t>
    <rPh sb="0" eb="1">
      <t>レイ</t>
    </rPh>
    <rPh sb="1" eb="2">
      <t>ワ</t>
    </rPh>
    <phoneticPr fontId="9"/>
  </si>
  <si>
    <t>第38回飯田やまびこマーチ</t>
    <phoneticPr fontId="16"/>
  </si>
  <si>
    <t>第33回長野県市町村対抗駅伝競走大会</t>
    <phoneticPr fontId="16"/>
  </si>
  <si>
    <t>第19回長野県市町村対抗小学生駅伝競走大会</t>
    <phoneticPr fontId="16"/>
  </si>
  <si>
    <t>飯田運動公園プール（アクアパークIIDA）　オープン</t>
    <rPh sb="0" eb="6">
      <t>イイダウンドウコウエン</t>
    </rPh>
    <phoneticPr fontId="16"/>
  </si>
  <si>
    <t>第44回中央道沿線都市親善スポーツ大会</t>
    <phoneticPr fontId="16"/>
  </si>
  <si>
    <t>第40回信州飯田60歳以上ソフトボール大会</t>
    <rPh sb="20" eb="21">
      <t>カイ</t>
    </rPh>
    <phoneticPr fontId="16"/>
  </si>
  <si>
    <t>第73回長野県縦断駅伝競走大会</t>
    <phoneticPr fontId="16"/>
  </si>
  <si>
    <t>令和６年度ニュースポーツフェスティバル</t>
    <rPh sb="0" eb="2">
      <t>レイワ</t>
    </rPh>
    <rPh sb="3" eb="5">
      <t>ネンド</t>
    </rPh>
    <phoneticPr fontId="16"/>
  </si>
  <si>
    <t>２　運営体制（令和6年１月１日現在）</t>
    <phoneticPr fontId="2"/>
  </si>
  <si>
    <t>研究部　(所長兼)研究部長１(非常勤職員）、研究員３(正規職員１、任期付職員２)、
　　　　　 特任研究員２(会計年度任用職員)、調査研究補助員２(会計年度任用職員)、
　　　　　 顧問研究員８（非常勤職員）、 調査研究員９(委嘱)</t>
    <phoneticPr fontId="47"/>
  </si>
  <si>
    <t>５　刊行図書（令和６年１月１日現在）</t>
    <phoneticPr fontId="47"/>
  </si>
  <si>
    <t>資料：福祉課</t>
    <rPh sb="0" eb="2">
      <t>シリョウ</t>
    </rPh>
    <rPh sb="3" eb="6">
      <t>フクシカ</t>
    </rPh>
    <phoneticPr fontId="2"/>
  </si>
  <si>
    <t>　大正15年、当時の飯田町は、飯田町と隣の上飯田村の区域(飯田５地区)へ給水を行うため、遠く大平の黒川に水源を求め、計画給水人口40,000人とした上水道事業を計画した。大工事のすえ昭和３年12月7日から給水を開始し、ここに当市の上水道事業が創設された。
　昭和36年６月の三六災害の後、長野県による松川ダム建設を契機として松川から新たに日量３万㎥の水量を得て、当時の飯田市・鼎町・上郷村で新たな水道事業を計画し、昭和45年３月には国の認可を受け下水道事業と併せた一部事務組合による飯田地区広域上水道事業が発足した。以来、昭和48年８月に妙琴浄水場の完成を始め、送配水施設の建設を進めた。
　昭和53年４月には飯田市、鼎町及び上郷町の水道事業を統合し整備が進められた。また、飯田市が経営していた川路・立石・知久平の３簡易水道についても、法適用簡易水道として組合が一括経営することとなった。
　その後、沢城・龍江・中組・米川・南原・山本の６簡易水道を設置し、これらは法非適用簡易水道事業として特別会計を設け施設整備と経営を行ってきた。
　この間、昭和59年12月に鼎町と、平成５年７月には上郷町との合併により一部事務組合は解散し、これらの水道事業は飯田市水道局に引き継がれた。
　平成７年からは知久平・南原・中組の簡易水道や民営水道を統合して知久平統合簡易水道を整備し、平成11年度に完成となった。平成10年８月には伊豆木簡易水道が供用開始され、平成16年度末までに法山簡易水道と米川簡易水道拡張整備の事業が完了した。平成17年４月には川路・立石・龍江・山本・伊豆木・知久平統合・沢城の７簡易水道を上水道事業に統合した。また、同年10月の上村・南信濃村との合併により10簡易水道施設と６飲料水供給施設及び２簡易給水施設を引き継ぐとともに、平成20年３月にこれら施設を統合し遠山簡易水道として整備事業を実施してきた。
　平成21年度の上久堅簡易水道事業の完了を待って、平成23年４月から、米川・法山・上久堅の３簡易水道を上水道事業に統合し、更に平成29年度には遠山簡易水道を上水道事業に会計統合した。
　令和２年度には、平成28年から開始した妙琴浄水場第１期工事が終了し、管理棟と浄水池が完成した。
　安全でおいしい水道水を安定して供給するため、令和４年11月に「第３次飯田市水道ビジョン」を策定した。また、令和４年２月に策定した「水道施設更新に係る基本方針」に基づき、令和28年度までの建設改良計画を策定した。令和５年に５月には経営戦略を改定し、令和６年１月から、15年ぶりに水道料金を改定した。
　今後も安全でおいしい水道水を安定して供給するために、「建設改良計画」を計画的に進めるとともに、健全かつ安定した経営に努めていく。</t>
    <phoneticPr fontId="2"/>
  </si>
  <si>
    <t>平成元年から令和6年</t>
    <rPh sb="0" eb="2">
      <t>ヘイセイ</t>
    </rPh>
    <rPh sb="2" eb="3">
      <t>ゲン</t>
    </rPh>
    <rPh sb="3" eb="4">
      <t>ネン</t>
    </rPh>
    <rPh sb="6" eb="8">
      <t>レイワ</t>
    </rPh>
    <rPh sb="9" eb="10">
      <t>ネン</t>
    </rPh>
    <phoneticPr fontId="4"/>
  </si>
  <si>
    <t>※「全体事業費」（平成６年度以降）・「実施計画年度」は、「第５次飯田市下水道整備基本計画」による。
※「共用可能人口」は、令和５年度末の住民登録人口及び外国人登録人口95,400人に対する数値。
※「普及率」は、令和５年度末の住民登録人口及び外国人登録人口に対する各事業別の「共用可能人口」の割合。
　</t>
    <rPh sb="9" eb="11">
      <t>ヘイセイ</t>
    </rPh>
    <rPh sb="56" eb="58">
      <t>ジンコウ</t>
    </rPh>
    <rPh sb="61" eb="63">
      <t>レイワ</t>
    </rPh>
    <rPh sb="64" eb="66">
      <t>ネンド</t>
    </rPh>
    <rPh sb="66" eb="67">
      <t>マツ</t>
    </rPh>
    <rPh sb="68" eb="70">
      <t>ジュウミン</t>
    </rPh>
    <rPh sb="70" eb="72">
      <t>トウロク</t>
    </rPh>
    <rPh sb="72" eb="74">
      <t>ジンコウ</t>
    </rPh>
    <rPh sb="74" eb="75">
      <t>オヨ</t>
    </rPh>
    <rPh sb="76" eb="79">
      <t>ガイコクジン</t>
    </rPh>
    <rPh sb="79" eb="81">
      <t>トウロク</t>
    </rPh>
    <rPh sb="81" eb="83">
      <t>ジンコウ</t>
    </rPh>
    <rPh sb="89" eb="90">
      <t>ニン</t>
    </rPh>
    <rPh sb="91" eb="92">
      <t>タイ</t>
    </rPh>
    <rPh sb="94" eb="96">
      <t>スウチ</t>
    </rPh>
    <rPh sb="100" eb="103">
      <t>フキュウリツ</t>
    </rPh>
    <rPh sb="106" eb="108">
      <t>レイワ</t>
    </rPh>
    <rPh sb="109" eb="111">
      <t>ネンド</t>
    </rPh>
    <rPh sb="111" eb="112">
      <t>マツ</t>
    </rPh>
    <rPh sb="113" eb="115">
      <t>ジュウミン</t>
    </rPh>
    <rPh sb="115" eb="117">
      <t>トウロク</t>
    </rPh>
    <rPh sb="117" eb="119">
      <t>ジンコウ</t>
    </rPh>
    <rPh sb="129" eb="130">
      <t>タイ</t>
    </rPh>
    <rPh sb="132" eb="133">
      <t>カク</t>
    </rPh>
    <rPh sb="133" eb="135">
      <t>ジギョウ</t>
    </rPh>
    <rPh sb="135" eb="136">
      <t>ベツ</t>
    </rPh>
    <rPh sb="138" eb="142">
      <t>キョウヨウカノウ</t>
    </rPh>
    <rPh sb="142" eb="144">
      <t>ジンコウ</t>
    </rPh>
    <phoneticPr fontId="12"/>
  </si>
  <si>
    <t>令和７年４月１日現在（単位 面積k㎡）</t>
    <rPh sb="0" eb="2">
      <t>レイワ</t>
    </rPh>
    <rPh sb="7" eb="9">
      <t>ゲンザイ</t>
    </rPh>
    <rPh sb="10" eb="12">
      <t>タンイ</t>
    </rPh>
    <rPh sb="13" eb="15">
      <t>メンセキ</t>
    </rPh>
    <phoneticPr fontId="12"/>
  </si>
  <si>
    <t>旧暦2月初午日に近い日曜日
（令和6年度は3月10日)</t>
    <rPh sb="0" eb="2">
      <t>キュウレキ</t>
    </rPh>
    <rPh sb="3" eb="4">
      <t>ガツ</t>
    </rPh>
    <rPh sb="4" eb="5">
      <t>ハツ</t>
    </rPh>
    <rPh sb="5" eb="6">
      <t>ウマ</t>
    </rPh>
    <rPh sb="6" eb="7">
      <t>ビ</t>
    </rPh>
    <rPh sb="8" eb="9">
      <t>チカ</t>
    </rPh>
    <rPh sb="10" eb="13">
      <t>ニチヨウビ</t>
    </rPh>
    <phoneticPr fontId="38"/>
  </si>
  <si>
    <r>
      <t>（令和６年度は4/28、6/16、7/14、</t>
    </r>
    <r>
      <rPr>
        <strike/>
        <sz val="11"/>
        <rFont val="ＭＳ Ｐ明朝"/>
        <family val="1"/>
        <charset val="128"/>
      </rPr>
      <t>9/1、</t>
    </r>
    <r>
      <rPr>
        <sz val="11"/>
        <rFont val="ＭＳ Ｐ明朝"/>
        <family val="1"/>
        <charset val="128"/>
      </rPr>
      <t>10/20）
9/1予定していたが中止</t>
    </r>
    <rPh sb="1" eb="3">
      <t>レイワ</t>
    </rPh>
    <rPh sb="4" eb="5">
      <t>ネン</t>
    </rPh>
    <phoneticPr fontId="2"/>
  </si>
  <si>
    <t>4月上旬の土・日曜日
（令和６年度は４月６日、７日）</t>
    <rPh sb="1" eb="2">
      <t>ガツ</t>
    </rPh>
    <rPh sb="2" eb="4">
      <t>ジョウジュン</t>
    </rPh>
    <rPh sb="5" eb="6">
      <t>ツチ</t>
    </rPh>
    <rPh sb="7" eb="10">
      <t>ニチヨウビ</t>
    </rPh>
    <rPh sb="12" eb="14">
      <t>レイワ</t>
    </rPh>
    <rPh sb="15" eb="17">
      <t>ネンド</t>
    </rPh>
    <rPh sb="19" eb="20">
      <t>ガツ</t>
    </rPh>
    <rPh sb="21" eb="22">
      <t>ニチ</t>
    </rPh>
    <rPh sb="24" eb="25">
      <t>ニチ</t>
    </rPh>
    <phoneticPr fontId="38"/>
  </si>
  <si>
    <t>4月上旬～中旬日曜日
(令和６年度は大宮通り桜まつり3月31日、天龍峡花祭り４月７日)</t>
    <rPh sb="1" eb="2">
      <t>ガツ</t>
    </rPh>
    <rPh sb="2" eb="4">
      <t>ジョウジュン</t>
    </rPh>
    <rPh sb="5" eb="7">
      <t>チュウジュン</t>
    </rPh>
    <rPh sb="7" eb="10">
      <t>ニチヨウビ</t>
    </rPh>
    <rPh sb="27" eb="28">
      <t>ガツ</t>
    </rPh>
    <rPh sb="30" eb="31">
      <t>ニチ</t>
    </rPh>
    <phoneticPr fontId="38"/>
  </si>
  <si>
    <t>4月下旬
(令和６年度は４月21日)</t>
    <rPh sb="1" eb="2">
      <t>ガツ</t>
    </rPh>
    <rPh sb="2" eb="4">
      <t>ゲジュン</t>
    </rPh>
    <rPh sb="10" eb="11">
      <t>ド</t>
    </rPh>
    <phoneticPr fontId="38"/>
  </si>
  <si>
    <t>ツアー・オブ・ジャパン
(TOJ)綿半信州飯田ステージ</t>
    <rPh sb="17" eb="19">
      <t>ワタハン</t>
    </rPh>
    <phoneticPr fontId="38"/>
  </si>
  <si>
    <t>5月下旬
（令和６年度は５月23日)</t>
    <rPh sb="1" eb="2">
      <t>ガツ</t>
    </rPh>
    <rPh sb="2" eb="4">
      <t>ゲジュン</t>
    </rPh>
    <rPh sb="10" eb="11">
      <t>ド</t>
    </rPh>
    <phoneticPr fontId="38"/>
  </si>
  <si>
    <t>8月上旬土曜日
(令和６年度は８月3日)</t>
    <rPh sb="1" eb="2">
      <t>ガツ</t>
    </rPh>
    <rPh sb="2" eb="4">
      <t>ジョウジュン</t>
    </rPh>
    <rPh sb="4" eb="7">
      <t>ドヨウビ</t>
    </rPh>
    <rPh sb="13" eb="14">
      <t>ド</t>
    </rPh>
    <phoneticPr fontId="38"/>
  </si>
  <si>
    <t>8月下旬
(令和６年度は8月24日)</t>
    <rPh sb="1" eb="2">
      <t>ガツ</t>
    </rPh>
    <rPh sb="2" eb="4">
      <t>ゲジュン</t>
    </rPh>
    <phoneticPr fontId="2"/>
  </si>
  <si>
    <t xml:space="preserve">９月上旬
（令和６年度は９月７日）
</t>
    <rPh sb="1" eb="2">
      <t>ガツ</t>
    </rPh>
    <rPh sb="2" eb="4">
      <t>ジョウジュン</t>
    </rPh>
    <rPh sb="6" eb="8">
      <t>レイワ</t>
    </rPh>
    <rPh sb="9" eb="11">
      <t>ネンド</t>
    </rPh>
    <rPh sb="13" eb="14">
      <t>ガツ</t>
    </rPh>
    <rPh sb="15" eb="16">
      <t>ニチ</t>
    </rPh>
    <phoneticPr fontId="38"/>
  </si>
  <si>
    <t xml:space="preserve">・風越山登山道をコースにしたトレイルマラソン大会
・子どもから大人までが参加する。
</t>
    <rPh sb="1" eb="2">
      <t>フウ</t>
    </rPh>
    <rPh sb="2" eb="3">
      <t>エツ</t>
    </rPh>
    <rPh sb="3" eb="4">
      <t>ヤマ</t>
    </rPh>
    <rPh sb="4" eb="7">
      <t>トザンドウ</t>
    </rPh>
    <rPh sb="22" eb="24">
      <t>タイカイ</t>
    </rPh>
    <rPh sb="26" eb="27">
      <t>コ</t>
    </rPh>
    <rPh sb="31" eb="33">
      <t>オトナ</t>
    </rPh>
    <rPh sb="36" eb="38">
      <t>サンカ</t>
    </rPh>
    <phoneticPr fontId="38"/>
  </si>
  <si>
    <t>10月中旬
（令和６年度は10月12日、13日）</t>
    <rPh sb="2" eb="3">
      <t>ガツ</t>
    </rPh>
    <rPh sb="3" eb="5">
      <t>チュウジュン</t>
    </rPh>
    <phoneticPr fontId="38"/>
  </si>
  <si>
    <t xml:space="preserve">10月中旬
（令和６年度は10月20日）
</t>
    <rPh sb="2" eb="3">
      <t>ガツ</t>
    </rPh>
    <rPh sb="3" eb="5">
      <t>チュウジュン</t>
    </rPh>
    <phoneticPr fontId="38"/>
  </si>
  <si>
    <t>11月第1日曜日
（令和３年度は中止）
（令和６年度は11月10日）</t>
    <rPh sb="2" eb="3">
      <t>ガツ</t>
    </rPh>
    <rPh sb="3" eb="4">
      <t>ダイ</t>
    </rPh>
    <rPh sb="5" eb="8">
      <t>ニチヨウビ</t>
    </rPh>
    <rPh sb="10" eb="12">
      <t>レイワ</t>
    </rPh>
    <rPh sb="13" eb="15">
      <t>ネンド</t>
    </rPh>
    <rPh sb="16" eb="18">
      <t>チュウシ</t>
    </rPh>
    <phoneticPr fontId="38"/>
  </si>
  <si>
    <t>・毎年12月に開催される湯立神楽。神社内に湯釜を設け、全国からお招きした神々を湯でもてなし、一年の邪悪を払い新しい魂をもらい新たな年を迎える。国の重要無形民俗文化財に指定されている。</t>
    <rPh sb="83" eb="85">
      <t>シテイ</t>
    </rPh>
    <phoneticPr fontId="38"/>
  </si>
  <si>
    <t>・市民が中心となってつくる日本最大規模の人形劇の祭典。国内、海外の人形劇団による400ステージ以上の公演をはじめ、ワークショップ、ウェルカム人形展、人形劇団によるパレードなど多彩な催しが行われる。</t>
    <rPh sb="4" eb="6">
      <t>チュウシン</t>
    </rPh>
    <phoneticPr fontId="38"/>
  </si>
  <si>
    <t>・飯田市街地の各所を歩行者天国にして行なわれる市民まつり。
・昼間の商店街による催事、夕方から夜にかけて「飯田りんごん」踊りや人形劇パレードなどが行なわれる。</t>
    <rPh sb="1" eb="3">
      <t>イイダ</t>
    </rPh>
    <rPh sb="3" eb="6">
      <t>シガイチ</t>
    </rPh>
    <rPh sb="7" eb="9">
      <t>カクショ</t>
    </rPh>
    <rPh sb="10" eb="13">
      <t>ホコウシャ</t>
    </rPh>
    <rPh sb="13" eb="15">
      <t>テンゴク</t>
    </rPh>
    <rPh sb="18" eb="19">
      <t>オコ</t>
    </rPh>
    <rPh sb="31" eb="33">
      <t>ヒルマ</t>
    </rPh>
    <rPh sb="34" eb="37">
      <t>ショウテンガイ</t>
    </rPh>
    <rPh sb="40" eb="42">
      <t>サイジ</t>
    </rPh>
    <rPh sb="43" eb="45">
      <t>ユウガタ</t>
    </rPh>
    <rPh sb="47" eb="48">
      <t>ヨル</t>
    </rPh>
    <rPh sb="53" eb="55">
      <t>イイダ</t>
    </rPh>
    <rPh sb="60" eb="61">
      <t>オド</t>
    </rPh>
    <rPh sb="63" eb="66">
      <t>ニンギョウゲキ</t>
    </rPh>
    <rPh sb="73" eb="74">
      <t>オコ</t>
    </rPh>
    <phoneticPr fontId="38"/>
  </si>
  <si>
    <t>・各町が趣向を凝らした神輿を大宮通りできおい、その後、大宮神社境内で大三国の奉納を行う。</t>
    <rPh sb="1" eb="3">
      <t>カクマチ</t>
    </rPh>
    <rPh sb="4" eb="6">
      <t>シュコウ</t>
    </rPh>
    <rPh sb="7" eb="8">
      <t>コ</t>
    </rPh>
    <rPh sb="11" eb="13">
      <t>ミコシ</t>
    </rPh>
    <rPh sb="14" eb="16">
      <t>オオミヤ</t>
    </rPh>
    <phoneticPr fontId="38"/>
  </si>
  <si>
    <t>・昭和3年に｢龍峡小唄｣として世に知られた天龍峡をどり。当日は、夕方から「こども縁日」「天龍峡縁日」で食の屋台や遊びが行われ、夜には姑射橋の上で輪になって龍峡小唄踊りが繰り返される。最後には峡谷に響く花火を開催。</t>
    <rPh sb="1" eb="3">
      <t>ショウワ</t>
    </rPh>
    <rPh sb="4" eb="5">
      <t>ネン</t>
    </rPh>
    <rPh sb="7" eb="8">
      <t>リュウ</t>
    </rPh>
    <rPh sb="8" eb="9">
      <t>キョウ</t>
    </rPh>
    <rPh sb="9" eb="11">
      <t>コウタ</t>
    </rPh>
    <rPh sb="15" eb="16">
      <t>ヨ</t>
    </rPh>
    <rPh sb="17" eb="18">
      <t>シ</t>
    </rPh>
    <rPh sb="21" eb="23">
      <t>テンリュウ</t>
    </rPh>
    <rPh sb="23" eb="24">
      <t>キョウ</t>
    </rPh>
    <rPh sb="28" eb="30">
      <t>トウジツ</t>
    </rPh>
    <rPh sb="91" eb="93">
      <t>サイゴ</t>
    </rPh>
    <rPh sb="95" eb="97">
      <t>キョウコク</t>
    </rPh>
    <rPh sb="98" eb="99">
      <t>ヒビ</t>
    </rPh>
    <rPh sb="100" eb="102">
      <t>ハナビ</t>
    </rPh>
    <rPh sb="103" eb="105">
      <t>カイサイ</t>
    </rPh>
    <phoneticPr fontId="38"/>
  </si>
  <si>
    <t>・２０余基の御輿と、4,000発近い花火の競演。最大の見どころ町の数だけ並べられた連合大三国と勇壮なきおいで祭りを締めくくる。</t>
    <rPh sb="3" eb="4">
      <t>ヨ</t>
    </rPh>
    <rPh sb="4" eb="5">
      <t>キ</t>
    </rPh>
    <rPh sb="6" eb="8">
      <t>ミコシ</t>
    </rPh>
    <rPh sb="15" eb="16">
      <t>パツ</t>
    </rPh>
    <rPh sb="16" eb="17">
      <t>チカ</t>
    </rPh>
    <rPh sb="18" eb="20">
      <t>ハナビ</t>
    </rPh>
    <rPh sb="21" eb="23">
      <t>キョウエン</t>
    </rPh>
    <rPh sb="24" eb="26">
      <t>サイダイ</t>
    </rPh>
    <rPh sb="27" eb="28">
      <t>ミ</t>
    </rPh>
    <rPh sb="31" eb="32">
      <t>マチ</t>
    </rPh>
    <phoneticPr fontId="38"/>
  </si>
  <si>
    <t>・飯田城主だった堀家の「御三霊」を祭る。各町の神輿を追手町から長姫神社まできおい、神社では追い打ち花火やスターマインなど、多彩な花火が飯田の夜空を彩り、最後には大三国が奉納される。</t>
    <phoneticPr fontId="38"/>
  </si>
  <si>
    <t>0260-31-0515</t>
    <phoneticPr fontId="2"/>
  </si>
  <si>
    <t>遠山郷観光振興室</t>
    <rPh sb="0" eb="2">
      <t>トオヤマ</t>
    </rPh>
    <rPh sb="7" eb="8">
      <t>シツ</t>
    </rPh>
    <phoneticPr fontId="16"/>
  </si>
  <si>
    <t>ツーリズム振興室（天龍峡事務所）</t>
    <rPh sb="5" eb="8">
      <t>シンコウシツ</t>
    </rPh>
    <rPh sb="12" eb="14">
      <t>ジム</t>
    </rPh>
    <rPh sb="14" eb="15">
      <t>ショ</t>
    </rPh>
    <phoneticPr fontId="16"/>
  </si>
  <si>
    <t>（14名）</t>
    <rPh sb="3" eb="4">
      <t>メイ</t>
    </rPh>
    <phoneticPr fontId="16"/>
  </si>
  <si>
    <t>南信濃学習　交流センター</t>
    <rPh sb="0" eb="1">
      <t>ミナミ</t>
    </rPh>
    <rPh sb="1" eb="3">
      <t>シナノ</t>
    </rPh>
    <rPh sb="3" eb="5">
      <t>ガクシュウ</t>
    </rPh>
    <rPh sb="6" eb="8">
      <t>コウリュウ</t>
    </rPh>
    <phoneticPr fontId="16"/>
  </si>
  <si>
    <t>(4館累計)</t>
    <rPh sb="2" eb="3">
      <t>カン</t>
    </rPh>
    <rPh sb="3" eb="5">
      <t>ルイケイ</t>
    </rPh>
    <phoneticPr fontId="9"/>
  </si>
  <si>
    <t>※ 登録者数は、地域館(鼎・上郷）と飯田駅前分室も含む。</t>
    <rPh sb="2" eb="5">
      <t>トウロクシャ</t>
    </rPh>
    <rPh sb="5" eb="6">
      <t>カズ</t>
    </rPh>
    <rPh sb="8" eb="10">
      <t>チイキ</t>
    </rPh>
    <rPh sb="10" eb="11">
      <t>カン</t>
    </rPh>
    <rPh sb="12" eb="13">
      <t>カナエ</t>
    </rPh>
    <rPh sb="14" eb="16">
      <t>カミサト</t>
    </rPh>
    <rPh sb="18" eb="20">
      <t>イイダ</t>
    </rPh>
    <rPh sb="20" eb="22">
      <t>エキマエ</t>
    </rPh>
    <rPh sb="22" eb="24">
      <t>ブンシツ</t>
    </rPh>
    <rPh sb="25" eb="26">
      <t>フク</t>
    </rPh>
    <phoneticPr fontId="9"/>
  </si>
  <si>
    <r>
      <t>　館内で</t>
    </r>
    <r>
      <rPr>
        <sz val="11"/>
        <rFont val="ＭＳ Ｐ明朝"/>
        <family val="1"/>
        <charset val="128"/>
      </rPr>
      <t>は</t>
    </r>
    <r>
      <rPr>
        <sz val="11"/>
        <color theme="1"/>
        <rFont val="ＭＳ Ｐ明朝"/>
        <family val="1"/>
        <charset val="128"/>
      </rPr>
      <t>、市内における発掘調査で得られた貴重な資料を展示、飯田の歴史を出土資料によりわかりやすく解説してある。</t>
    </r>
    <phoneticPr fontId="2"/>
  </si>
  <si>
    <r>
      <t>83　旧座光寺麻績</t>
    </r>
    <r>
      <rPr>
        <sz val="10.5"/>
        <rFont val="ＭＳ Ｐ明朝"/>
        <family val="1"/>
        <charset val="128"/>
      </rPr>
      <t>（おみ）</t>
    </r>
    <r>
      <rPr>
        <sz val="12"/>
        <rFont val="ＭＳ Ｐ明朝"/>
        <family val="1"/>
        <charset val="128"/>
      </rPr>
      <t>学校校舎 (長野県宝) の概要</t>
    </r>
    <rPh sb="19" eb="21">
      <t>ナガノ</t>
    </rPh>
    <phoneticPr fontId="16"/>
  </si>
  <si>
    <t>　上久堅自治協議会では、遺跡を将来にわたって保存継承するため史跡公園化することを決定し、昭和63年１月に公園が完成、同年飯田市に寄附された。公園内には縄文時代中期後半（約4500年前）と古墳時代後期（約1300年前）の住居が復元展示されていたが、施設の老朽化のため、地域との協議に基づき令和３年に古墳時代の住居を解体撤去し、令和４年に縄文時代の住居の屋根の葺き替え等を地域と協働して実施した。現在、上久堅地区まちづくり委員会が指定管理者として運営しており、地域行事を始め広く公開活用している。</t>
    <rPh sb="15" eb="17">
      <t>ショウライ</t>
    </rPh>
    <rPh sb="22" eb="24">
      <t>ホゾン</t>
    </rPh>
    <rPh sb="24" eb="26">
      <t>ケイショウ</t>
    </rPh>
    <rPh sb="58" eb="60">
      <t>ドウネン</t>
    </rPh>
    <rPh sb="60" eb="63">
      <t>イイダシ</t>
    </rPh>
    <rPh sb="64" eb="66">
      <t>キフ</t>
    </rPh>
    <rPh sb="70" eb="73">
      <t>コウエンナイ</t>
    </rPh>
    <rPh sb="75" eb="77">
      <t>ジョウモン</t>
    </rPh>
    <rPh sb="77" eb="79">
      <t>ジダイ</t>
    </rPh>
    <rPh sb="79" eb="81">
      <t>チュウキ</t>
    </rPh>
    <rPh sb="81" eb="83">
      <t>コウハン</t>
    </rPh>
    <rPh sb="84" eb="85">
      <t>ヤク</t>
    </rPh>
    <rPh sb="89" eb="91">
      <t>ネンマエ</t>
    </rPh>
    <rPh sb="93" eb="95">
      <t>コフン</t>
    </rPh>
    <rPh sb="95" eb="97">
      <t>ジダイ</t>
    </rPh>
    <rPh sb="97" eb="99">
      <t>コウキ</t>
    </rPh>
    <rPh sb="100" eb="101">
      <t>ヤク</t>
    </rPh>
    <rPh sb="105" eb="107">
      <t>ネンマエ</t>
    </rPh>
    <rPh sb="109" eb="111">
      <t>ジュウキョ</t>
    </rPh>
    <rPh sb="112" eb="114">
      <t>フクゲン</t>
    </rPh>
    <rPh sb="114" eb="116">
      <t>テンジ</t>
    </rPh>
    <rPh sb="123" eb="125">
      <t>シセツ</t>
    </rPh>
    <rPh sb="126" eb="129">
      <t>ロウキュウカ</t>
    </rPh>
    <rPh sb="133" eb="135">
      <t>チイキ</t>
    </rPh>
    <rPh sb="137" eb="139">
      <t>キョウギ</t>
    </rPh>
    <rPh sb="140" eb="141">
      <t>モト</t>
    </rPh>
    <rPh sb="143" eb="145">
      <t>レイワ</t>
    </rPh>
    <rPh sb="146" eb="147">
      <t>ネン</t>
    </rPh>
    <rPh sb="148" eb="150">
      <t>コフン</t>
    </rPh>
    <rPh sb="150" eb="152">
      <t>ジダイ</t>
    </rPh>
    <rPh sb="153" eb="155">
      <t>ジュウキョ</t>
    </rPh>
    <rPh sb="156" eb="158">
      <t>カイタイ</t>
    </rPh>
    <rPh sb="158" eb="160">
      <t>テッキョ</t>
    </rPh>
    <rPh sb="162" eb="164">
      <t>レイワ</t>
    </rPh>
    <rPh sb="165" eb="166">
      <t>ネン</t>
    </rPh>
    <rPh sb="167" eb="169">
      <t>ジョウモン</t>
    </rPh>
    <rPh sb="169" eb="171">
      <t>ジダイ</t>
    </rPh>
    <rPh sb="175" eb="177">
      <t>ヤネ</t>
    </rPh>
    <rPh sb="178" eb="179">
      <t>フ</t>
    </rPh>
    <rPh sb="180" eb="181">
      <t>カ</t>
    </rPh>
    <rPh sb="182" eb="183">
      <t>トウ</t>
    </rPh>
    <rPh sb="184" eb="186">
      <t>チイキ</t>
    </rPh>
    <rPh sb="187" eb="189">
      <t>キョウドウ</t>
    </rPh>
    <rPh sb="191" eb="193">
      <t>ジッシ</t>
    </rPh>
    <rPh sb="221" eb="223">
      <t>ウンエイ</t>
    </rPh>
    <rPh sb="228" eb="230">
      <t>チイキ</t>
    </rPh>
    <rPh sb="230" eb="232">
      <t>ギョウジ</t>
    </rPh>
    <rPh sb="233" eb="234">
      <t>ハジ</t>
    </rPh>
    <rPh sb="235" eb="236">
      <t>ヒロ</t>
    </rPh>
    <rPh sb="237" eb="239">
      <t>コウカイ</t>
    </rPh>
    <rPh sb="239" eb="241">
      <t>カツヨウ</t>
    </rPh>
    <phoneticPr fontId="16"/>
  </si>
  <si>
    <t>96 児童センター・児童クラブ設置状況</t>
    <rPh sb="10" eb="12">
      <t>ジドウ</t>
    </rPh>
    <phoneticPr fontId="12"/>
  </si>
  <si>
    <t>令和６年２月から日本整形外科学会及び小児整形外科学会の「乳児股関節二次検診への紹介基準」</t>
    <phoneticPr fontId="2"/>
  </si>
  <si>
    <t>に従い、２か月児訪問及び４か月児健診においてスクリーニングを行い、「推奨項目」に該当する児を精密検査</t>
    <phoneticPr fontId="2"/>
  </si>
  <si>
    <t>（二次検診）へ紹介する方法に変更となった。</t>
    <phoneticPr fontId="2"/>
  </si>
  <si>
    <t>認定こども園　松尾東保育園</t>
    <rPh sb="0" eb="2">
      <t>ニンテイ</t>
    </rPh>
    <rPh sb="5" eb="6">
      <t>エン</t>
    </rPh>
    <rPh sb="7" eb="9">
      <t>マツオ</t>
    </rPh>
    <rPh sb="9" eb="10">
      <t>ヒガシ</t>
    </rPh>
    <rPh sb="10" eb="13">
      <t>ホイクエン</t>
    </rPh>
    <phoneticPr fontId="16"/>
  </si>
  <si>
    <t>認定こども園　慈光松尾こども園</t>
    <rPh sb="0" eb="2">
      <t>ニンテイ</t>
    </rPh>
    <rPh sb="5" eb="6">
      <t>エン</t>
    </rPh>
    <rPh sb="7" eb="11">
      <t>ジコウマツオ</t>
    </rPh>
    <rPh sb="14" eb="15">
      <t>エン</t>
    </rPh>
    <phoneticPr fontId="2"/>
  </si>
  <si>
    <t>認定こども園　飯田子供の園保育園</t>
    <rPh sb="0" eb="2">
      <t>ニンテイ</t>
    </rPh>
    <rPh sb="5" eb="6">
      <t>エン</t>
    </rPh>
    <rPh sb="7" eb="9">
      <t>イイダ</t>
    </rPh>
    <rPh sb="9" eb="11">
      <t>コドモ</t>
    </rPh>
    <rPh sb="12" eb="13">
      <t>ソノ</t>
    </rPh>
    <rPh sb="13" eb="16">
      <t>ホイクエン</t>
    </rPh>
    <phoneticPr fontId="2"/>
  </si>
  <si>
    <t>一社）感環自然村</t>
    <rPh sb="3" eb="4">
      <t>カン</t>
    </rPh>
    <rPh sb="4" eb="5">
      <t>カン</t>
    </rPh>
    <rPh sb="5" eb="7">
      <t>シゼン</t>
    </rPh>
    <rPh sb="7" eb="8">
      <t>ムラ</t>
    </rPh>
    <phoneticPr fontId="12"/>
  </si>
  <si>
    <t>令和6年度の状況</t>
    <rPh sb="0" eb="1">
      <t>レイ</t>
    </rPh>
    <rPh sb="1" eb="2">
      <t>ワ</t>
    </rPh>
    <rPh sb="3" eb="5">
      <t>ネンド</t>
    </rPh>
    <rPh sb="6" eb="8">
      <t>ジョウキョウ</t>
    </rPh>
    <phoneticPr fontId="12"/>
  </si>
  <si>
    <t>市議会議員
(補欠選挙)</t>
    <rPh sb="7" eb="9">
      <t>ホケツ</t>
    </rPh>
    <rPh sb="9" eb="11">
      <t>センキョ</t>
    </rPh>
    <phoneticPr fontId="9"/>
  </si>
  <si>
    <t>市長</t>
    <rPh sb="0" eb="2">
      <t>シチョウ</t>
    </rPh>
    <phoneticPr fontId="2"/>
  </si>
  <si>
    <t>社会民主党</t>
    <phoneticPr fontId="9"/>
  </si>
  <si>
    <t>参政党</t>
    <rPh sb="0" eb="1">
      <t>サン</t>
    </rPh>
    <rPh sb="1" eb="3">
      <t>セイトウ</t>
    </rPh>
    <phoneticPr fontId="9"/>
  </si>
  <si>
    <t>後藤莊一</t>
    <rPh sb="0" eb="2">
      <t>ゴトウ</t>
    </rPh>
    <rPh sb="2" eb="3">
      <t>ソウ</t>
    </rPh>
    <rPh sb="3" eb="4">
      <t>ハジメ</t>
    </rPh>
    <phoneticPr fontId="9"/>
  </si>
  <si>
    <t>新</t>
    <rPh sb="0" eb="1">
      <t>シン</t>
    </rPh>
    <phoneticPr fontId="2"/>
  </si>
  <si>
    <t>立憲民主党</t>
    <phoneticPr fontId="2"/>
  </si>
  <si>
    <t>男</t>
    <rPh sb="0" eb="1">
      <t>オトコ</t>
    </rPh>
    <phoneticPr fontId="2"/>
  </si>
  <si>
    <t>福田淳太</t>
    <rPh sb="0" eb="2">
      <t>フクタ</t>
    </rPh>
    <rPh sb="2" eb="4">
      <t>ジュンタ</t>
    </rPh>
    <phoneticPr fontId="2"/>
  </si>
  <si>
    <t>221-2 令和6年10月27日執行 衆議院議員総選挙候補者・政党別得票数</t>
    <rPh sb="6" eb="8">
      <t>レイワ</t>
    </rPh>
    <rPh sb="9" eb="10">
      <t>ネン</t>
    </rPh>
    <rPh sb="12" eb="13">
      <t>ガツ</t>
    </rPh>
    <rPh sb="15" eb="16">
      <t>ニチ</t>
    </rPh>
    <rPh sb="16" eb="18">
      <t>シッコウ</t>
    </rPh>
    <rPh sb="19" eb="22">
      <t>シュウギイン</t>
    </rPh>
    <rPh sb="22" eb="24">
      <t>ギイン</t>
    </rPh>
    <rPh sb="24" eb="27">
      <t>ソウセンキョ</t>
    </rPh>
    <rPh sb="27" eb="30">
      <t>コウホシャ</t>
    </rPh>
    <rPh sb="31" eb="33">
      <t>セイトウ</t>
    </rPh>
    <rPh sb="33" eb="34">
      <t>ベツ</t>
    </rPh>
    <rPh sb="34" eb="37">
      <t>トクヒョウスウ</t>
    </rPh>
    <phoneticPr fontId="9"/>
  </si>
  <si>
    <t>221-1 令和3年10月31日執行 衆議院議員総選挙候補者・政党別得票数</t>
    <rPh sb="6" eb="8">
      <t>レイワ</t>
    </rPh>
    <rPh sb="9" eb="10">
      <t>ネン</t>
    </rPh>
    <rPh sb="12" eb="13">
      <t>ガツ</t>
    </rPh>
    <rPh sb="15" eb="16">
      <t>ニチ</t>
    </rPh>
    <rPh sb="16" eb="18">
      <t>シッコウ</t>
    </rPh>
    <rPh sb="19" eb="22">
      <t>シュウギイン</t>
    </rPh>
    <rPh sb="22" eb="24">
      <t>ギイン</t>
    </rPh>
    <rPh sb="24" eb="27">
      <t>ソウセンキョ</t>
    </rPh>
    <rPh sb="27" eb="30">
      <t>コウホシャ</t>
    </rPh>
    <rPh sb="31" eb="33">
      <t>セイトウ</t>
    </rPh>
    <rPh sb="33" eb="34">
      <t>ベツ</t>
    </rPh>
    <rPh sb="34" eb="37">
      <t>トクヒョウスウ</t>
    </rPh>
    <phoneticPr fontId="9"/>
  </si>
  <si>
    <t>新井信一郎</t>
    <rPh sb="0" eb="2">
      <t>アライ</t>
    </rPh>
    <rPh sb="2" eb="5">
      <t>シンイチロウ</t>
    </rPh>
    <phoneticPr fontId="9"/>
  </si>
  <si>
    <t>長谷部春生</t>
    <rPh sb="0" eb="3">
      <t>ハセベ</t>
    </rPh>
    <rPh sb="3" eb="4">
      <t>ハル</t>
    </rPh>
    <rPh sb="4" eb="5">
      <t>ナマ</t>
    </rPh>
    <phoneticPr fontId="9"/>
  </si>
  <si>
    <r>
      <t xml:space="preserve">平成31年度
</t>
    </r>
    <r>
      <rPr>
        <sz val="9"/>
        <rFont val="ＭＳ Ｐ明朝"/>
        <family val="1"/>
        <charset val="128"/>
      </rPr>
      <t>（令和元年度）</t>
    </r>
    <rPh sb="0" eb="2">
      <t>ヘイセイ</t>
    </rPh>
    <rPh sb="4" eb="5">
      <t>ネン</t>
    </rPh>
    <rPh sb="5" eb="6">
      <t>ド</t>
    </rPh>
    <rPh sb="8" eb="10">
      <t>レイワ</t>
    </rPh>
    <rPh sb="10" eb="12">
      <t>ガンネン</t>
    </rPh>
    <rPh sb="12" eb="13">
      <t>ド</t>
    </rPh>
    <phoneticPr fontId="9"/>
  </si>
  <si>
    <t>平成30年度</t>
    <rPh sb="0" eb="2">
      <t>ヘイセイ</t>
    </rPh>
    <rPh sb="4" eb="5">
      <t>ネン</t>
    </rPh>
    <rPh sb="5" eb="6">
      <t>ド</t>
    </rPh>
    <phoneticPr fontId="9"/>
  </si>
  <si>
    <t>３１
（１）</t>
    <phoneticPr fontId="9"/>
  </si>
  <si>
    <r>
      <t xml:space="preserve">平成31年度
</t>
    </r>
    <r>
      <rPr>
        <sz val="9"/>
        <color theme="1"/>
        <rFont val="ＭＳ Ｐ明朝"/>
        <family val="1"/>
        <charset val="128"/>
      </rPr>
      <t>（令和元年度）</t>
    </r>
    <rPh sb="0" eb="2">
      <t>ヘイセイ</t>
    </rPh>
    <rPh sb="4" eb="6">
      <t>ネンド</t>
    </rPh>
    <rPh sb="8" eb="10">
      <t>レイワ</t>
    </rPh>
    <rPh sb="10" eb="12">
      <t>ガンネン</t>
    </rPh>
    <rPh sb="12" eb="13">
      <t>ド</t>
    </rPh>
    <phoneticPr fontId="9"/>
  </si>
  <si>
    <t>平成30年度</t>
    <rPh sb="4" eb="6">
      <t>ネンド</t>
    </rPh>
    <phoneticPr fontId="9"/>
  </si>
  <si>
    <t>資料：東海旅客鉄道㈱東海鉄道事業本部管理部企画課　</t>
    <rPh sb="0" eb="2">
      <t>シリョウ</t>
    </rPh>
    <rPh sb="3" eb="5">
      <t>トウカイ</t>
    </rPh>
    <rPh sb="5" eb="7">
      <t>リョキャク</t>
    </rPh>
    <rPh sb="7" eb="9">
      <t>テツドウ</t>
    </rPh>
    <rPh sb="10" eb="12">
      <t>トウカイ</t>
    </rPh>
    <rPh sb="12" eb="14">
      <t>テツドウ</t>
    </rPh>
    <rPh sb="14" eb="16">
      <t>ジギョウ</t>
    </rPh>
    <rPh sb="16" eb="18">
      <t>ホンブ</t>
    </rPh>
    <rPh sb="18" eb="21">
      <t>カンリブ</t>
    </rPh>
    <rPh sb="21" eb="23">
      <t>キカク</t>
    </rPh>
    <rPh sb="23" eb="24">
      <t>カ</t>
    </rPh>
    <phoneticPr fontId="9"/>
  </si>
  <si>
    <t>金野</t>
    <rPh sb="0" eb="1">
      <t>キン</t>
    </rPh>
    <rPh sb="1" eb="2">
      <t>ノ</t>
    </rPh>
    <phoneticPr fontId="9"/>
  </si>
  <si>
    <t>千代</t>
    <rPh sb="0" eb="2">
      <t>チヨ</t>
    </rPh>
    <phoneticPr fontId="9"/>
  </si>
  <si>
    <t>天竜峡</t>
    <rPh sb="0" eb="3">
      <t>テンリュウキョウ</t>
    </rPh>
    <phoneticPr fontId="9"/>
  </si>
  <si>
    <t>川路</t>
    <rPh sb="0" eb="2">
      <t>カワジ</t>
    </rPh>
    <phoneticPr fontId="9"/>
  </si>
  <si>
    <t>時又</t>
    <rPh sb="0" eb="2">
      <t>トキマタ</t>
    </rPh>
    <phoneticPr fontId="9"/>
  </si>
  <si>
    <t>駄科</t>
    <rPh sb="0" eb="2">
      <t>ダシナ</t>
    </rPh>
    <phoneticPr fontId="9"/>
  </si>
  <si>
    <t>毛賀</t>
    <rPh sb="0" eb="2">
      <t>ケガ</t>
    </rPh>
    <phoneticPr fontId="9"/>
  </si>
  <si>
    <t>伊那八幡</t>
    <rPh sb="0" eb="2">
      <t>イナ</t>
    </rPh>
    <rPh sb="2" eb="4">
      <t>ヤワタ</t>
    </rPh>
    <phoneticPr fontId="9"/>
  </si>
  <si>
    <t>下山村</t>
    <rPh sb="0" eb="3">
      <t>シモヤマムラ</t>
    </rPh>
    <phoneticPr fontId="9"/>
  </si>
  <si>
    <t>切石</t>
    <rPh sb="0" eb="2">
      <t>キリイシ</t>
    </rPh>
    <phoneticPr fontId="9"/>
  </si>
  <si>
    <t>飯田</t>
    <rPh sb="0" eb="2">
      <t>イイダ</t>
    </rPh>
    <phoneticPr fontId="9"/>
  </si>
  <si>
    <t>桜町</t>
    <rPh sb="0" eb="2">
      <t>サクラマチ</t>
    </rPh>
    <phoneticPr fontId="9"/>
  </si>
  <si>
    <t>伊那上郷</t>
    <rPh sb="0" eb="2">
      <t>イナ</t>
    </rPh>
    <rPh sb="2" eb="4">
      <t>カミサト</t>
    </rPh>
    <phoneticPr fontId="9"/>
  </si>
  <si>
    <t>元善光寺</t>
    <rPh sb="0" eb="1">
      <t>モト</t>
    </rPh>
    <rPh sb="1" eb="4">
      <t>ゼンコウジ</t>
    </rPh>
    <phoneticPr fontId="9"/>
  </si>
  <si>
    <t>1日平均</t>
    <rPh sb="1" eb="2">
      <t>ニチ</t>
    </rPh>
    <rPh sb="2" eb="4">
      <t>ヘイキン</t>
    </rPh>
    <phoneticPr fontId="9"/>
  </si>
  <si>
    <t>駅名</t>
    <rPh sb="0" eb="2">
      <t>エキメイ</t>
    </rPh>
    <phoneticPr fontId="9"/>
  </si>
  <si>
    <t>（単位　人）</t>
    <rPh sb="1" eb="3">
      <t>タンイ</t>
    </rPh>
    <rPh sb="4" eb="5">
      <t>ニン</t>
    </rPh>
    <phoneticPr fontId="9"/>
  </si>
  <si>
    <t>116　ＪＲ各駅乗車人員</t>
    <rPh sb="6" eb="7">
      <t>カク</t>
    </rPh>
    <rPh sb="7" eb="8">
      <t>エキ</t>
    </rPh>
    <rPh sb="8" eb="10">
      <t>ジョウシャ</t>
    </rPh>
    <rPh sb="10" eb="12">
      <t>ジンイン</t>
    </rPh>
    <phoneticPr fontId="9"/>
  </si>
  <si>
    <t>　　 法律相談は毎月第2、第4金曜日開設。結婚相談は平日毎日開設。毎月第2、第3日曜日開設。</t>
    <rPh sb="8" eb="10">
      <t>マイツキ</t>
    </rPh>
    <rPh sb="10" eb="11">
      <t>ダイ</t>
    </rPh>
    <rPh sb="13" eb="14">
      <t>ダイ</t>
    </rPh>
    <rPh sb="15" eb="18">
      <t>キンヨウビ</t>
    </rPh>
    <rPh sb="18" eb="20">
      <t>カイセツ</t>
    </rPh>
    <rPh sb="26" eb="28">
      <t>ヘイジツ</t>
    </rPh>
    <rPh sb="28" eb="30">
      <t>マイニチ</t>
    </rPh>
    <rPh sb="30" eb="32">
      <t>カイセツ</t>
    </rPh>
    <rPh sb="43" eb="45">
      <t>カイセツ</t>
    </rPh>
    <phoneticPr fontId="12"/>
  </si>
  <si>
    <t>　　 法律相談は毎週金曜日開設。</t>
    <phoneticPr fontId="16"/>
  </si>
  <si>
    <t>　 　特別心配ごと相談は毎週火曜日開設。</t>
    <rPh sb="3" eb="5">
      <t>トクベツ</t>
    </rPh>
    <rPh sb="5" eb="7">
      <t>シンパイ</t>
    </rPh>
    <rPh sb="9" eb="11">
      <t>ソウダン</t>
    </rPh>
    <rPh sb="12" eb="14">
      <t>マイシュウ</t>
    </rPh>
    <rPh sb="14" eb="17">
      <t>カヨウビ</t>
    </rPh>
    <rPh sb="17" eb="19">
      <t>カイセツ</t>
    </rPh>
    <phoneticPr fontId="12"/>
  </si>
  <si>
    <t>※　心配ごと相談所…さんとぴあ飯田（飯田市福祉会館）、平日毎日開設。</t>
    <rPh sb="27" eb="29">
      <t>ヘイジツ</t>
    </rPh>
    <rPh sb="29" eb="31">
      <t>マイニチ</t>
    </rPh>
    <phoneticPr fontId="12"/>
  </si>
  <si>
    <t>資料：社会福祉協議会</t>
  </si>
  <si>
    <t>法律相談</t>
  </si>
  <si>
    <t>出稼相談</t>
  </si>
  <si>
    <t>苦情相談</t>
  </si>
  <si>
    <t>事故関係</t>
  </si>
  <si>
    <t>人権相談</t>
  </si>
  <si>
    <t>老人福祉</t>
  </si>
  <si>
    <t>母子福祉</t>
  </si>
  <si>
    <t>教育・青少年問題</t>
  </si>
  <si>
    <t>児童福祉・母子健康</t>
  </si>
  <si>
    <t>心身障害者（児）福祉</t>
  </si>
  <si>
    <t>精神衛生</t>
  </si>
  <si>
    <t>財産関係</t>
  </si>
  <si>
    <t>住宅問題</t>
  </si>
  <si>
    <t>離婚問題</t>
  </si>
  <si>
    <t>結婚相談</t>
  </si>
  <si>
    <t>健康医療問題</t>
  </si>
  <si>
    <t>職業・生業問題</t>
  </si>
  <si>
    <t>家族関係</t>
  </si>
  <si>
    <t>生計問題</t>
  </si>
  <si>
    <t>相談内容</t>
  </si>
  <si>
    <t>31
(1)</t>
    <phoneticPr fontId="16"/>
  </si>
  <si>
    <t>105 社会福祉協議会の相談事業</t>
    <rPh sb="4" eb="6">
      <t>シャカイ</t>
    </rPh>
    <rPh sb="6" eb="8">
      <t>フクシ</t>
    </rPh>
    <rPh sb="8" eb="11">
      <t>キョウギカイ</t>
    </rPh>
    <rPh sb="12" eb="14">
      <t>ソウダン</t>
    </rPh>
    <rPh sb="14" eb="16">
      <t>ジギョウ</t>
    </rPh>
    <phoneticPr fontId="12"/>
  </si>
  <si>
    <t>資料：長野県共同募金会飯田市支会</t>
    <phoneticPr fontId="12"/>
  </si>
  <si>
    <t>児童福祉事業</t>
    <rPh sb="0" eb="2">
      <t>ジドウ</t>
    </rPh>
    <rPh sb="2" eb="4">
      <t>フクシ</t>
    </rPh>
    <rPh sb="4" eb="6">
      <t>ジギョウ</t>
    </rPh>
    <phoneticPr fontId="12"/>
  </si>
  <si>
    <t>民間福祉施設</t>
    <rPh sb="0" eb="2">
      <t>ミンカン</t>
    </rPh>
    <rPh sb="2" eb="4">
      <t>フクシ</t>
    </rPh>
    <rPh sb="4" eb="6">
      <t>シセツ</t>
    </rPh>
    <phoneticPr fontId="12"/>
  </si>
  <si>
    <t>地域福祉推進事業費</t>
    <rPh sb="0" eb="2">
      <t>チイキ</t>
    </rPh>
    <rPh sb="2" eb="4">
      <t>フクシ</t>
    </rPh>
    <rPh sb="4" eb="6">
      <t>スイシン</t>
    </rPh>
    <rPh sb="6" eb="8">
      <t>ジギョウ</t>
    </rPh>
    <rPh sb="8" eb="9">
      <t>ヒ</t>
    </rPh>
    <phoneticPr fontId="12"/>
  </si>
  <si>
    <t>まちづくり委員会等配分</t>
    <rPh sb="5" eb="8">
      <t>イインカイ</t>
    </rPh>
    <rPh sb="8" eb="9">
      <t>トウ</t>
    </rPh>
    <rPh sb="9" eb="11">
      <t>ハイブン</t>
    </rPh>
    <phoneticPr fontId="12"/>
  </si>
  <si>
    <t>市社会福祉協議会</t>
  </si>
  <si>
    <t>歳末激励金</t>
    <phoneticPr fontId="12"/>
  </si>
  <si>
    <t>県共同募金会</t>
  </si>
  <si>
    <t>配分先</t>
  </si>
  <si>
    <t>令和5年度</t>
    <rPh sb="0" eb="2">
      <t>レイワ</t>
    </rPh>
    <rPh sb="3" eb="5">
      <t>ネンド</t>
    </rPh>
    <phoneticPr fontId="12"/>
  </si>
  <si>
    <t>法人</t>
  </si>
  <si>
    <t>街頭その他</t>
  </si>
  <si>
    <t>戸別</t>
  </si>
  <si>
    <t>(単位 円）</t>
    <rPh sb="1" eb="3">
      <t>タンイ</t>
    </rPh>
    <rPh sb="4" eb="5">
      <t>エン</t>
    </rPh>
    <phoneticPr fontId="12"/>
  </si>
  <si>
    <t>103 共同募金の状況</t>
    <phoneticPr fontId="12"/>
  </si>
  <si>
    <t>3月31日現在</t>
    <rPh sb="0" eb="1">
      <t>ヘイネン</t>
    </rPh>
    <rPh sb="1" eb="2">
      <t>ガツ</t>
    </rPh>
    <rPh sb="4" eb="5">
      <t>ニチ</t>
    </rPh>
    <rPh sb="5" eb="7">
      <t>ゲンザイ</t>
    </rPh>
    <phoneticPr fontId="12"/>
  </si>
  <si>
    <t>令和4年</t>
    <rPh sb="0" eb="2">
      <t>レイワ</t>
    </rPh>
    <rPh sb="3" eb="4">
      <t>ネン</t>
    </rPh>
    <phoneticPr fontId="12"/>
  </si>
  <si>
    <t>《参　考》</t>
    <rPh sb="1" eb="2">
      <t>サン</t>
    </rPh>
    <rPh sb="3" eb="4">
      <t>コウ</t>
    </rPh>
    <phoneticPr fontId="16"/>
  </si>
  <si>
    <t>飯田建設事務所維持管理課・飯田市建設管理課管理係</t>
    <phoneticPr fontId="16"/>
  </si>
  <si>
    <t>３月３１日現在</t>
    <rPh sb="1" eb="2">
      <t>ガツ</t>
    </rPh>
    <rPh sb="4" eb="5">
      <t>ヒ</t>
    </rPh>
    <rPh sb="5" eb="7">
      <t>ゲンザイ</t>
    </rPh>
    <phoneticPr fontId="12"/>
  </si>
  <si>
    <t>令和５年</t>
    <rPh sb="0" eb="2">
      <t>レイワ</t>
    </rPh>
    <rPh sb="3" eb="4">
      <t>ネン</t>
    </rPh>
    <phoneticPr fontId="12"/>
  </si>
  <si>
    <t>※「妊婦健診のみ」の患者数は産婦人科に含める。</t>
    <rPh sb="2" eb="4">
      <t>ニンプ</t>
    </rPh>
    <rPh sb="4" eb="6">
      <t>ケンシン</t>
    </rPh>
    <rPh sb="10" eb="13">
      <t>カンジャスウ</t>
    </rPh>
    <rPh sb="14" eb="18">
      <t>サンフジンカ</t>
    </rPh>
    <rPh sb="19" eb="20">
      <t>フク</t>
    </rPh>
    <phoneticPr fontId="9"/>
  </si>
  <si>
    <t>資料：飯田市立病院　庶務課</t>
    <rPh sb="0" eb="2">
      <t>シリョウ</t>
    </rPh>
    <rPh sb="3" eb="9">
      <t>イイダシリツビョウイン</t>
    </rPh>
    <rPh sb="10" eb="13">
      <t>ショムカ</t>
    </rPh>
    <phoneticPr fontId="9"/>
  </si>
  <si>
    <t>感染</t>
    <rPh sb="0" eb="2">
      <t>カンセン</t>
    </rPh>
    <phoneticPr fontId="9"/>
  </si>
  <si>
    <t>一日平均</t>
    <rPh sb="0" eb="2">
      <t>イチニチ</t>
    </rPh>
    <rPh sb="2" eb="4">
      <t>ヘイキン</t>
    </rPh>
    <phoneticPr fontId="9"/>
  </si>
  <si>
    <t>ドック</t>
  </si>
  <si>
    <t>心外</t>
    <rPh sb="0" eb="2">
      <t>シンガイガイ</t>
    </rPh>
    <phoneticPr fontId="9"/>
  </si>
  <si>
    <t>救急</t>
    <rPh sb="0" eb="2">
      <t>キュウキュウ</t>
    </rPh>
    <phoneticPr fontId="9"/>
  </si>
  <si>
    <t>透析</t>
    <rPh sb="0" eb="2">
      <t>トウセキ</t>
    </rPh>
    <phoneticPr fontId="9"/>
  </si>
  <si>
    <t>歯科</t>
    <rPh sb="0" eb="2">
      <t>シカ</t>
    </rPh>
    <phoneticPr fontId="9"/>
  </si>
  <si>
    <t>麻酔科</t>
    <rPh sb="0" eb="2">
      <t>マスイ</t>
    </rPh>
    <rPh sb="2" eb="3">
      <t>カ</t>
    </rPh>
    <phoneticPr fontId="9"/>
  </si>
  <si>
    <t>放射線科</t>
    <rPh sb="0" eb="3">
      <t>ホウシャセン</t>
    </rPh>
    <rPh sb="3" eb="4">
      <t>カ</t>
    </rPh>
    <phoneticPr fontId="9"/>
  </si>
  <si>
    <t>耳鼻咽喉科</t>
    <rPh sb="0" eb="5">
      <t>ジビインコウカ</t>
    </rPh>
    <phoneticPr fontId="9"/>
  </si>
  <si>
    <t>眼科</t>
    <rPh sb="0" eb="2">
      <t>ガンカ</t>
    </rPh>
    <phoneticPr fontId="9"/>
  </si>
  <si>
    <t>産婦人科</t>
    <rPh sb="0" eb="4">
      <t>サンフジンカ</t>
    </rPh>
    <phoneticPr fontId="9"/>
  </si>
  <si>
    <t>皮膚科</t>
    <rPh sb="0" eb="3">
      <t>ヒフカ</t>
    </rPh>
    <phoneticPr fontId="9"/>
  </si>
  <si>
    <t>泌尿器科</t>
    <rPh sb="0" eb="3">
      <t>ヒニョウキ</t>
    </rPh>
    <rPh sb="3" eb="4">
      <t>カ</t>
    </rPh>
    <phoneticPr fontId="9"/>
  </si>
  <si>
    <t>脳神経外科</t>
    <rPh sb="0" eb="3">
      <t>ノウシンケイ</t>
    </rPh>
    <rPh sb="3" eb="5">
      <t>ゲカ</t>
    </rPh>
    <phoneticPr fontId="9"/>
  </si>
  <si>
    <t>形成外科</t>
    <rPh sb="0" eb="2">
      <t>ケイセイ</t>
    </rPh>
    <rPh sb="2" eb="4">
      <t>ゲカ</t>
    </rPh>
    <phoneticPr fontId="9"/>
  </si>
  <si>
    <t>整形外科</t>
    <rPh sb="0" eb="2">
      <t>セイケイ</t>
    </rPh>
    <rPh sb="2" eb="4">
      <t>ゲカ</t>
    </rPh>
    <phoneticPr fontId="9"/>
  </si>
  <si>
    <t>外科</t>
    <rPh sb="0" eb="2">
      <t>ゲカ</t>
    </rPh>
    <phoneticPr fontId="9"/>
  </si>
  <si>
    <t>小児科</t>
    <rPh sb="0" eb="3">
      <t>ショウニカ</t>
    </rPh>
    <phoneticPr fontId="9"/>
  </si>
  <si>
    <t>循環器科</t>
    <rPh sb="0" eb="3">
      <t>ジュンカンキ</t>
    </rPh>
    <rPh sb="3" eb="4">
      <t>カ</t>
    </rPh>
    <phoneticPr fontId="9"/>
  </si>
  <si>
    <t>脳神経内科</t>
    <rPh sb="0" eb="1">
      <t>ノウ</t>
    </rPh>
    <rPh sb="1" eb="3">
      <t>シンケイ</t>
    </rPh>
    <rPh sb="3" eb="5">
      <t>ナイカ</t>
    </rPh>
    <phoneticPr fontId="9"/>
  </si>
  <si>
    <t>内科</t>
    <rPh sb="0" eb="2">
      <t>ナイカ</t>
    </rPh>
    <phoneticPr fontId="9"/>
  </si>
  <si>
    <t>外来</t>
    <rPh sb="0" eb="2">
      <t>ガイライ</t>
    </rPh>
    <phoneticPr fontId="9"/>
  </si>
  <si>
    <t>入院</t>
    <rPh sb="0" eb="2">
      <t>ニュウイン</t>
    </rPh>
    <phoneticPr fontId="9"/>
  </si>
  <si>
    <t>　　　　　年度
科</t>
    <rPh sb="5" eb="7">
      <t>ネンド</t>
    </rPh>
    <rPh sb="8" eb="9">
      <t>カ</t>
    </rPh>
    <phoneticPr fontId="9"/>
  </si>
  <si>
    <t>（単位 人）</t>
  </si>
  <si>
    <t>168 飯田市立病院　入院・外来患者数の推移</t>
    <rPh sb="4" eb="6">
      <t>イイダ</t>
    </rPh>
    <rPh sb="6" eb="8">
      <t>シリツ</t>
    </rPh>
    <rPh sb="8" eb="10">
      <t>ビョウイン</t>
    </rPh>
    <rPh sb="11" eb="13">
      <t>ニュウイン</t>
    </rPh>
    <rPh sb="14" eb="16">
      <t>ガイライ</t>
    </rPh>
    <rPh sb="16" eb="18">
      <t>カンジャ</t>
    </rPh>
    <rPh sb="18" eb="19">
      <t>スウ</t>
    </rPh>
    <rPh sb="20" eb="22">
      <t>スイイ</t>
    </rPh>
    <phoneticPr fontId="9"/>
  </si>
  <si>
    <t>資料：飯田市立病院　庶務課</t>
  </si>
  <si>
    <t>院内保育所                 　　258.37㎡　木造平屋建</t>
    <phoneticPr fontId="16"/>
  </si>
  <si>
    <t>職員宿舎　　　　　　　　 　　　380.70 ㎡　鉄筋コンクリート造3階建1棟9戸</t>
    <phoneticPr fontId="16"/>
  </si>
  <si>
    <t>看護師宿舎　                　393.60 ㎡　鉄筋コンクリート造3階建1棟15戸</t>
    <phoneticPr fontId="16"/>
  </si>
  <si>
    <t>医師住宅　　　　　　 　　　　　木造2階建　4戸</t>
    <phoneticPr fontId="16"/>
  </si>
  <si>
    <t>場外離着陸場　　   　　　　　33.0ｍ×33.0ｍ</t>
    <phoneticPr fontId="16"/>
  </si>
  <si>
    <t xml:space="preserve">                       総計　　36,376.37㎡</t>
    <phoneticPr fontId="16"/>
  </si>
  <si>
    <t xml:space="preserve">                                                     地上1階</t>
    <phoneticPr fontId="16"/>
  </si>
  <si>
    <t>西棟(旧車庫上屋含む)　　 　 890.80㎡　 鉄骨造(一部鉄骨鉄筋コンクリート造及び鉄筋コンクリート造)</t>
    <phoneticPr fontId="16"/>
  </si>
  <si>
    <t>身障者駐車場　            　   136.15㎡   鉄骨造　地上1階</t>
    <phoneticPr fontId="16"/>
  </si>
  <si>
    <t>液酸タンク置場                     6.00㎡　 鉄筋コンクリート造  地上1階</t>
    <phoneticPr fontId="16"/>
  </si>
  <si>
    <t>プロパンボンベ庫　　         　　19.20㎡　 鉄筋コンクリート造  地上1階</t>
    <phoneticPr fontId="16"/>
  </si>
  <si>
    <t>自転車置場　             　   　　32.14㎡　 アルミ既製品　地上1階</t>
    <phoneticPr fontId="16"/>
  </si>
  <si>
    <t>ＡＴＭコーナー　　            　  62.10㎡ 　鉄骨造　地上1階</t>
    <phoneticPr fontId="16"/>
  </si>
  <si>
    <t>在宅介護支援センター　 　   324.96 ㎡　 鉄骨造　地上2階</t>
    <phoneticPr fontId="16"/>
  </si>
  <si>
    <t>附属棟　　　　　　　　　　　 　   501.26 ㎡  鉄筋コンクリート造  地下1階  地上1階</t>
    <phoneticPr fontId="16"/>
  </si>
  <si>
    <t>感染症病棟　　　　　 　 　　　　 744.98㎡　 鉄筋コンクリート造　地下1階　地上1階</t>
    <phoneticPr fontId="16"/>
  </si>
  <si>
    <t>北棟　　　　　　　　　　 　 　　　1,779.68㎡　 鉄骨造　地下1階　地上2階</t>
    <phoneticPr fontId="16"/>
  </si>
  <si>
    <t>南棟　　　　　　　　　　　　　　 4,801.89 ㎡　 鉄骨造　地上4階</t>
    <phoneticPr fontId="16"/>
  </si>
  <si>
    <t>臨床研修棟　 　　　　　　　　    606.31 ㎡　 鉄骨造　地下1階  地上2階</t>
    <phoneticPr fontId="16"/>
  </si>
  <si>
    <t>本館棟　　　　　　　　　　　　　26,470.90㎡　 鉄骨鉄筋コンクリート造　地下1階  地上6階</t>
    <phoneticPr fontId="16"/>
  </si>
  <si>
    <t>◆ 建築延べ面積</t>
    <phoneticPr fontId="16"/>
  </si>
  <si>
    <t>◆ 敷地面積 　40,376.50㎡</t>
    <phoneticPr fontId="16"/>
  </si>
  <si>
    <t>計　　32科</t>
  </si>
  <si>
    <t>（平成21年 9月）</t>
  </si>
  <si>
    <t>緩和ケア内科</t>
  </si>
  <si>
    <t>　　　（平成 7年  7月）</t>
  </si>
  <si>
    <t>歯科</t>
  </si>
  <si>
    <t>（　 　　〃　 　　）</t>
  </si>
  <si>
    <t>救急科</t>
  </si>
  <si>
    <t>　　　（平成 5年  4月）</t>
  </si>
  <si>
    <t>皮膚科</t>
  </si>
  <si>
    <t>臨床検査科</t>
  </si>
  <si>
    <t>　　　（平成 4年10月）</t>
  </si>
  <si>
    <t>放射線科</t>
  </si>
  <si>
    <t>病理診断科</t>
  </si>
  <si>
    <t>　　　（令和5年　7月）</t>
    <rPh sb="4" eb="6">
      <t>レイワ</t>
    </rPh>
    <phoneticPr fontId="16"/>
  </si>
  <si>
    <t>耳鼻いんこう科・頭頸部外科</t>
    <phoneticPr fontId="16"/>
  </si>
  <si>
    <t>乳腺外科</t>
  </si>
  <si>
    <t>　　　（　　   〃　    　）</t>
  </si>
  <si>
    <t>産婦人科</t>
  </si>
  <si>
    <t>消化器外科</t>
  </si>
  <si>
    <t>心臓血管外科</t>
  </si>
  <si>
    <t>腎臓内科</t>
  </si>
  <si>
    <t>　　　（平成元年  4月）</t>
  </si>
  <si>
    <t>呼吸器外科</t>
  </si>
  <si>
    <t>糖尿病代謝内科</t>
  </si>
  <si>
    <t>　　　（昭和63年10月）</t>
  </si>
  <si>
    <t>眼科</t>
  </si>
  <si>
    <t>内分泌内科</t>
  </si>
  <si>
    <t>　　　（昭和54年  9月）</t>
  </si>
  <si>
    <t>形成外科</t>
  </si>
  <si>
    <t>消化器内科</t>
  </si>
  <si>
    <t>　　　（昭和53年  4月）</t>
  </si>
  <si>
    <t>泌尿器科</t>
  </si>
  <si>
    <t>呼吸器内科</t>
  </si>
  <si>
    <t>　　　（昭和51年12月）</t>
  </si>
  <si>
    <t>脳神経内科</t>
  </si>
  <si>
    <t>に伴う科名変更等）</t>
  </si>
  <si>
    <t>　　　（昭和51年  5月）</t>
  </si>
  <si>
    <t>脳神経外科</t>
  </si>
  <si>
    <t>医療法施行令改正</t>
  </si>
  <si>
    <t>　　　（昭和49年  1月）</t>
  </si>
  <si>
    <t>小児科</t>
  </si>
  <si>
    <t>（平成20年4月</t>
  </si>
  <si>
    <t>循環器内科</t>
  </si>
  <si>
    <t>　　　（昭和48年  4月）</t>
  </si>
  <si>
    <t>麻酔科</t>
  </si>
  <si>
    <t>（　　  〃　  　）</t>
  </si>
  <si>
    <t>歯科口腔外科</t>
  </si>
  <si>
    <t>　　　（昭和29年  6月）</t>
  </si>
  <si>
    <t>整形外科</t>
  </si>
  <si>
    <t>（　　  〃 　 　）</t>
  </si>
  <si>
    <t>リハビリテーション科</t>
  </si>
  <si>
    <t>　　　（昭和27年  6月）</t>
  </si>
  <si>
    <t>外科</t>
  </si>
  <si>
    <t>（平成9年1月）</t>
  </si>
  <si>
    <t>リウマチ科</t>
  </si>
  <si>
    <t>　　　（昭和26年12月）</t>
  </si>
  <si>
    <t>内科</t>
  </si>
  <si>
    <t>32科</t>
  </si>
  <si>
    <t>◆ 診療科目</t>
  </si>
  <si>
    <t>4床</t>
  </si>
  <si>
    <t>感染症病床</t>
  </si>
  <si>
    <t>一般病床</t>
  </si>
  <si>
    <t>◆ 病床数</t>
  </si>
  <si>
    <t>診療開始</t>
  </si>
  <si>
    <t>平成 4年10月27日</t>
  </si>
  <si>
    <t>開設許可</t>
  </si>
  <si>
    <t>平成 2年  7月 4日</t>
  </si>
  <si>
    <t>新病院</t>
  </si>
  <si>
    <t>昭和26年12月 3日</t>
  </si>
  <si>
    <t>昭和26年 3月12日</t>
  </si>
  <si>
    <t>当初</t>
  </si>
  <si>
    <t>◆ 開設年月日</t>
  </si>
  <si>
    <t>飯田市八幡町４３８番地</t>
  </si>
  <si>
    <t>◆ 所在地</t>
  </si>
  <si>
    <t>167　飯田市立病院の概要　　</t>
  </si>
  <si>
    <t>資料：南信州広域連合事務局地域医療福祉連携課介護保険係</t>
    <rPh sb="3" eb="4">
      <t>ミナミシ</t>
    </rPh>
    <rPh sb="4" eb="6">
      <t>シンシュウコ</t>
    </rPh>
    <rPh sb="6" eb="8">
      <t>コウイキレ</t>
    </rPh>
    <rPh sb="8" eb="10">
      <t>レンゴウジ</t>
    </rPh>
    <rPh sb="10" eb="13">
      <t>ジムキョクチ</t>
    </rPh>
    <rPh sb="13" eb="22">
      <t>チイキイリョウカ</t>
    </rPh>
    <rPh sb="22" eb="24">
      <t>カイゴホ</t>
    </rPh>
    <rPh sb="24" eb="26">
      <t>ホケンカ</t>
    </rPh>
    <rPh sb="26" eb="27">
      <t>カカリ</t>
    </rPh>
    <phoneticPr fontId="12"/>
  </si>
  <si>
    <t>※入所者数は飯田市出身者の数。</t>
    <rPh sb="1" eb="3">
      <t>ニュウショシ</t>
    </rPh>
    <rPh sb="3" eb="4">
      <t>シャス</t>
    </rPh>
    <rPh sb="4" eb="5">
      <t>スウイ</t>
    </rPh>
    <rPh sb="6" eb="9">
      <t>イイダシシ</t>
    </rPh>
    <rPh sb="9" eb="12">
      <t>シュッシンシャカ</t>
    </rPh>
    <rPh sb="13" eb="14">
      <t>カズ</t>
    </rPh>
    <phoneticPr fontId="12"/>
  </si>
  <si>
    <t>飯田市</t>
    <rPh sb="0" eb="2">
      <t>イイダシ</t>
    </rPh>
    <phoneticPr fontId="12"/>
  </si>
  <si>
    <t>特別養護老人ホーム　笑みの里</t>
    <rPh sb="10" eb="11">
      <t>エサ</t>
    </rPh>
    <rPh sb="13" eb="14">
      <t>サト</t>
    </rPh>
    <phoneticPr fontId="12"/>
  </si>
  <si>
    <t>特別養護老人ホーム　陽だまりの丘</t>
    <rPh sb="10" eb="11">
      <t>ヒオ</t>
    </rPh>
    <rPh sb="15" eb="16">
      <t>オカ</t>
    </rPh>
    <phoneticPr fontId="12"/>
  </si>
  <si>
    <t>特別養護老人ホーム  ゆい</t>
  </si>
  <si>
    <t>下伊那郡阿南町</t>
  </si>
  <si>
    <t>特別養護老人ホーム　赤石寮</t>
    <rPh sb="10" eb="11">
      <t>アカ</t>
    </rPh>
    <phoneticPr fontId="12"/>
  </si>
  <si>
    <t>下伊那郡高森町</t>
    <rPh sb="0" eb="3">
      <t>シモイナグ</t>
    </rPh>
    <rPh sb="3" eb="4">
      <t>グンタ</t>
    </rPh>
    <rPh sb="4" eb="6">
      <t>タカモリマ</t>
    </rPh>
    <rPh sb="6" eb="7">
      <t>マチ</t>
    </rPh>
    <phoneticPr fontId="12"/>
  </si>
  <si>
    <t>特別養護老人ホーム　あさぎりの郷</t>
    <rPh sb="0" eb="2">
      <t>トクベツヨ</t>
    </rPh>
    <rPh sb="2" eb="4">
      <t>ヨウゴロ</t>
    </rPh>
    <rPh sb="4" eb="6">
      <t>ロウジンサ</t>
    </rPh>
    <rPh sb="15" eb="16">
      <t>サト</t>
    </rPh>
    <phoneticPr fontId="12"/>
  </si>
  <si>
    <t>下伊那郡泰阜村</t>
  </si>
  <si>
    <t>特別養護老人ホーム　やすおか荘</t>
  </si>
  <si>
    <t>下伊那郡喬木村</t>
  </si>
  <si>
    <t>特別養護老人ホーム　喬木荘</t>
  </si>
  <si>
    <t>特別養護老人ホーム　遠山荘</t>
    <rPh sb="0" eb="2">
      <t>トクベツヨ</t>
    </rPh>
    <rPh sb="2" eb="4">
      <t>ヨウゴロ</t>
    </rPh>
    <rPh sb="4" eb="6">
      <t>ロウジン</t>
    </rPh>
    <phoneticPr fontId="12"/>
  </si>
  <si>
    <t>下伊那郡天龍村</t>
  </si>
  <si>
    <t>特別養護老人ホーム　天龍荘</t>
    <rPh sb="11" eb="12">
      <t>リュウ</t>
    </rPh>
    <phoneticPr fontId="12"/>
  </si>
  <si>
    <t>下伊那郡阿智村</t>
  </si>
  <si>
    <t>特別養護老人ホーム　阿智荘</t>
  </si>
  <si>
    <t>下伊那郡松川町</t>
  </si>
  <si>
    <t>特別養護老人ホーム　松川荘</t>
  </si>
  <si>
    <t>特別養護老人ホーム　阿南荘</t>
  </si>
  <si>
    <t>特別養護老人ホーム　第二飯田荘</t>
  </si>
  <si>
    <t>特別養護老人ホーム　飯田荘</t>
  </si>
  <si>
    <t>下伊那郡下條村</t>
  </si>
  <si>
    <t>盲老人養護老人ホーム光の園</t>
  </si>
  <si>
    <t>養護老人ホーム　ハートヒル川路</t>
  </si>
  <si>
    <t>下伊那郡天龍村</t>
    <rPh sb="5" eb="6">
      <t>リュウ</t>
    </rPh>
    <phoneticPr fontId="12"/>
  </si>
  <si>
    <t>養護老人ホーム　天龍荘</t>
    <rPh sb="9" eb="10">
      <t>リュウ</t>
    </rPh>
    <phoneticPr fontId="12"/>
  </si>
  <si>
    <t>養護老人ホーム　信濃寮</t>
  </si>
  <si>
    <t>前年度
入所者数</t>
  </si>
  <si>
    <t>入所者数</t>
  </si>
  <si>
    <t>施設名・種別</t>
  </si>
  <si>
    <t>令和６年６月30日現在</t>
    <rPh sb="0" eb="2">
      <t>レイワネ</t>
    </rPh>
    <rPh sb="3" eb="4">
      <t>ネンガ</t>
    </rPh>
    <rPh sb="5" eb="6">
      <t>ガツヒ</t>
    </rPh>
    <rPh sb="8" eb="9">
      <t>ヒゲ</t>
    </rPh>
    <rPh sb="9" eb="11">
      <t>ゲンザイ</t>
    </rPh>
    <phoneticPr fontId="16"/>
  </si>
  <si>
    <t>89 養護・特養老人ホーム等入所者状況</t>
    <rPh sb="6" eb="8">
      <t>トクヨウジ</t>
    </rPh>
    <rPh sb="17" eb="19">
      <t>ジョウキョウ</t>
    </rPh>
    <phoneticPr fontId="12"/>
  </si>
  <si>
    <t>　　・各事件の大まかな内訳</t>
    <rPh sb="3" eb="6">
      <t>カクジケン</t>
    </rPh>
    <rPh sb="7" eb="8">
      <t>オオ</t>
    </rPh>
    <rPh sb="11" eb="13">
      <t>ウチワケ</t>
    </rPh>
    <phoneticPr fontId="9"/>
  </si>
  <si>
    <t>《参考》</t>
    <rPh sb="1" eb="3">
      <t>サンコウ</t>
    </rPh>
    <phoneticPr fontId="9"/>
  </si>
  <si>
    <t>　　</t>
    <phoneticPr fontId="9"/>
  </si>
  <si>
    <t>　 　刑事事件及び少年事件については，取扱人員数です。</t>
    <phoneticPr fontId="9"/>
  </si>
  <si>
    <t>資料：長野地方・家庭裁判所より提供</t>
    <rPh sb="3" eb="5">
      <t>ナガノ</t>
    </rPh>
    <rPh sb="5" eb="7">
      <t>チホウ</t>
    </rPh>
    <rPh sb="8" eb="13">
      <t>カテイサイバンショ</t>
    </rPh>
    <rPh sb="15" eb="17">
      <t>テイキョウ</t>
    </rPh>
    <phoneticPr fontId="9"/>
  </si>
  <si>
    <t>注：民事事件及び家事事件については，取扱件数です。</t>
    <rPh sb="0" eb="1">
      <t>チュウ</t>
    </rPh>
    <rPh sb="2" eb="4">
      <t>ミンジ</t>
    </rPh>
    <rPh sb="4" eb="6">
      <t>ジケン</t>
    </rPh>
    <rPh sb="6" eb="7">
      <t>オヨ</t>
    </rPh>
    <rPh sb="8" eb="10">
      <t>カジ</t>
    </rPh>
    <rPh sb="10" eb="12">
      <t>ジケン</t>
    </rPh>
    <rPh sb="18" eb="20">
      <t>トリアツカイ</t>
    </rPh>
    <rPh sb="20" eb="22">
      <t>ケンスウ</t>
    </rPh>
    <phoneticPr fontId="9"/>
  </si>
  <si>
    <t>未　済</t>
  </si>
  <si>
    <t>既　済</t>
  </si>
  <si>
    <t>新  受</t>
  </si>
  <si>
    <t>少年事件（人）</t>
    <rPh sb="5" eb="6">
      <t>ニン</t>
    </rPh>
    <phoneticPr fontId="9"/>
  </si>
  <si>
    <t>家事事件（件）</t>
    <rPh sb="5" eb="6">
      <t>ケン</t>
    </rPh>
    <phoneticPr fontId="9"/>
  </si>
  <si>
    <t>長野地裁飯田支部</t>
  </si>
  <si>
    <t>刑事事件　（人）</t>
    <rPh sb="6" eb="7">
      <t>ニン</t>
    </rPh>
    <phoneticPr fontId="9"/>
  </si>
  <si>
    <t>民事事件　（件）</t>
    <rPh sb="6" eb="7">
      <t>ケン</t>
    </rPh>
    <phoneticPr fontId="9"/>
  </si>
  <si>
    <t>185 裁判所の事件取扱状況</t>
    <rPh sb="4" eb="7">
      <t>サイバンショ</t>
    </rPh>
    <rPh sb="8" eb="10">
      <t>ジケン</t>
    </rPh>
    <rPh sb="10" eb="12">
      <t>トリアツカイ</t>
    </rPh>
    <rPh sb="12" eb="14">
      <t>ジョウキョウ</t>
    </rPh>
    <phoneticPr fontId="9"/>
  </si>
  <si>
    <t>181 刑法犯罪の発生と検挙状況</t>
    <phoneticPr fontId="12"/>
  </si>
  <si>
    <t>目　次</t>
    <rPh sb="0" eb="1">
      <t>メ</t>
    </rPh>
    <rPh sb="2" eb="3">
      <t>ツギ</t>
    </rPh>
    <phoneticPr fontId="47"/>
  </si>
  <si>
    <t>凶悪犯</t>
    <rPh sb="0" eb="3">
      <t>キョウアクハン</t>
    </rPh>
    <phoneticPr fontId="12"/>
  </si>
  <si>
    <t>粗暴犯</t>
    <rPh sb="0" eb="2">
      <t>ソボウ</t>
    </rPh>
    <rPh sb="2" eb="3">
      <t>ハン</t>
    </rPh>
    <phoneticPr fontId="12"/>
  </si>
  <si>
    <t>盗犯</t>
    <rPh sb="0" eb="2">
      <t>トウハン</t>
    </rPh>
    <phoneticPr fontId="12"/>
  </si>
  <si>
    <t>知能犯</t>
    <rPh sb="0" eb="3">
      <t>チノウハン</t>
    </rPh>
    <phoneticPr fontId="12"/>
  </si>
  <si>
    <t>風俗犯</t>
    <rPh sb="0" eb="2">
      <t>フウゾク</t>
    </rPh>
    <rPh sb="2" eb="3">
      <t>ハン</t>
    </rPh>
    <phoneticPr fontId="12"/>
  </si>
  <si>
    <t>その他の
刑法犯</t>
    <rPh sb="0" eb="3">
      <t>ソノタ</t>
    </rPh>
    <rPh sb="5" eb="8">
      <t>ケイホウハン</t>
    </rPh>
    <phoneticPr fontId="12"/>
  </si>
  <si>
    <t>殺人　強盗
放火　
強制性交等</t>
    <rPh sb="0" eb="2">
      <t>サツジン</t>
    </rPh>
    <rPh sb="3" eb="5">
      <t>ゴウトウ</t>
    </rPh>
    <rPh sb="6" eb="8">
      <t>ホウカ</t>
    </rPh>
    <rPh sb="10" eb="12">
      <t>キョウセイ</t>
    </rPh>
    <rPh sb="12" eb="14">
      <t>セイコウ</t>
    </rPh>
    <rPh sb="14" eb="15">
      <t>トウ</t>
    </rPh>
    <phoneticPr fontId="12"/>
  </si>
  <si>
    <t>暴行　傷害
脅迫　恐喝</t>
    <rPh sb="0" eb="2">
      <t>ボウコウ</t>
    </rPh>
    <rPh sb="3" eb="5">
      <t>ショウガイ</t>
    </rPh>
    <rPh sb="6" eb="7">
      <t>オビヤ</t>
    </rPh>
    <rPh sb="7" eb="8">
      <t>サコ</t>
    </rPh>
    <rPh sb="9" eb="11">
      <t>キョウカツ</t>
    </rPh>
    <phoneticPr fontId="12"/>
  </si>
  <si>
    <t>窃　盗</t>
    <rPh sb="0" eb="1">
      <t>セツ</t>
    </rPh>
    <rPh sb="2" eb="3">
      <t>ヌス</t>
    </rPh>
    <phoneticPr fontId="12"/>
  </si>
  <si>
    <t>詐欺　横領
偽造　汚職
背任</t>
    <rPh sb="0" eb="2">
      <t>サギ</t>
    </rPh>
    <rPh sb="3" eb="5">
      <t>オウリョウ</t>
    </rPh>
    <rPh sb="6" eb="7">
      <t>ギ</t>
    </rPh>
    <rPh sb="7" eb="8">
      <t>ヅクリ</t>
    </rPh>
    <rPh sb="9" eb="11">
      <t>オショク</t>
    </rPh>
    <rPh sb="12" eb="14">
      <t>ハイニン</t>
    </rPh>
    <phoneticPr fontId="12"/>
  </si>
  <si>
    <t>賭博
わいせつ</t>
    <rPh sb="0" eb="2">
      <t>トバク</t>
    </rPh>
    <phoneticPr fontId="12"/>
  </si>
  <si>
    <t>公務執行妨害
住居侵入
器物損壊 等</t>
    <rPh sb="0" eb="2">
      <t>コウム</t>
    </rPh>
    <rPh sb="2" eb="4">
      <t>シッコウ</t>
    </rPh>
    <rPh sb="4" eb="6">
      <t>ボウガイ</t>
    </rPh>
    <rPh sb="7" eb="9">
      <t>ジュウキョ</t>
    </rPh>
    <rPh sb="9" eb="11">
      <t>シンニュウ</t>
    </rPh>
    <rPh sb="12" eb="14">
      <t>キブツ</t>
    </rPh>
    <rPh sb="14" eb="16">
      <t>ソンカイ</t>
    </rPh>
    <rPh sb="17" eb="18">
      <t>トウ</t>
    </rPh>
    <phoneticPr fontId="12"/>
  </si>
  <si>
    <t>発生件数</t>
    <rPh sb="0" eb="2">
      <t>ハッセイ</t>
    </rPh>
    <rPh sb="2" eb="4">
      <t>ケンスウ</t>
    </rPh>
    <phoneticPr fontId="12"/>
  </si>
  <si>
    <t>検挙件数</t>
    <rPh sb="0" eb="2">
      <t>ケンキョ</t>
    </rPh>
    <rPh sb="2" eb="4">
      <t>ケンスウ</t>
    </rPh>
    <phoneticPr fontId="12"/>
  </si>
  <si>
    <t>※　数値はすべて飯田市内における認知・検挙件数</t>
    <rPh sb="2" eb="4">
      <t>スウチ</t>
    </rPh>
    <rPh sb="8" eb="12">
      <t>イイダシナイ</t>
    </rPh>
    <rPh sb="16" eb="18">
      <t>ニンチ</t>
    </rPh>
    <rPh sb="19" eb="21">
      <t>ケンキョ</t>
    </rPh>
    <rPh sb="21" eb="23">
      <t>ケンスウ</t>
    </rPh>
    <phoneticPr fontId="12"/>
  </si>
  <si>
    <t>※　数値は確定値</t>
    <rPh sb="2" eb="4">
      <t>スウチ</t>
    </rPh>
    <rPh sb="5" eb="8">
      <t>カクテイチ</t>
    </rPh>
    <phoneticPr fontId="12"/>
  </si>
  <si>
    <t>※　刑法改正により、平成29年より「強姦罪」が「強制性交等罪」に名称変更</t>
    <rPh sb="2" eb="3">
      <t>ケイ</t>
    </rPh>
    <rPh sb="3" eb="6">
      <t>ホウカイセイ</t>
    </rPh>
    <rPh sb="10" eb="12">
      <t>ヘイセイ</t>
    </rPh>
    <rPh sb="14" eb="15">
      <t>ネン</t>
    </rPh>
    <rPh sb="18" eb="20">
      <t>ゴウカン</t>
    </rPh>
    <rPh sb="20" eb="21">
      <t>ザイ</t>
    </rPh>
    <rPh sb="24" eb="26">
      <t>キョウセイ</t>
    </rPh>
    <rPh sb="26" eb="28">
      <t>セイコウ</t>
    </rPh>
    <rPh sb="28" eb="29">
      <t>トウ</t>
    </rPh>
    <rPh sb="29" eb="30">
      <t>ザイ</t>
    </rPh>
    <rPh sb="32" eb="34">
      <t>メイショウ</t>
    </rPh>
    <rPh sb="34" eb="36">
      <t>ヘンコウ</t>
    </rPh>
    <phoneticPr fontId="12"/>
  </si>
  <si>
    <t>飯田市のあゆみ</t>
    <phoneticPr fontId="2"/>
  </si>
  <si>
    <t>市域のうつりかわり</t>
    <phoneticPr fontId="2"/>
  </si>
  <si>
    <t>飯田市の位置</t>
    <phoneticPr fontId="2"/>
  </si>
  <si>
    <t>地勢</t>
    <phoneticPr fontId="2"/>
  </si>
  <si>
    <t>地目別面積</t>
    <phoneticPr fontId="2"/>
  </si>
  <si>
    <t>地区ごとの地図</t>
    <phoneticPr fontId="2"/>
  </si>
  <si>
    <t>気象概況</t>
    <phoneticPr fontId="2"/>
  </si>
  <si>
    <t>降雪・積雪量</t>
    <phoneticPr fontId="2"/>
  </si>
  <si>
    <t>人口と世帯の推移</t>
    <phoneticPr fontId="2"/>
  </si>
  <si>
    <t>年齢（各歳）男女別人口</t>
    <phoneticPr fontId="2"/>
  </si>
  <si>
    <t>地区別年齢（3 区分）別人口</t>
    <phoneticPr fontId="2"/>
  </si>
  <si>
    <t>人口動態</t>
    <phoneticPr fontId="2"/>
  </si>
  <si>
    <t>国籍別外国人登録人口</t>
  </si>
  <si>
    <t xml:space="preserve">人口集中地区の面積・人口・ 世帯数の推移 </t>
    <phoneticPr fontId="2"/>
  </si>
  <si>
    <t xml:space="preserve">住民基本台帳登録による町別 人口・世帯数 </t>
    <phoneticPr fontId="2"/>
  </si>
  <si>
    <t>長野県内都市人口</t>
    <phoneticPr fontId="2"/>
  </si>
  <si>
    <t>19-1</t>
    <phoneticPr fontId="2"/>
  </si>
  <si>
    <t>常住人口・流入・流出人口及び昼間人口</t>
    <phoneticPr fontId="2"/>
  </si>
  <si>
    <t>夜間人口・昼間人口</t>
    <phoneticPr fontId="2"/>
  </si>
  <si>
    <t>産業別就業人口</t>
    <phoneticPr fontId="2"/>
  </si>
  <si>
    <t>従業地・常住地・産業（大分類）別 15 歳以上就業者数</t>
    <phoneticPr fontId="2"/>
  </si>
  <si>
    <t>世帯人員（10 区分）別一般世帯数及び一般世帯人員</t>
    <phoneticPr fontId="2"/>
  </si>
  <si>
    <t>施設等の世帯の種類（6 区分）別施設等の世帯数及び施設等の世帯人員</t>
    <phoneticPr fontId="2"/>
  </si>
  <si>
    <t>世帯の家族類型（22 区分）別一般世帯数、一般世帯人員及び親族人員</t>
    <phoneticPr fontId="2"/>
  </si>
  <si>
    <t>産業（大分類）、従業上の地位（8 区分）、男女別 15 歳以上就業者数</t>
    <phoneticPr fontId="2"/>
  </si>
  <si>
    <t>産業（大分類）、年齢（5 歳階級）、男女別 15 歳以上従業者数</t>
    <phoneticPr fontId="2"/>
  </si>
  <si>
    <t>地区別平均年齢</t>
    <phoneticPr fontId="2"/>
  </si>
  <si>
    <t>地区別農家の状況</t>
    <phoneticPr fontId="2"/>
  </si>
  <si>
    <t>経営別農家数の状況</t>
    <phoneticPr fontId="2"/>
  </si>
  <si>
    <t>経営耕地規模別農家数</t>
  </si>
  <si>
    <t>農産物販売金額別農家数</t>
    <phoneticPr fontId="2"/>
  </si>
  <si>
    <t>農地転用状況</t>
    <phoneticPr fontId="2"/>
  </si>
  <si>
    <t>農業共済事業の概要</t>
    <phoneticPr fontId="2"/>
  </si>
  <si>
    <t>ワーキングホリデー飯田の実施状況</t>
    <phoneticPr fontId="2"/>
  </si>
  <si>
    <t>No.39</t>
    <phoneticPr fontId="2"/>
  </si>
  <si>
    <t>林野面積（民有林）</t>
    <phoneticPr fontId="2"/>
  </si>
  <si>
    <t>43-1</t>
    <phoneticPr fontId="2"/>
  </si>
  <si>
    <t>養殖方法別池数・養殖面積</t>
    <phoneticPr fontId="2"/>
  </si>
  <si>
    <t>43-2</t>
    <phoneticPr fontId="2"/>
  </si>
  <si>
    <t>養殖種類別経営体数</t>
    <phoneticPr fontId="2"/>
  </si>
  <si>
    <t>飯田市地方卸売市場青果物・水産物・花き取扱状況</t>
    <phoneticPr fontId="2"/>
  </si>
  <si>
    <t>45-1</t>
    <phoneticPr fontId="2"/>
  </si>
  <si>
    <t>No.45-1</t>
    <phoneticPr fontId="2"/>
  </si>
  <si>
    <t>No.45-2</t>
  </si>
  <si>
    <t>45-2</t>
  </si>
  <si>
    <t>事業所数・従業者数の推移（民営）</t>
    <phoneticPr fontId="2"/>
  </si>
  <si>
    <t>46-1</t>
    <phoneticPr fontId="2"/>
  </si>
  <si>
    <t>商業の推移（卸売業・小売業）</t>
    <phoneticPr fontId="2"/>
  </si>
  <si>
    <t>46-3</t>
    <phoneticPr fontId="2"/>
  </si>
  <si>
    <t>商業の概要</t>
    <phoneticPr fontId="2"/>
  </si>
  <si>
    <t>工業の概要 従業者 4 人以上の事業所</t>
    <phoneticPr fontId="2"/>
  </si>
  <si>
    <t>48</t>
    <phoneticPr fontId="2"/>
  </si>
  <si>
    <t>制度資金あっせん状況</t>
    <phoneticPr fontId="2"/>
  </si>
  <si>
    <t>49</t>
    <phoneticPr fontId="2"/>
  </si>
  <si>
    <t>観光地利用者調</t>
    <phoneticPr fontId="2"/>
  </si>
  <si>
    <t>52</t>
    <phoneticPr fontId="2"/>
  </si>
  <si>
    <t>小学校の状況</t>
    <phoneticPr fontId="2"/>
  </si>
  <si>
    <t>No.52</t>
    <phoneticPr fontId="2"/>
  </si>
  <si>
    <t>53</t>
    <phoneticPr fontId="2"/>
  </si>
  <si>
    <t>中学校の状況</t>
  </si>
  <si>
    <t>No.53</t>
    <phoneticPr fontId="2"/>
  </si>
  <si>
    <t>54</t>
    <phoneticPr fontId="2"/>
  </si>
  <si>
    <t>高等学校の状況</t>
    <phoneticPr fontId="2"/>
  </si>
  <si>
    <t>55</t>
    <phoneticPr fontId="2"/>
  </si>
  <si>
    <t>大学の状況</t>
    <phoneticPr fontId="2"/>
  </si>
  <si>
    <t>No.55</t>
    <phoneticPr fontId="2"/>
  </si>
  <si>
    <t>56-1</t>
    <phoneticPr fontId="2"/>
  </si>
  <si>
    <t>幼稚園の状況</t>
    <phoneticPr fontId="2"/>
  </si>
  <si>
    <t>56-2</t>
    <phoneticPr fontId="2"/>
  </si>
  <si>
    <t>幼保連携型認定こども園の状況</t>
    <phoneticPr fontId="2"/>
  </si>
  <si>
    <t>58</t>
    <phoneticPr fontId="2"/>
  </si>
  <si>
    <t>専修学校の状況</t>
    <phoneticPr fontId="2"/>
  </si>
  <si>
    <t>59</t>
    <phoneticPr fontId="2"/>
  </si>
  <si>
    <t>学校給食共同調理場・給食室の状況</t>
    <phoneticPr fontId="2"/>
  </si>
  <si>
    <t>60</t>
    <phoneticPr fontId="2"/>
  </si>
  <si>
    <t>中学校卒業者の卒業後の状況</t>
    <phoneticPr fontId="2"/>
  </si>
  <si>
    <t>61</t>
  </si>
  <si>
    <t>高等学校進路別卒業者数</t>
    <phoneticPr fontId="2"/>
  </si>
  <si>
    <t>62</t>
    <phoneticPr fontId="2"/>
  </si>
  <si>
    <t>高等学校産業大分類別就職者数</t>
    <phoneticPr fontId="2"/>
  </si>
  <si>
    <t>63</t>
    <phoneticPr fontId="2"/>
  </si>
  <si>
    <t>奨学金貸与の状況</t>
    <phoneticPr fontId="2"/>
  </si>
  <si>
    <t>64</t>
    <phoneticPr fontId="2"/>
  </si>
  <si>
    <t>宿泊訓練施設の状況</t>
    <phoneticPr fontId="2"/>
  </si>
  <si>
    <t>65</t>
    <phoneticPr fontId="2"/>
  </si>
  <si>
    <t>公民館組織機構</t>
    <phoneticPr fontId="2"/>
  </si>
  <si>
    <t>66</t>
  </si>
  <si>
    <t>67</t>
  </si>
  <si>
    <t>68</t>
  </si>
  <si>
    <t>公民館の配置</t>
    <phoneticPr fontId="2"/>
  </si>
  <si>
    <t>公民館施設の概要</t>
    <phoneticPr fontId="2"/>
  </si>
  <si>
    <t>各館別公民館利用状況</t>
    <phoneticPr fontId="2"/>
  </si>
  <si>
    <t>69-1</t>
    <phoneticPr fontId="2"/>
  </si>
  <si>
    <t>図書館施設の概要</t>
    <phoneticPr fontId="2"/>
  </si>
  <si>
    <t>69-2（イ）</t>
    <phoneticPr fontId="2"/>
  </si>
  <si>
    <t>19-2</t>
    <phoneticPr fontId="2"/>
  </si>
  <si>
    <t>69-2（ロ）</t>
    <phoneticPr fontId="2"/>
  </si>
  <si>
    <t>69-2（ハ）</t>
    <phoneticPr fontId="2"/>
  </si>
  <si>
    <t>69-2（二）</t>
    <rPh sb="5" eb="6">
      <t>ニ</t>
    </rPh>
    <phoneticPr fontId="2"/>
  </si>
  <si>
    <t>（ロ） 中央館貸出冊数</t>
    <phoneticPr fontId="2"/>
  </si>
  <si>
    <t>中央館貸出冊数</t>
  </si>
  <si>
    <t>分館・地域館貸出冊数</t>
    <phoneticPr fontId="2"/>
  </si>
  <si>
    <t>貸出冊数</t>
    <phoneticPr fontId="2"/>
  </si>
  <si>
    <t>障がい者用視聴覚資料所蔵タイトル数・貸出タイトル数　</t>
    <phoneticPr fontId="2"/>
  </si>
  <si>
    <t>（ニ） 障がい者用視聴覚資料所蔵タイトル数・貸出タイトル数※カセットテープ・CD　　　　　　　</t>
    <rPh sb="4" eb="5">
      <t>ショウ</t>
    </rPh>
    <rPh sb="7" eb="8">
      <t>シャ</t>
    </rPh>
    <rPh sb="8" eb="9">
      <t>ヨウ</t>
    </rPh>
    <rPh sb="9" eb="12">
      <t>シチョウカク</t>
    </rPh>
    <rPh sb="12" eb="14">
      <t>シリョウ</t>
    </rPh>
    <rPh sb="14" eb="16">
      <t>ショゾウ</t>
    </rPh>
    <rPh sb="20" eb="21">
      <t>スウ</t>
    </rPh>
    <rPh sb="22" eb="24">
      <t>カシダシ</t>
    </rPh>
    <rPh sb="28" eb="29">
      <t>スウ</t>
    </rPh>
    <phoneticPr fontId="9"/>
  </si>
  <si>
    <t>No.69-2(ハ)</t>
    <phoneticPr fontId="2"/>
  </si>
  <si>
    <t>No.69-2(ロ)</t>
    <phoneticPr fontId="2"/>
  </si>
  <si>
    <t>No.69-2（二）</t>
    <rPh sb="8" eb="9">
      <t>ニ</t>
    </rPh>
    <phoneticPr fontId="2"/>
  </si>
  <si>
    <t>目次</t>
    <rPh sb="0" eb="2">
      <t>モクジ</t>
    </rPh>
    <phoneticPr fontId="2"/>
  </si>
  <si>
    <t>文化財</t>
  </si>
  <si>
    <t>体育施設</t>
    <phoneticPr fontId="2"/>
  </si>
  <si>
    <t>社会体育関係事業</t>
  </si>
  <si>
    <t>73-1</t>
    <phoneticPr fontId="2"/>
  </si>
  <si>
    <t>文化会館の概要</t>
    <phoneticPr fontId="2"/>
  </si>
  <si>
    <t>73-2</t>
    <phoneticPr fontId="2"/>
  </si>
  <si>
    <t>文化会館利用状況</t>
  </si>
  <si>
    <t>74-1</t>
    <phoneticPr fontId="2"/>
  </si>
  <si>
    <t>竹田扇之助記念国際糸操り人形館の概要</t>
    <phoneticPr fontId="2"/>
  </si>
  <si>
    <t>74-2</t>
    <phoneticPr fontId="2"/>
  </si>
  <si>
    <t>飯田市川本喜八郎人形美術館の概要</t>
    <phoneticPr fontId="2"/>
  </si>
  <si>
    <t>歴史研究所の概要</t>
    <phoneticPr fontId="2"/>
  </si>
  <si>
    <t>美術博物館の概要</t>
    <phoneticPr fontId="2"/>
  </si>
  <si>
    <t>77-1</t>
    <phoneticPr fontId="2"/>
  </si>
  <si>
    <t>美術博物館の観覧者数</t>
  </si>
  <si>
    <t>77-2</t>
    <phoneticPr fontId="2"/>
  </si>
  <si>
    <t>まつり伝承館天伯、遠山郷土館の観覧者数</t>
    <phoneticPr fontId="2"/>
  </si>
  <si>
    <t>考古資料館の概要</t>
    <phoneticPr fontId="2"/>
  </si>
  <si>
    <t>考古資料館観覧状況</t>
    <phoneticPr fontId="2"/>
  </si>
  <si>
    <t>旧小笠原家書院（重要文化財）・小笠原資料館の概要</t>
    <phoneticPr fontId="2"/>
  </si>
  <si>
    <t>上郷歴史民俗資料館の概要</t>
    <phoneticPr fontId="2"/>
  </si>
  <si>
    <t>旧小笠原書院・小笠原資料館観覧状況</t>
    <phoneticPr fontId="2"/>
  </si>
  <si>
    <t>旧座光寺麻績（おみ）学校校舎（県宝）の概要</t>
    <phoneticPr fontId="2"/>
  </si>
  <si>
    <t>北田遺跡公園の概要</t>
    <phoneticPr fontId="2"/>
  </si>
  <si>
    <t>菱田春草生誕地公園の概要</t>
    <phoneticPr fontId="2"/>
  </si>
  <si>
    <t>86-1</t>
    <phoneticPr fontId="2"/>
  </si>
  <si>
    <t>生活保護状況</t>
    <phoneticPr fontId="2"/>
  </si>
  <si>
    <t>86-2</t>
    <phoneticPr fontId="2"/>
  </si>
  <si>
    <t>保護世帯及び人員</t>
    <phoneticPr fontId="2"/>
  </si>
  <si>
    <t>86-3</t>
    <phoneticPr fontId="2"/>
  </si>
  <si>
    <t>保護費</t>
    <phoneticPr fontId="2"/>
  </si>
  <si>
    <t>授産施設の状況</t>
    <phoneticPr fontId="2"/>
  </si>
  <si>
    <t>社会福祉施設等</t>
    <phoneticPr fontId="2"/>
  </si>
  <si>
    <t>養護・特養老人ホーム等入所者状況</t>
    <phoneticPr fontId="2"/>
  </si>
  <si>
    <t>No.89</t>
    <phoneticPr fontId="2"/>
  </si>
  <si>
    <t>介護保険認定者一覧表</t>
    <phoneticPr fontId="2"/>
  </si>
  <si>
    <t>老人福祉センター利用状況</t>
    <phoneticPr fontId="2"/>
  </si>
  <si>
    <t>就学前児童入所状況</t>
  </si>
  <si>
    <t>93-1</t>
    <phoneticPr fontId="2"/>
  </si>
  <si>
    <t>保育所の状況</t>
    <phoneticPr fontId="2"/>
  </si>
  <si>
    <t>93-2</t>
    <phoneticPr fontId="2"/>
  </si>
  <si>
    <t>地域子育て支援拠点の状況</t>
    <phoneticPr fontId="2"/>
  </si>
  <si>
    <t>94-1</t>
    <phoneticPr fontId="2"/>
  </si>
  <si>
    <t>児童扶養手当支給状況</t>
    <phoneticPr fontId="2"/>
  </si>
  <si>
    <t>94-2</t>
    <phoneticPr fontId="2"/>
  </si>
  <si>
    <t>特別児童扶養手当支給状況</t>
    <phoneticPr fontId="2"/>
  </si>
  <si>
    <t>児童手当支給状況</t>
    <phoneticPr fontId="2"/>
  </si>
  <si>
    <t>児童館・児童センター・児童クラブ設置状況</t>
    <phoneticPr fontId="2"/>
  </si>
  <si>
    <t>身体障害者等級別・障害別手帳交付状況</t>
    <phoneticPr fontId="2"/>
  </si>
  <si>
    <t xml:space="preserve"> 知的障害者名簿登載者数</t>
    <phoneticPr fontId="2"/>
  </si>
  <si>
    <t>国民年金加入の状況</t>
    <phoneticPr fontId="2"/>
  </si>
  <si>
    <t xml:space="preserve"> 国民年金受給の状況</t>
    <phoneticPr fontId="2"/>
  </si>
  <si>
    <t>No.101</t>
    <phoneticPr fontId="2"/>
  </si>
  <si>
    <t>共同募金の状況</t>
    <phoneticPr fontId="2"/>
  </si>
  <si>
    <t>No.103</t>
    <phoneticPr fontId="2"/>
  </si>
  <si>
    <t>日本赤十字活動資金の収納状況</t>
    <phoneticPr fontId="2"/>
  </si>
  <si>
    <t>社会福祉協議会の相談事業</t>
    <phoneticPr fontId="2"/>
  </si>
  <si>
    <t>No.105</t>
    <phoneticPr fontId="2"/>
  </si>
  <si>
    <t>一般職業紹介の状況</t>
    <phoneticPr fontId="2"/>
  </si>
  <si>
    <t>106 一般職業紹介の状況</t>
    <rPh sb="4" eb="6">
      <t>イッパン</t>
    </rPh>
    <rPh sb="6" eb="8">
      <t>ショクギョウ</t>
    </rPh>
    <rPh sb="8" eb="10">
      <t>ショウカイ</t>
    </rPh>
    <rPh sb="11" eb="13">
      <t>ジョウキョウ</t>
    </rPh>
    <phoneticPr fontId="9"/>
  </si>
  <si>
    <t>新規求人数</t>
    <rPh sb="0" eb="2">
      <t>シンキ</t>
    </rPh>
    <rPh sb="2" eb="5">
      <t>キュウジンスウ</t>
    </rPh>
    <phoneticPr fontId="9"/>
  </si>
  <si>
    <t>新規求職者数</t>
    <rPh sb="0" eb="2">
      <t>シンキ</t>
    </rPh>
    <rPh sb="2" eb="5">
      <t>キュウショクシャ</t>
    </rPh>
    <rPh sb="5" eb="6">
      <t>カズ</t>
    </rPh>
    <phoneticPr fontId="9"/>
  </si>
  <si>
    <t>就職者数</t>
    <rPh sb="0" eb="3">
      <t>シュウショクシャ</t>
    </rPh>
    <rPh sb="3" eb="4">
      <t>スウ</t>
    </rPh>
    <phoneticPr fontId="9"/>
  </si>
  <si>
    <t>年度計</t>
    <rPh sb="0" eb="1">
      <t>ネン</t>
    </rPh>
    <rPh sb="1" eb="2">
      <t>ド</t>
    </rPh>
    <rPh sb="2" eb="3">
      <t>ドケイ</t>
    </rPh>
    <phoneticPr fontId="9"/>
  </si>
  <si>
    <t>月平均</t>
    <rPh sb="0" eb="3">
      <t>ツキヘイキン</t>
    </rPh>
    <phoneticPr fontId="9"/>
  </si>
  <si>
    <t>年度計</t>
  </si>
  <si>
    <t>資料：飯田公共職業安定所　</t>
    <phoneticPr fontId="9"/>
  </si>
  <si>
    <t>107 雇用保険受給者の状況</t>
    <rPh sb="4" eb="6">
      <t>コヨウ</t>
    </rPh>
    <rPh sb="6" eb="8">
      <t>ホケン</t>
    </rPh>
    <rPh sb="8" eb="11">
      <t>ジュキュウシャ</t>
    </rPh>
    <rPh sb="12" eb="14">
      <t>ジョウキョウ</t>
    </rPh>
    <phoneticPr fontId="9"/>
  </si>
  <si>
    <t>（単位(支給金額) 千円）</t>
    <phoneticPr fontId="9"/>
  </si>
  <si>
    <t>受給資格決定</t>
    <rPh sb="0" eb="2">
      <t>ジュキュウ</t>
    </rPh>
    <rPh sb="2" eb="4">
      <t>シカク</t>
    </rPh>
    <rPh sb="4" eb="6">
      <t>ケッテイ</t>
    </rPh>
    <phoneticPr fontId="9"/>
  </si>
  <si>
    <t>一般雇用保険受給者</t>
    <rPh sb="0" eb="2">
      <t>イッパン</t>
    </rPh>
    <rPh sb="2" eb="4">
      <t>コヨウ</t>
    </rPh>
    <rPh sb="4" eb="6">
      <t>ホケン</t>
    </rPh>
    <rPh sb="6" eb="9">
      <t>ジュキュウシャ</t>
    </rPh>
    <phoneticPr fontId="9"/>
  </si>
  <si>
    <t>短期雇用特例被保険者</t>
    <rPh sb="0" eb="2">
      <t>タンキ</t>
    </rPh>
    <rPh sb="2" eb="4">
      <t>コヨウ</t>
    </rPh>
    <rPh sb="4" eb="6">
      <t>トクレイ</t>
    </rPh>
    <rPh sb="6" eb="10">
      <t>ヒホケンシャ</t>
    </rPh>
    <phoneticPr fontId="9"/>
  </si>
  <si>
    <t>高年者求職者給付金</t>
    <rPh sb="0" eb="3">
      <t>コウネンシャ</t>
    </rPh>
    <rPh sb="3" eb="5">
      <t>キュウショク</t>
    </rPh>
    <rPh sb="5" eb="6">
      <t>シャ</t>
    </rPh>
    <rPh sb="6" eb="9">
      <t>キュウフキン</t>
    </rPh>
    <phoneticPr fontId="9"/>
  </si>
  <si>
    <t>※実人員(月平均)</t>
    <rPh sb="1" eb="2">
      <t>ジツ</t>
    </rPh>
    <rPh sb="2" eb="4">
      <t>ジンイン</t>
    </rPh>
    <rPh sb="5" eb="8">
      <t>ツキヘイキン</t>
    </rPh>
    <phoneticPr fontId="9"/>
  </si>
  <si>
    <t>保険金</t>
    <rPh sb="0" eb="3">
      <t>ホケンキン</t>
    </rPh>
    <phoneticPr fontId="9"/>
  </si>
  <si>
    <t>受給者数</t>
    <rPh sb="0" eb="2">
      <t>ジュキュウ</t>
    </rPh>
    <rPh sb="2" eb="3">
      <t>シャ</t>
    </rPh>
    <rPh sb="3" eb="4">
      <t>スウ</t>
    </rPh>
    <phoneticPr fontId="9"/>
  </si>
  <si>
    <t>支給金額</t>
    <rPh sb="0" eb="2">
      <t>シキュウ</t>
    </rPh>
    <rPh sb="2" eb="4">
      <t>キンガク</t>
    </rPh>
    <phoneticPr fontId="9"/>
  </si>
  <si>
    <t>支給額</t>
    <rPh sb="0" eb="3">
      <t>シキュウガク</t>
    </rPh>
    <phoneticPr fontId="9"/>
  </si>
  <si>
    <t>資料：飯田公共職業安定所</t>
    <rPh sb="0" eb="2">
      <t>シリョウ</t>
    </rPh>
    <rPh sb="3" eb="5">
      <t>イイダ</t>
    </rPh>
    <rPh sb="5" eb="7">
      <t>コウキョウ</t>
    </rPh>
    <rPh sb="7" eb="9">
      <t>ショクギョウ</t>
    </rPh>
    <rPh sb="9" eb="11">
      <t>アンテイ</t>
    </rPh>
    <rPh sb="11" eb="12">
      <t>ジョ</t>
    </rPh>
    <phoneticPr fontId="9"/>
  </si>
  <si>
    <t>109 中高年齢者職業紹介の状況</t>
    <rPh sb="4" eb="6">
      <t>チュウコウネン</t>
    </rPh>
    <rPh sb="6" eb="8">
      <t>ネンレイ</t>
    </rPh>
    <rPh sb="8" eb="9">
      <t>シャ</t>
    </rPh>
    <rPh sb="9" eb="11">
      <t>ショクギョウ</t>
    </rPh>
    <rPh sb="11" eb="13">
      <t>ショウカイ</t>
    </rPh>
    <rPh sb="14" eb="16">
      <t>ジョウキョウ</t>
    </rPh>
    <phoneticPr fontId="9"/>
  </si>
  <si>
    <t>令和５年４月1日～令和６年３月31日</t>
    <rPh sb="0" eb="2">
      <t>レイワ</t>
    </rPh>
    <rPh sb="3" eb="4">
      <t>ネン</t>
    </rPh>
    <rPh sb="5" eb="6">
      <t>ガツ</t>
    </rPh>
    <rPh sb="7" eb="8">
      <t>ニチ</t>
    </rPh>
    <rPh sb="9" eb="11">
      <t>レイワ</t>
    </rPh>
    <rPh sb="12" eb="13">
      <t>ネン</t>
    </rPh>
    <rPh sb="14" eb="15">
      <t>ガツ</t>
    </rPh>
    <rPh sb="17" eb="18">
      <t>ニチ</t>
    </rPh>
    <phoneticPr fontId="9"/>
  </si>
  <si>
    <t>区　　　分</t>
    <rPh sb="0" eb="1">
      <t>ク</t>
    </rPh>
    <rPh sb="4" eb="5">
      <t>ブン</t>
    </rPh>
    <phoneticPr fontId="9"/>
  </si>
  <si>
    <t>45～54歳</t>
    <rPh sb="5" eb="6">
      <t>サイ</t>
    </rPh>
    <phoneticPr fontId="9"/>
  </si>
  <si>
    <t>55歳～</t>
    <phoneticPr fontId="9"/>
  </si>
  <si>
    <t>求職者数
（新規）</t>
    <rPh sb="0" eb="3">
      <t>キュウショクシャ</t>
    </rPh>
    <rPh sb="3" eb="4">
      <t>スウ</t>
    </rPh>
    <rPh sb="6" eb="8">
      <t>シンキ</t>
    </rPh>
    <phoneticPr fontId="9"/>
  </si>
  <si>
    <t>就職率</t>
    <rPh sb="0" eb="3">
      <t>シュウショクリツ</t>
    </rPh>
    <phoneticPr fontId="9"/>
  </si>
  <si>
    <t>（％）</t>
    <phoneticPr fontId="9"/>
  </si>
  <si>
    <t>【参考：令和4年４月１日～令和5年３月31日】</t>
    <rPh sb="1" eb="3">
      <t>サンコウ</t>
    </rPh>
    <rPh sb="4" eb="6">
      <t>レイワ</t>
    </rPh>
    <rPh sb="7" eb="8">
      <t>ネン</t>
    </rPh>
    <rPh sb="9" eb="10">
      <t>ガツ</t>
    </rPh>
    <rPh sb="11" eb="12">
      <t>ニチ</t>
    </rPh>
    <rPh sb="13" eb="15">
      <t>レイワ</t>
    </rPh>
    <rPh sb="16" eb="17">
      <t>ネン</t>
    </rPh>
    <rPh sb="18" eb="19">
      <t>ガツ</t>
    </rPh>
    <rPh sb="21" eb="22">
      <t>ニチ</t>
    </rPh>
    <phoneticPr fontId="16"/>
  </si>
  <si>
    <t>55歳～</t>
    <rPh sb="2" eb="3">
      <t>サイ</t>
    </rPh>
    <phoneticPr fontId="9"/>
  </si>
  <si>
    <t>No.106</t>
    <phoneticPr fontId="2"/>
  </si>
  <si>
    <t xml:space="preserve"> 雇用保険受給者の状況</t>
    <phoneticPr fontId="2"/>
  </si>
  <si>
    <t>No.107</t>
    <phoneticPr fontId="2"/>
  </si>
  <si>
    <t>中高年齢者職業紹介の状況</t>
    <phoneticPr fontId="2"/>
  </si>
  <si>
    <t>No.109</t>
    <phoneticPr fontId="2"/>
  </si>
  <si>
    <t>一般財団法人飯田勤労者共済会</t>
    <phoneticPr fontId="2"/>
  </si>
  <si>
    <t>115-1</t>
    <phoneticPr fontId="2"/>
  </si>
  <si>
    <t>勤労青少年ホーム・勤労者体育センターの状況</t>
    <phoneticPr fontId="2"/>
  </si>
  <si>
    <t>115-2</t>
    <phoneticPr fontId="2"/>
  </si>
  <si>
    <t>勤労青少年ホーム登録者数</t>
    <phoneticPr fontId="2"/>
  </si>
  <si>
    <t>115-3</t>
    <phoneticPr fontId="2"/>
  </si>
  <si>
    <t>勤労青少年ホーム・勤労者体育センター利用者数</t>
    <phoneticPr fontId="2"/>
  </si>
  <si>
    <t>115-4</t>
    <phoneticPr fontId="2"/>
  </si>
  <si>
    <t>勤労青少年ホーム事業実施状況</t>
    <phoneticPr fontId="2"/>
  </si>
  <si>
    <t>ＪＲ各駅乗車人員</t>
    <phoneticPr fontId="2"/>
  </si>
  <si>
    <t>目次</t>
    <rPh sb="0" eb="2">
      <t>モクジ</t>
    </rPh>
    <phoneticPr fontId="2"/>
  </si>
  <si>
    <t>No.116</t>
    <phoneticPr fontId="2"/>
  </si>
  <si>
    <t>自動車課税台数</t>
    <phoneticPr fontId="2"/>
  </si>
  <si>
    <t>飯田インターチェンジ車両出入状況</t>
    <phoneticPr fontId="2"/>
  </si>
  <si>
    <t>118 飯田インターチェンジ車両出入状況</t>
    <phoneticPr fontId="47"/>
  </si>
  <si>
    <t>(単位　台）</t>
  </si>
  <si>
    <t>31(1)</t>
  </si>
  <si>
    <t>入</t>
  </si>
  <si>
    <t>出</t>
  </si>
  <si>
    <t>1日平均</t>
  </si>
  <si>
    <t xml:space="preserve">        資料：中日本高速道路(株)名古屋支社</t>
  </si>
  <si>
    <t>118-2 座光寺スマートインターチェンジ車両出入状況</t>
  </si>
  <si>
    <t>※座光寺スマートインターチェエンジは令和3年3月28日開通</t>
  </si>
  <si>
    <t>No.118</t>
    <phoneticPr fontId="2"/>
  </si>
  <si>
    <t>バスの運行状況</t>
    <phoneticPr fontId="2"/>
  </si>
  <si>
    <t>No.119</t>
    <phoneticPr fontId="2"/>
  </si>
  <si>
    <t>ガス需要の状況（都市ガス）</t>
    <phoneticPr fontId="2"/>
  </si>
  <si>
    <t>128 ガス需要の状況（都市ガス）</t>
  </si>
  <si>
    <t>（単位　戸・m3）</t>
    <rPh sb="1" eb="3">
      <t>タンイ</t>
    </rPh>
    <rPh sb="4" eb="5">
      <t>コ</t>
    </rPh>
    <phoneticPr fontId="9"/>
  </si>
  <si>
    <t>供給戸数</t>
  </si>
  <si>
    <t>需要量</t>
  </si>
  <si>
    <t>家庭用</t>
  </si>
  <si>
    <t>工業用</t>
  </si>
  <si>
    <t>商業用</t>
  </si>
  <si>
    <t>その他用</t>
    <rPh sb="2" eb="3">
      <t>タ</t>
    </rPh>
    <rPh sb="3" eb="4">
      <t>ヨウ</t>
    </rPh>
    <phoneticPr fontId="9"/>
  </si>
  <si>
    <t>※　供給戸数は、年度末使用中戸数。</t>
    <rPh sb="2" eb="4">
      <t>キョウキュウ</t>
    </rPh>
    <phoneticPr fontId="9"/>
  </si>
  <si>
    <t>資料：信州ガス（株）</t>
  </si>
  <si>
    <t>　　 需要量は、年間総需要量。</t>
    <rPh sb="3" eb="6">
      <t>ジュヨウリョウ</t>
    </rPh>
    <rPh sb="8" eb="10">
      <t>ネンカン</t>
    </rPh>
    <rPh sb="10" eb="13">
      <t>ソウジュヨウ</t>
    </rPh>
    <rPh sb="13" eb="14">
      <t>リョウ</t>
    </rPh>
    <phoneticPr fontId="9"/>
  </si>
  <si>
    <t>No.128</t>
    <phoneticPr fontId="2"/>
  </si>
  <si>
    <t>上下水道事業の沿革</t>
    <phoneticPr fontId="2"/>
  </si>
  <si>
    <t>130</t>
    <phoneticPr fontId="2"/>
  </si>
  <si>
    <t>水道計画</t>
    <phoneticPr fontId="2"/>
  </si>
  <si>
    <t>給水戸数・人口等の推移</t>
    <phoneticPr fontId="2"/>
  </si>
  <si>
    <t>配水量及び有収水量（上水道）</t>
    <phoneticPr fontId="2"/>
  </si>
  <si>
    <t>用途、口径別栓数及び使用水量</t>
    <phoneticPr fontId="2"/>
  </si>
  <si>
    <t>管路及び消火栓</t>
    <phoneticPr fontId="2"/>
  </si>
  <si>
    <t>給水戸数及び人口</t>
    <phoneticPr fontId="2"/>
  </si>
  <si>
    <t>配水量及び有収水量・加入状況</t>
    <phoneticPr fontId="2"/>
  </si>
  <si>
    <t>下水道の整備状況</t>
    <phoneticPr fontId="2"/>
  </si>
  <si>
    <t>公共下水道・特定環境保全公共下水道の状況</t>
    <phoneticPr fontId="2"/>
  </si>
  <si>
    <t>上水道配水量及び下水道処理量</t>
    <phoneticPr fontId="2"/>
  </si>
  <si>
    <t>農業集落排水施設の併用開始状況</t>
    <phoneticPr fontId="2"/>
  </si>
  <si>
    <t>浄化槽設置数</t>
    <phoneticPr fontId="2"/>
  </si>
  <si>
    <t>浄化槽人槽別設置数</t>
    <phoneticPr fontId="2"/>
  </si>
  <si>
    <t>　Ａ　　沿革</t>
    <phoneticPr fontId="2"/>
  </si>
  <si>
    <t>　Ｂ　　気象</t>
    <phoneticPr fontId="2"/>
  </si>
  <si>
    <t>　Ｃ　　人口</t>
    <phoneticPr fontId="2"/>
  </si>
  <si>
    <t>　Ｄ　　産業</t>
    <phoneticPr fontId="2"/>
  </si>
  <si>
    <t>　Ｅ　　教育</t>
    <phoneticPr fontId="2"/>
  </si>
  <si>
    <t>　Ｆ　　文化</t>
    <phoneticPr fontId="2"/>
  </si>
  <si>
    <t>　Ｇ　　社会福祉</t>
    <phoneticPr fontId="2"/>
  </si>
  <si>
    <t>　H　　労働</t>
    <phoneticPr fontId="2"/>
  </si>
  <si>
    <t>　I　　運輸・通信</t>
    <phoneticPr fontId="2"/>
  </si>
  <si>
    <t>　Ｊ　　電力・ガス</t>
    <phoneticPr fontId="2"/>
  </si>
  <si>
    <t>　Ｋ　　水道</t>
    <phoneticPr fontId="2"/>
  </si>
  <si>
    <t>医療施設の状況</t>
    <phoneticPr fontId="2"/>
  </si>
  <si>
    <t>医療機関等従事者数</t>
    <phoneticPr fontId="2"/>
  </si>
  <si>
    <t>特定死因別死亡者数</t>
    <phoneticPr fontId="2"/>
  </si>
  <si>
    <t>結核患者発生状況</t>
    <phoneticPr fontId="2"/>
  </si>
  <si>
    <t>感染症届出状況</t>
    <phoneticPr fontId="2"/>
  </si>
  <si>
    <t>予防接種法による予防接種年度別被接種者数</t>
    <phoneticPr fontId="2"/>
  </si>
  <si>
    <t>妊娠届出数</t>
    <phoneticPr fontId="2"/>
  </si>
  <si>
    <t>No.149</t>
    <phoneticPr fontId="2"/>
  </si>
  <si>
    <t>パパママ教室開設状況</t>
    <phoneticPr fontId="2"/>
  </si>
  <si>
    <t>No.150</t>
    <phoneticPr fontId="2"/>
  </si>
  <si>
    <t>乳幼児保健指導状況</t>
    <phoneticPr fontId="2"/>
  </si>
  <si>
    <t>股関節脱臼検診結果</t>
    <phoneticPr fontId="2"/>
  </si>
  <si>
    <t>特定健康診査</t>
    <phoneticPr fontId="2"/>
  </si>
  <si>
    <t>胃検診結果</t>
    <phoneticPr fontId="2"/>
  </si>
  <si>
    <t>子宮がん検診結果</t>
    <phoneticPr fontId="2"/>
  </si>
  <si>
    <t>乳房検診結果</t>
    <phoneticPr fontId="2"/>
  </si>
  <si>
    <t>大腸がん検診結果</t>
    <phoneticPr fontId="2"/>
  </si>
  <si>
    <t>肺がん検診結果</t>
    <phoneticPr fontId="2"/>
  </si>
  <si>
    <t>159-1</t>
    <phoneticPr fontId="2"/>
  </si>
  <si>
    <t>不妊治療費助成</t>
    <phoneticPr fontId="2"/>
  </si>
  <si>
    <t>159-2</t>
    <phoneticPr fontId="2"/>
  </si>
  <si>
    <t>不育症治療費助成</t>
    <phoneticPr fontId="2"/>
  </si>
  <si>
    <t>いきいき教室（介護予防事業）</t>
    <phoneticPr fontId="2"/>
  </si>
  <si>
    <t>福祉医療給付事業</t>
    <phoneticPr fontId="2"/>
  </si>
  <si>
    <t>国民健康保険給付状況</t>
    <phoneticPr fontId="2"/>
  </si>
  <si>
    <t>国民健康保険収支状況</t>
    <phoneticPr fontId="2"/>
  </si>
  <si>
    <t>後期高齢者医療制度の状況</t>
    <phoneticPr fontId="2"/>
  </si>
  <si>
    <t>No.167</t>
    <phoneticPr fontId="2"/>
  </si>
  <si>
    <t>飯田市立病院の概要</t>
    <phoneticPr fontId="2"/>
  </si>
  <si>
    <t>飯田市立病院 入院・外来患者数の推移</t>
    <phoneticPr fontId="2"/>
  </si>
  <si>
    <t>No.168</t>
    <phoneticPr fontId="2"/>
  </si>
  <si>
    <t>174-1</t>
    <phoneticPr fontId="2"/>
  </si>
  <si>
    <t>温室効果ガス排出量及び太陽光発電施設普及率</t>
    <phoneticPr fontId="2"/>
  </si>
  <si>
    <t>環境の状況　　　（１）河川水質調査状況</t>
    <phoneticPr fontId="2"/>
  </si>
  <si>
    <t>174-2（1）</t>
    <phoneticPr fontId="2"/>
  </si>
  <si>
    <t>174-2（2）ア</t>
    <phoneticPr fontId="2"/>
  </si>
  <si>
    <t>自動車騒音測定及び道路に面する地域における環境基準の達成状況</t>
    <phoneticPr fontId="2"/>
  </si>
  <si>
    <t>174-2（2）イ</t>
    <phoneticPr fontId="2"/>
  </si>
  <si>
    <t>騒音測定結果</t>
    <phoneticPr fontId="2"/>
  </si>
  <si>
    <t>174-2（3）</t>
    <phoneticPr fontId="2"/>
  </si>
  <si>
    <t>臭気指数による測定結果</t>
    <phoneticPr fontId="2"/>
  </si>
  <si>
    <t>175-1</t>
    <phoneticPr fontId="2"/>
  </si>
  <si>
    <t>175-2</t>
    <phoneticPr fontId="2"/>
  </si>
  <si>
    <t>ごみ等処理の状況</t>
    <phoneticPr fontId="2"/>
  </si>
  <si>
    <t>飯田市一般廃棄物最終処分場概要</t>
    <phoneticPr fontId="2"/>
  </si>
  <si>
    <t>し尿の処理状況（施設処理分）</t>
    <phoneticPr fontId="2"/>
  </si>
  <si>
    <t>No.176</t>
    <phoneticPr fontId="2"/>
  </si>
  <si>
    <t>176-1</t>
    <phoneticPr fontId="2"/>
  </si>
  <si>
    <t>公害苦情処理状況</t>
    <phoneticPr fontId="2"/>
  </si>
  <si>
    <t>No.177</t>
    <phoneticPr fontId="2"/>
  </si>
  <si>
    <t>No.178</t>
    <phoneticPr fontId="2"/>
  </si>
  <si>
    <t>犬の登録状況</t>
    <phoneticPr fontId="2"/>
  </si>
  <si>
    <t>墓地事業の状況</t>
  </si>
  <si>
    <t>環境衛生関係営業施設状況</t>
    <phoneticPr fontId="2"/>
  </si>
  <si>
    <t>刑法犯罪の発生と検挙状況</t>
    <phoneticPr fontId="2"/>
  </si>
  <si>
    <t>No.181</t>
    <phoneticPr fontId="2"/>
  </si>
  <si>
    <t>交通事故の発生状況（人身）</t>
    <phoneticPr fontId="2"/>
  </si>
  <si>
    <t>交通災害共済制度の状況</t>
    <phoneticPr fontId="2"/>
  </si>
  <si>
    <t>裁判所の事件取扱状況</t>
    <phoneticPr fontId="2"/>
  </si>
  <si>
    <t>No.185</t>
    <phoneticPr fontId="2"/>
  </si>
  <si>
    <t>南信州広域連合 飯田広域消防本部機構</t>
    <phoneticPr fontId="2"/>
  </si>
  <si>
    <t>No.186</t>
    <phoneticPr fontId="2"/>
  </si>
  <si>
    <t>186　南信州広域連合　飯田広域消防本部機構</t>
    <rPh sb="4" eb="5">
      <t>ミナミ</t>
    </rPh>
    <rPh sb="5" eb="7">
      <t>シンシュウ</t>
    </rPh>
    <rPh sb="7" eb="9">
      <t>コウイキ</t>
    </rPh>
    <rPh sb="9" eb="11">
      <t>レンゴウ</t>
    </rPh>
    <rPh sb="12" eb="14">
      <t>イイダ</t>
    </rPh>
    <rPh sb="14" eb="16">
      <t>コウイキ</t>
    </rPh>
    <rPh sb="16" eb="18">
      <t>ショウボウ</t>
    </rPh>
    <rPh sb="18" eb="20">
      <t>ホンブ</t>
    </rPh>
    <rPh sb="20" eb="22">
      <t>キコウ</t>
    </rPh>
    <phoneticPr fontId="16"/>
  </si>
  <si>
    <t>総務課</t>
    <rPh sb="0" eb="3">
      <t>ソウムカ</t>
    </rPh>
    <phoneticPr fontId="16"/>
  </si>
  <si>
    <t>警防課</t>
    <rPh sb="0" eb="2">
      <t>ケイボウ</t>
    </rPh>
    <rPh sb="2" eb="3">
      <t>カ</t>
    </rPh>
    <phoneticPr fontId="16"/>
  </si>
  <si>
    <t>本部</t>
    <rPh sb="0" eb="2">
      <t>ホンブ</t>
    </rPh>
    <phoneticPr fontId="16"/>
  </si>
  <si>
    <t>通信指令課</t>
    <rPh sb="0" eb="2">
      <t>ツウシン</t>
    </rPh>
    <rPh sb="2" eb="4">
      <t>シレイ</t>
    </rPh>
    <rPh sb="4" eb="5">
      <t>カ</t>
    </rPh>
    <phoneticPr fontId="16"/>
  </si>
  <si>
    <t>予防課</t>
    <rPh sb="0" eb="2">
      <t>ヨボウ</t>
    </rPh>
    <rPh sb="2" eb="3">
      <t>カ</t>
    </rPh>
    <phoneticPr fontId="16"/>
  </si>
  <si>
    <t>飯田消防署</t>
    <rPh sb="0" eb="2">
      <t>イイダ</t>
    </rPh>
    <rPh sb="2" eb="5">
      <t>ショウボウショ</t>
    </rPh>
    <phoneticPr fontId="16"/>
  </si>
  <si>
    <t>羽場分署</t>
    <rPh sb="0" eb="2">
      <t>ハバ</t>
    </rPh>
    <rPh sb="2" eb="4">
      <t>ブンショ</t>
    </rPh>
    <phoneticPr fontId="16"/>
  </si>
  <si>
    <t>飯田広域消防</t>
    <rPh sb="0" eb="2">
      <t>イイダ</t>
    </rPh>
    <rPh sb="2" eb="4">
      <t>コウイキ</t>
    </rPh>
    <rPh sb="4" eb="6">
      <t>ショウボウ</t>
    </rPh>
    <phoneticPr fontId="16"/>
  </si>
  <si>
    <t>山本分署</t>
    <rPh sb="0" eb="2">
      <t>ヤマモト</t>
    </rPh>
    <rPh sb="2" eb="4">
      <t>ブンショ</t>
    </rPh>
    <phoneticPr fontId="16"/>
  </si>
  <si>
    <t>伊賀良消防署</t>
    <rPh sb="0" eb="3">
      <t>イガラ</t>
    </rPh>
    <rPh sb="3" eb="6">
      <t>ショウボウショ</t>
    </rPh>
    <phoneticPr fontId="16"/>
  </si>
  <si>
    <t>龍江分署</t>
    <rPh sb="0" eb="2">
      <t>タツエ</t>
    </rPh>
    <rPh sb="2" eb="4">
      <t>ブンショ</t>
    </rPh>
    <phoneticPr fontId="16"/>
  </si>
  <si>
    <t>消防署</t>
    <rPh sb="0" eb="3">
      <t>ショウボウショ</t>
    </rPh>
    <phoneticPr fontId="16"/>
  </si>
  <si>
    <t>高森消防署</t>
    <rPh sb="0" eb="2">
      <t>タカモリ</t>
    </rPh>
    <rPh sb="2" eb="5">
      <t>ショウボウショ</t>
    </rPh>
    <phoneticPr fontId="16"/>
  </si>
  <si>
    <t>座光寺分署</t>
    <rPh sb="0" eb="3">
      <t>ザコウジ</t>
    </rPh>
    <rPh sb="3" eb="5">
      <t>ブンショ</t>
    </rPh>
    <phoneticPr fontId="16"/>
  </si>
  <si>
    <t>平谷分署</t>
    <rPh sb="0" eb="2">
      <t>ヒラヤ</t>
    </rPh>
    <rPh sb="2" eb="4">
      <t>ブンショ</t>
    </rPh>
    <phoneticPr fontId="16"/>
  </si>
  <si>
    <t>阿南消防署</t>
    <rPh sb="0" eb="2">
      <t>アナン</t>
    </rPh>
    <rPh sb="2" eb="5">
      <t>ショウボウショ</t>
    </rPh>
    <phoneticPr fontId="16"/>
  </si>
  <si>
    <t>和田分署</t>
    <rPh sb="0" eb="2">
      <t>ワダ</t>
    </rPh>
    <rPh sb="2" eb="4">
      <t>ブンショ</t>
    </rPh>
    <phoneticPr fontId="16"/>
  </si>
  <si>
    <t>上郷別府3338-8　はにかむべーすA棟内</t>
    <rPh sb="0" eb="2">
      <t>カミサト</t>
    </rPh>
    <rPh sb="2" eb="4">
      <t>ベップ</t>
    </rPh>
    <rPh sb="19" eb="20">
      <t>トウ</t>
    </rPh>
    <rPh sb="20" eb="21">
      <t>ナイ</t>
    </rPh>
    <phoneticPr fontId="2"/>
  </si>
  <si>
    <t>飯田市消防団機構</t>
    <phoneticPr fontId="2"/>
  </si>
  <si>
    <t>消防職員数</t>
    <phoneticPr fontId="2"/>
  </si>
  <si>
    <t>188 消防職員数</t>
    <phoneticPr fontId="12"/>
  </si>
  <si>
    <t>令和６年4月1日現在</t>
    <rPh sb="0" eb="2">
      <t>レイワ</t>
    </rPh>
    <rPh sb="3" eb="4">
      <t>ネン</t>
    </rPh>
    <rPh sb="5" eb="6">
      <t>ガツ</t>
    </rPh>
    <rPh sb="7" eb="8">
      <t>ニチ</t>
    </rPh>
    <rPh sb="8" eb="10">
      <t>ゲンザイ</t>
    </rPh>
    <phoneticPr fontId="12"/>
  </si>
  <si>
    <t>消防正監</t>
    <rPh sb="0" eb="2">
      <t>ショウボウ</t>
    </rPh>
    <rPh sb="2" eb="3">
      <t>セイ</t>
    </rPh>
    <rPh sb="3" eb="4">
      <t>カン</t>
    </rPh>
    <phoneticPr fontId="12"/>
  </si>
  <si>
    <t>消防監</t>
    <rPh sb="0" eb="2">
      <t>ショウボウ</t>
    </rPh>
    <rPh sb="2" eb="3">
      <t>カン</t>
    </rPh>
    <phoneticPr fontId="12"/>
  </si>
  <si>
    <t>司令長</t>
    <rPh sb="0" eb="2">
      <t>シレイ</t>
    </rPh>
    <rPh sb="2" eb="3">
      <t>チョウ</t>
    </rPh>
    <phoneticPr fontId="12"/>
  </si>
  <si>
    <t>司令</t>
    <rPh sb="0" eb="2">
      <t>シレイ</t>
    </rPh>
    <phoneticPr fontId="12"/>
  </si>
  <si>
    <t>司令補</t>
    <rPh sb="0" eb="2">
      <t>シレイ</t>
    </rPh>
    <rPh sb="2" eb="3">
      <t>ホ</t>
    </rPh>
    <phoneticPr fontId="12"/>
  </si>
  <si>
    <t>消防士長</t>
    <rPh sb="0" eb="3">
      <t>ショウボウシ</t>
    </rPh>
    <rPh sb="3" eb="4">
      <t>チョウ</t>
    </rPh>
    <phoneticPr fontId="12"/>
  </si>
  <si>
    <t>副士長</t>
    <rPh sb="0" eb="3">
      <t>フクシチョウ</t>
    </rPh>
    <phoneticPr fontId="12"/>
  </si>
  <si>
    <t>消防士</t>
    <rPh sb="0" eb="3">
      <t>ショウボウシ</t>
    </rPh>
    <phoneticPr fontId="12"/>
  </si>
  <si>
    <t>職員数</t>
    <rPh sb="0" eb="3">
      <t>ショクインスウ</t>
    </rPh>
    <phoneticPr fontId="12"/>
  </si>
  <si>
    <t>資料：飯田広域消防本部</t>
    <rPh sb="3" eb="5">
      <t>イイダ</t>
    </rPh>
    <rPh sb="5" eb="7">
      <t>コウイキ</t>
    </rPh>
    <rPh sb="7" eb="9">
      <t>ショウボウ</t>
    </rPh>
    <rPh sb="9" eb="11">
      <t>ホンブ</t>
    </rPh>
    <phoneticPr fontId="12"/>
  </si>
  <si>
    <t>189 火災発生状況</t>
    <rPh sb="4" eb="6">
      <t>カサイ</t>
    </rPh>
    <rPh sb="6" eb="8">
      <t>ハッセイ</t>
    </rPh>
    <rPh sb="8" eb="10">
      <t>ジョウキョウ</t>
    </rPh>
    <phoneticPr fontId="12"/>
  </si>
  <si>
    <t>焼損棟数</t>
    <rPh sb="0" eb="2">
      <t>ショウソン</t>
    </rPh>
    <rPh sb="2" eb="3">
      <t>トウ</t>
    </rPh>
    <rPh sb="3" eb="4">
      <t>スウ</t>
    </rPh>
    <phoneticPr fontId="12"/>
  </si>
  <si>
    <t>死傷者</t>
    <rPh sb="0" eb="3">
      <t>シショウシャ</t>
    </rPh>
    <phoneticPr fontId="12"/>
  </si>
  <si>
    <t>罹災世帯数</t>
    <rPh sb="0" eb="2">
      <t>リサイ</t>
    </rPh>
    <rPh sb="2" eb="5">
      <t>セタイスウ</t>
    </rPh>
    <phoneticPr fontId="12"/>
  </si>
  <si>
    <t>損害額
（千円）</t>
    <rPh sb="0" eb="3">
      <t>ソンガイガク</t>
    </rPh>
    <rPh sb="5" eb="7">
      <t>センエン</t>
    </rPh>
    <phoneticPr fontId="12"/>
  </si>
  <si>
    <t>※ 飯田下伊那全域の数値</t>
    <rPh sb="2" eb="4">
      <t>イイダ</t>
    </rPh>
    <rPh sb="4" eb="7">
      <t>シモイナ</t>
    </rPh>
    <rPh sb="7" eb="9">
      <t>ゼンイキ</t>
    </rPh>
    <rPh sb="10" eb="12">
      <t>スウチ</t>
    </rPh>
    <phoneticPr fontId="12"/>
  </si>
  <si>
    <t>190 救急出動状況</t>
    <phoneticPr fontId="12"/>
  </si>
  <si>
    <t>種別</t>
    <rPh sb="0" eb="2">
      <t>シュベツ</t>
    </rPh>
    <phoneticPr fontId="12"/>
  </si>
  <si>
    <t>火災</t>
    <rPh sb="0" eb="2">
      <t>カサイ</t>
    </rPh>
    <phoneticPr fontId="12"/>
  </si>
  <si>
    <t>自然災害</t>
    <rPh sb="0" eb="2">
      <t>シゼン</t>
    </rPh>
    <rPh sb="2" eb="4">
      <t>サイガイ</t>
    </rPh>
    <phoneticPr fontId="12"/>
  </si>
  <si>
    <t>水難</t>
    <rPh sb="0" eb="2">
      <t>スイナン</t>
    </rPh>
    <phoneticPr fontId="12"/>
  </si>
  <si>
    <t>交通</t>
    <rPh sb="0" eb="2">
      <t>コウツウ</t>
    </rPh>
    <phoneticPr fontId="12"/>
  </si>
  <si>
    <t>労働災害</t>
    <rPh sb="0" eb="2">
      <t>ロウドウ</t>
    </rPh>
    <rPh sb="2" eb="4">
      <t>サイガイ</t>
    </rPh>
    <phoneticPr fontId="12"/>
  </si>
  <si>
    <t>運動競技</t>
    <rPh sb="0" eb="2">
      <t>ウンドウ</t>
    </rPh>
    <rPh sb="2" eb="4">
      <t>キョウギ</t>
    </rPh>
    <phoneticPr fontId="12"/>
  </si>
  <si>
    <t>一般負傷</t>
    <rPh sb="0" eb="2">
      <t>イッパン</t>
    </rPh>
    <rPh sb="2" eb="4">
      <t>フショウ</t>
    </rPh>
    <phoneticPr fontId="12"/>
  </si>
  <si>
    <t>加害</t>
    <rPh sb="0" eb="2">
      <t>カガイ</t>
    </rPh>
    <phoneticPr fontId="12"/>
  </si>
  <si>
    <t>自損行為</t>
    <rPh sb="0" eb="2">
      <t>ジソン</t>
    </rPh>
    <rPh sb="2" eb="4">
      <t>コウイ</t>
    </rPh>
    <phoneticPr fontId="12"/>
  </si>
  <si>
    <t>急病</t>
    <rPh sb="0" eb="2">
      <t>キュウビョウ</t>
    </rPh>
    <phoneticPr fontId="12"/>
  </si>
  <si>
    <t>※ 飯田下伊那全域の数値</t>
  </si>
  <si>
    <t>No.188</t>
    <phoneticPr fontId="2"/>
  </si>
  <si>
    <t>火災発生状況</t>
  </si>
  <si>
    <t>No.189</t>
    <phoneticPr fontId="2"/>
  </si>
  <si>
    <t>救急出動状況</t>
    <phoneticPr fontId="2"/>
  </si>
  <si>
    <t>No.190</t>
    <phoneticPr fontId="2"/>
  </si>
  <si>
    <t>防災センターの概要</t>
    <phoneticPr fontId="2"/>
  </si>
  <si>
    <t>公営住宅の管理戸数</t>
    <phoneticPr fontId="2"/>
  </si>
  <si>
    <t>公営住宅の建設状況</t>
    <phoneticPr fontId="2"/>
  </si>
  <si>
    <t>建築物確認申請の状況</t>
    <phoneticPr fontId="2"/>
  </si>
  <si>
    <t>住宅の建て方（7 区分）別住宅に住む主世帯数、主世帯人員及び 1 世帯当たり人員</t>
    <phoneticPr fontId="2"/>
  </si>
  <si>
    <t>住宅の種類・住宅の所有の関係（6 区分）別一般世帯数、一般世帯人員及び 1 世帯当たり人員</t>
    <phoneticPr fontId="2"/>
  </si>
  <si>
    <t>道路の状況</t>
    <phoneticPr fontId="2"/>
  </si>
  <si>
    <t>市道の舗装状況</t>
    <phoneticPr fontId="2"/>
  </si>
  <si>
    <t>都市計画における区域と地域地区</t>
    <phoneticPr fontId="2"/>
  </si>
  <si>
    <t>都市計画における地区計画</t>
    <phoneticPr fontId="2"/>
  </si>
  <si>
    <t>飯田市都市計画道路一覧</t>
    <phoneticPr fontId="2"/>
  </si>
  <si>
    <t>区画整理事業</t>
  </si>
  <si>
    <t>国土調査成果一覧</t>
    <phoneticPr fontId="2"/>
  </si>
  <si>
    <t>都市計画公園</t>
    <phoneticPr fontId="2"/>
  </si>
  <si>
    <t>児童遊園</t>
    <phoneticPr fontId="2"/>
  </si>
  <si>
    <t>主要都市別消費者物価指数（総合指数）</t>
    <phoneticPr fontId="2"/>
  </si>
  <si>
    <t>まつり・イベント</t>
    <phoneticPr fontId="2"/>
  </si>
  <si>
    <t>　Ｌ　　保健・衛生・医療</t>
    <phoneticPr fontId="2"/>
  </si>
  <si>
    <t>　Ｍ 　　警察・司法・消防</t>
    <phoneticPr fontId="2"/>
  </si>
  <si>
    <t>　Ｎ 　　建設</t>
    <phoneticPr fontId="2"/>
  </si>
  <si>
    <t>　Ｏ 　　市民生活</t>
    <phoneticPr fontId="2"/>
  </si>
  <si>
    <t>　Ｐ 　　まちづくり</t>
    <phoneticPr fontId="2"/>
  </si>
  <si>
    <t>地域自治組織の概要</t>
    <phoneticPr fontId="2"/>
  </si>
  <si>
    <t>　Ｑ 　　選挙</t>
    <phoneticPr fontId="2"/>
  </si>
  <si>
    <t>過去 5 年間に投・開票された選挙の実施状況</t>
    <phoneticPr fontId="2"/>
  </si>
  <si>
    <t>選挙人名簿登録者数</t>
    <phoneticPr fontId="2"/>
  </si>
  <si>
    <t>222-1</t>
    <phoneticPr fontId="2"/>
  </si>
  <si>
    <t>No.221-1</t>
    <phoneticPr fontId="2"/>
  </si>
  <si>
    <t>222-2</t>
    <phoneticPr fontId="2"/>
  </si>
  <si>
    <t>221-2</t>
    <phoneticPr fontId="2"/>
  </si>
  <si>
    <t>221-1</t>
    <phoneticPr fontId="2"/>
  </si>
  <si>
    <t>No.221-2</t>
    <phoneticPr fontId="2"/>
  </si>
  <si>
    <t>No.222-1</t>
    <phoneticPr fontId="2"/>
  </si>
  <si>
    <t>No.222-2</t>
    <phoneticPr fontId="2"/>
  </si>
  <si>
    <t>223-1</t>
    <phoneticPr fontId="2"/>
  </si>
  <si>
    <t>No.223-1</t>
    <phoneticPr fontId="2"/>
  </si>
  <si>
    <t>223-2</t>
    <phoneticPr fontId="2"/>
  </si>
  <si>
    <t>No.223-2</t>
    <phoneticPr fontId="2"/>
  </si>
  <si>
    <t>224-1</t>
    <phoneticPr fontId="2"/>
  </si>
  <si>
    <t>No.224-1</t>
    <phoneticPr fontId="2"/>
  </si>
  <si>
    <t>224-2</t>
    <phoneticPr fontId="2"/>
  </si>
  <si>
    <t>No.224-2</t>
    <phoneticPr fontId="2"/>
  </si>
  <si>
    <t>225-1</t>
    <phoneticPr fontId="2"/>
  </si>
  <si>
    <t>No.225-1</t>
    <phoneticPr fontId="2"/>
  </si>
  <si>
    <t>225-2</t>
    <phoneticPr fontId="2"/>
  </si>
  <si>
    <t>No.225-2</t>
    <phoneticPr fontId="2"/>
  </si>
  <si>
    <t>令和  ３年 ４月25日執行 参議院長野県選出議員補欠選挙候補者別得票数</t>
    <phoneticPr fontId="2"/>
  </si>
  <si>
    <t>令和  ４年 7月10日執行 参議院議員通常選挙候補者・政党別得票数</t>
    <phoneticPr fontId="2"/>
  </si>
  <si>
    <t>平成30年 8月 5日執行 長野県知事選挙候補者別得票数</t>
    <phoneticPr fontId="2"/>
  </si>
  <si>
    <t>令和  ４年 8月 ７日執行 長野県知事選挙候補者別得票数</t>
    <phoneticPr fontId="2"/>
  </si>
  <si>
    <t>平成 31年 4月 7日執行 長野県議会議員選挙候補者別得票数</t>
    <phoneticPr fontId="2"/>
  </si>
  <si>
    <t>令和  2年10月18日執行 飯田市長選挙候補者別得票数</t>
    <rPh sb="0" eb="2">
      <t>レイワ</t>
    </rPh>
    <rPh sb="8" eb="9">
      <t>ガツ</t>
    </rPh>
    <phoneticPr fontId="2"/>
  </si>
  <si>
    <t>令和　6年10月20日執行 飯田市長選挙候補者別得票数</t>
    <rPh sb="7" eb="8">
      <t>ガツ</t>
    </rPh>
    <phoneticPr fontId="2"/>
  </si>
  <si>
    <t>226-1</t>
    <phoneticPr fontId="2"/>
  </si>
  <si>
    <t>226-2</t>
    <phoneticPr fontId="2"/>
  </si>
  <si>
    <t>No.226-1</t>
    <phoneticPr fontId="2"/>
  </si>
  <si>
    <t>No.226-2</t>
    <phoneticPr fontId="2"/>
  </si>
  <si>
    <t>令和　3年 4月 25日執行 飯田市議会議員選挙候補者別得票数</t>
    <rPh sb="0" eb="2">
      <t>レイワ</t>
    </rPh>
    <phoneticPr fontId="2"/>
  </si>
  <si>
    <t>令和  6年10月20日執行 飯田市議会議員選挙候補者別得票数</t>
    <phoneticPr fontId="2"/>
  </si>
  <si>
    <t>　Ｒ 　　議会</t>
    <phoneticPr fontId="2"/>
  </si>
  <si>
    <t>市議会招集回数</t>
    <phoneticPr fontId="2"/>
  </si>
  <si>
    <t>委員会活動状況</t>
    <phoneticPr fontId="2"/>
  </si>
  <si>
    <t>請願・陳情審査状況</t>
    <phoneticPr fontId="2"/>
  </si>
  <si>
    <t>　Ｓ 　　財政</t>
    <phoneticPr fontId="2"/>
  </si>
  <si>
    <t>普通会計歳入歳出状況</t>
    <phoneticPr fontId="2"/>
  </si>
  <si>
    <t>普通会計財源別歳入状況</t>
  </si>
  <si>
    <t>普通会計性質別歳出決算</t>
    <phoneticPr fontId="2"/>
  </si>
  <si>
    <t>市有財産の状況</t>
    <phoneticPr fontId="2"/>
  </si>
  <si>
    <t>235-1</t>
    <phoneticPr fontId="2"/>
  </si>
  <si>
    <t>特別会計歳入歳出決算状況</t>
    <phoneticPr fontId="2"/>
  </si>
  <si>
    <t>No.235-1</t>
    <phoneticPr fontId="2"/>
  </si>
  <si>
    <t>235-2</t>
    <phoneticPr fontId="2"/>
  </si>
  <si>
    <t>企業会計収支決算状況</t>
    <phoneticPr fontId="2"/>
  </si>
  <si>
    <t>市債の状況（普通会計）</t>
    <phoneticPr fontId="2"/>
  </si>
  <si>
    <t>市税の推移</t>
    <phoneticPr fontId="2"/>
  </si>
  <si>
    <t>市税負担額の推移</t>
    <phoneticPr fontId="2"/>
  </si>
  <si>
    <t>　Ｔ 　　行政</t>
    <phoneticPr fontId="2"/>
  </si>
  <si>
    <t>市の職員数</t>
    <phoneticPr fontId="2"/>
  </si>
  <si>
    <t>　Ｕ 　　付表</t>
    <phoneticPr fontId="2"/>
  </si>
  <si>
    <t>名誉市民</t>
    <phoneticPr fontId="2"/>
  </si>
  <si>
    <t>歴代市長</t>
    <phoneticPr fontId="2"/>
  </si>
  <si>
    <t>244-1</t>
    <phoneticPr fontId="2"/>
  </si>
  <si>
    <t>歴代助役</t>
    <phoneticPr fontId="2"/>
  </si>
  <si>
    <t>No.244-1</t>
    <phoneticPr fontId="2"/>
  </si>
  <si>
    <t>244-2</t>
    <phoneticPr fontId="2"/>
  </si>
  <si>
    <t>歴代副市長</t>
    <phoneticPr fontId="2"/>
  </si>
  <si>
    <t>No.244-2</t>
    <phoneticPr fontId="2"/>
  </si>
  <si>
    <t>歴代市議会議長及び副議長</t>
  </si>
  <si>
    <t>議員名簿</t>
    <phoneticPr fontId="2"/>
  </si>
  <si>
    <t>No.247</t>
    <phoneticPr fontId="2"/>
  </si>
  <si>
    <t>官公署及び市関係施設・機関</t>
  </si>
  <si>
    <t>資料：商業観光課</t>
    <rPh sb="0" eb="2">
      <t>シリョウ</t>
    </rPh>
    <rPh sb="3" eb="5">
      <t>ショウギョウ</t>
    </rPh>
    <rPh sb="5" eb="8">
      <t>カンコウカ</t>
    </rPh>
    <phoneticPr fontId="2"/>
  </si>
  <si>
    <t>5年度5月1日現在</t>
    <rPh sb="2" eb="3">
      <t>ド</t>
    </rPh>
    <phoneticPr fontId="2"/>
  </si>
  <si>
    <t>6年度5月1日現在</t>
    <rPh sb="2" eb="3">
      <t>ド</t>
    </rPh>
    <phoneticPr fontId="2"/>
  </si>
  <si>
    <t>資料：学校基本調査</t>
    <rPh sb="0" eb="2">
      <t>シリョウ</t>
    </rPh>
    <rPh sb="3" eb="5">
      <t>ガッコウ</t>
    </rPh>
    <rPh sb="5" eb="7">
      <t>キホン</t>
    </rPh>
    <rPh sb="7" eb="9">
      <t>チョウサ</t>
    </rPh>
    <phoneticPr fontId="2"/>
  </si>
  <si>
    <t>飯田勤労者体育ｾﾝﾀｰ　第１体育館</t>
    <phoneticPr fontId="16"/>
  </si>
  <si>
    <t>飯田勤労者体育ｾﾝﾀｰ　第２体育館</t>
    <phoneticPr fontId="16"/>
  </si>
  <si>
    <t>目次</t>
    <rPh sb="0" eb="2">
      <t>モクジ</t>
    </rPh>
    <phoneticPr fontId="2"/>
  </si>
  <si>
    <t>令和６年10月1日現在</t>
    <rPh sb="0" eb="1">
      <t>レイ</t>
    </rPh>
    <rPh sb="1" eb="2">
      <t>ワ</t>
    </rPh>
    <phoneticPr fontId="16"/>
  </si>
  <si>
    <t>403床</t>
    <rPh sb="3" eb="4">
      <t>ユカ</t>
    </rPh>
    <phoneticPr fontId="16"/>
  </si>
  <si>
    <r>
      <t>　　　・</t>
    </r>
    <r>
      <rPr>
        <b/>
        <sz val="10"/>
        <rFont val="ＭＳ Ｐ明朝"/>
        <family val="1"/>
        <charset val="128"/>
      </rPr>
      <t>地裁民事</t>
    </r>
    <r>
      <rPr>
        <sz val="11"/>
        <color theme="1"/>
        <rFont val="ＭＳ Ｐ明朝"/>
        <family val="1"/>
        <charset val="128"/>
      </rPr>
      <t>…訴訟事件関係・保全事件・民事執行事件関係・破産事件関係・調停事件関係・その他</t>
    </r>
    <rPh sb="4" eb="6">
      <t>チサイ</t>
    </rPh>
    <rPh sb="6" eb="8">
      <t>ミンジ</t>
    </rPh>
    <rPh sb="9" eb="11">
      <t>ソショウ</t>
    </rPh>
    <rPh sb="11" eb="13">
      <t>ジケン</t>
    </rPh>
    <rPh sb="13" eb="15">
      <t>カンケイ</t>
    </rPh>
    <rPh sb="16" eb="18">
      <t>ホゼン</t>
    </rPh>
    <rPh sb="18" eb="20">
      <t>ジケン</t>
    </rPh>
    <rPh sb="21" eb="23">
      <t>ミンジ</t>
    </rPh>
    <rPh sb="23" eb="25">
      <t>シッコウ</t>
    </rPh>
    <rPh sb="25" eb="27">
      <t>ジケン</t>
    </rPh>
    <rPh sb="27" eb="29">
      <t>カンケイ</t>
    </rPh>
    <rPh sb="30" eb="32">
      <t>ハサン</t>
    </rPh>
    <rPh sb="32" eb="34">
      <t>ジケン</t>
    </rPh>
    <rPh sb="34" eb="36">
      <t>カンケイ</t>
    </rPh>
    <rPh sb="37" eb="39">
      <t>チョウテイ</t>
    </rPh>
    <rPh sb="39" eb="41">
      <t>ジケン</t>
    </rPh>
    <rPh sb="41" eb="43">
      <t>カンケイ</t>
    </rPh>
    <rPh sb="46" eb="47">
      <t>タ</t>
    </rPh>
    <phoneticPr fontId="9"/>
  </si>
  <si>
    <r>
      <t>　　　・</t>
    </r>
    <r>
      <rPr>
        <b/>
        <sz val="10"/>
        <rFont val="ＭＳ Ｐ明朝"/>
        <family val="1"/>
        <charset val="128"/>
      </rPr>
      <t>簡裁民事</t>
    </r>
    <r>
      <rPr>
        <sz val="11"/>
        <color theme="1"/>
        <rFont val="ＭＳ Ｐ明朝"/>
        <family val="1"/>
        <charset val="128"/>
      </rPr>
      <t>…訴訟事件関係・支払督促事件・保全事件・調停事件関係・その他</t>
    </r>
    <rPh sb="4" eb="6">
      <t>カンサイ</t>
    </rPh>
    <rPh sb="6" eb="8">
      <t>ミンジ</t>
    </rPh>
    <rPh sb="9" eb="11">
      <t>ソショウ</t>
    </rPh>
    <rPh sb="11" eb="13">
      <t>ジケン</t>
    </rPh>
    <rPh sb="13" eb="15">
      <t>カンケイ</t>
    </rPh>
    <rPh sb="16" eb="18">
      <t>シハライ</t>
    </rPh>
    <rPh sb="18" eb="20">
      <t>トクソク</t>
    </rPh>
    <rPh sb="20" eb="22">
      <t>ジケン</t>
    </rPh>
    <rPh sb="23" eb="25">
      <t>ホゼン</t>
    </rPh>
    <rPh sb="25" eb="27">
      <t>ジケン</t>
    </rPh>
    <rPh sb="28" eb="30">
      <t>チョウテイ</t>
    </rPh>
    <rPh sb="30" eb="32">
      <t>ジケン</t>
    </rPh>
    <rPh sb="32" eb="34">
      <t>カンケイ</t>
    </rPh>
    <rPh sb="37" eb="38">
      <t>タ</t>
    </rPh>
    <phoneticPr fontId="9"/>
  </si>
  <si>
    <r>
      <t>　　　・</t>
    </r>
    <r>
      <rPr>
        <b/>
        <sz val="10"/>
        <rFont val="ＭＳ Ｐ明朝"/>
        <family val="1"/>
        <charset val="128"/>
      </rPr>
      <t>地裁刑事</t>
    </r>
    <r>
      <rPr>
        <sz val="11"/>
        <color theme="1"/>
        <rFont val="ＭＳ Ｐ明朝"/>
        <family val="1"/>
        <charset val="128"/>
      </rPr>
      <t>…訴訟事件関係・その他</t>
    </r>
    <rPh sb="4" eb="6">
      <t>チサイ</t>
    </rPh>
    <rPh sb="6" eb="8">
      <t>ケイジ</t>
    </rPh>
    <rPh sb="9" eb="11">
      <t>ソショウ</t>
    </rPh>
    <rPh sb="11" eb="13">
      <t>ジケン</t>
    </rPh>
    <rPh sb="13" eb="15">
      <t>カンケイ</t>
    </rPh>
    <rPh sb="18" eb="19">
      <t>タ</t>
    </rPh>
    <phoneticPr fontId="9"/>
  </si>
  <si>
    <r>
      <t>　　　・</t>
    </r>
    <r>
      <rPr>
        <b/>
        <sz val="10"/>
        <rFont val="ＭＳ Ｐ明朝"/>
        <family val="1"/>
        <charset val="128"/>
      </rPr>
      <t>簡裁刑事</t>
    </r>
    <r>
      <rPr>
        <sz val="11"/>
        <color theme="1"/>
        <rFont val="ＭＳ Ｐ明朝"/>
        <family val="1"/>
        <charset val="128"/>
      </rPr>
      <t>…訴訟事件関係・略式事件・その他</t>
    </r>
    <rPh sb="4" eb="6">
      <t>カンサイ</t>
    </rPh>
    <rPh sb="6" eb="8">
      <t>ケイジ</t>
    </rPh>
    <rPh sb="9" eb="11">
      <t>ソショウ</t>
    </rPh>
    <rPh sb="11" eb="13">
      <t>ジケン</t>
    </rPh>
    <rPh sb="13" eb="15">
      <t>カンケイ</t>
    </rPh>
    <rPh sb="16" eb="18">
      <t>リャクシキ</t>
    </rPh>
    <rPh sb="18" eb="20">
      <t>ジケン</t>
    </rPh>
    <rPh sb="23" eb="24">
      <t>タ</t>
    </rPh>
    <phoneticPr fontId="9"/>
  </si>
  <si>
    <r>
      <t>　　　・</t>
    </r>
    <r>
      <rPr>
        <b/>
        <sz val="10"/>
        <rFont val="ＭＳ Ｐ明朝"/>
        <family val="1"/>
        <charset val="128"/>
      </rPr>
      <t>家事事件</t>
    </r>
    <r>
      <rPr>
        <sz val="11"/>
        <color theme="1"/>
        <rFont val="ＭＳ Ｐ明朝"/>
        <family val="1"/>
        <charset val="128"/>
      </rPr>
      <t>…審判事件・調停事件・人事訴訟事件関係・その他</t>
    </r>
    <rPh sb="4" eb="6">
      <t>カジ</t>
    </rPh>
    <rPh sb="6" eb="8">
      <t>ジケン</t>
    </rPh>
    <rPh sb="9" eb="11">
      <t>シンパン</t>
    </rPh>
    <rPh sb="11" eb="13">
      <t>ジケン</t>
    </rPh>
    <rPh sb="14" eb="18">
      <t>チョウテイジケン</t>
    </rPh>
    <rPh sb="19" eb="21">
      <t>ジンジ</t>
    </rPh>
    <rPh sb="21" eb="23">
      <t>ソショウ</t>
    </rPh>
    <rPh sb="23" eb="25">
      <t>ジケン</t>
    </rPh>
    <rPh sb="25" eb="27">
      <t>カンケイ</t>
    </rPh>
    <rPh sb="30" eb="31">
      <t>タ</t>
    </rPh>
    <phoneticPr fontId="9"/>
  </si>
  <si>
    <r>
      <t>　　　・</t>
    </r>
    <r>
      <rPr>
        <b/>
        <sz val="10"/>
        <rFont val="ＭＳ Ｐ明朝"/>
        <family val="1"/>
        <charset val="128"/>
      </rPr>
      <t>少年事件</t>
    </r>
    <r>
      <rPr>
        <sz val="11"/>
        <color theme="1"/>
        <rFont val="ＭＳ Ｐ明朝"/>
        <family val="1"/>
        <charset val="128"/>
      </rPr>
      <t>…少年保護事件（一般保護事件・道路交通保護事件）・その他</t>
    </r>
    <rPh sb="4" eb="6">
      <t>ショウネン</t>
    </rPh>
    <rPh sb="6" eb="8">
      <t>ジケン</t>
    </rPh>
    <rPh sb="9" eb="11">
      <t>ショウネン</t>
    </rPh>
    <rPh sb="11" eb="13">
      <t>ホゴ</t>
    </rPh>
    <rPh sb="13" eb="15">
      <t>ジケン</t>
    </rPh>
    <rPh sb="16" eb="18">
      <t>イッパン</t>
    </rPh>
    <rPh sb="18" eb="20">
      <t>ホゴ</t>
    </rPh>
    <rPh sb="20" eb="22">
      <t>ジケン</t>
    </rPh>
    <rPh sb="23" eb="25">
      <t>ドウロ</t>
    </rPh>
    <rPh sb="25" eb="27">
      <t>コウツウ</t>
    </rPh>
    <rPh sb="27" eb="29">
      <t>ホゴ</t>
    </rPh>
    <rPh sb="29" eb="31">
      <t>ジケン</t>
    </rPh>
    <rPh sb="35" eb="36">
      <t>タ</t>
    </rPh>
    <phoneticPr fontId="9"/>
  </si>
  <si>
    <t>資料：中日本高速道路(株)名古屋支社・飯田国道事務所</t>
    <rPh sb="3" eb="6">
      <t>ナカニホン</t>
    </rPh>
    <rPh sb="6" eb="8">
      <t>コウソク</t>
    </rPh>
    <rPh sb="8" eb="10">
      <t>ドウロ</t>
    </rPh>
    <rPh sb="11" eb="12">
      <t>カブ</t>
    </rPh>
    <rPh sb="13" eb="16">
      <t>ナゴヤ</t>
    </rPh>
    <rPh sb="16" eb="18">
      <t>シシャ</t>
    </rPh>
    <rPh sb="19" eb="21">
      <t>イイダ</t>
    </rPh>
    <rPh sb="21" eb="23">
      <t>コクドウ</t>
    </rPh>
    <rPh sb="23" eb="25">
      <t>ジム</t>
    </rPh>
    <rPh sb="25" eb="26">
      <t>ショ</t>
    </rPh>
    <phoneticPr fontId="12"/>
  </si>
  <si>
    <t>目次</t>
    <rPh sb="0" eb="2">
      <t>モクジ</t>
    </rPh>
    <phoneticPr fontId="2"/>
  </si>
  <si>
    <t>225-1  令和２年10月18日執行　飯田市長選挙候補者別得票数</t>
    <rPh sb="7" eb="9">
      <t>レイワ</t>
    </rPh>
    <rPh sb="10" eb="11">
      <t>ネン</t>
    </rPh>
    <rPh sb="13" eb="14">
      <t>ガツ</t>
    </rPh>
    <rPh sb="16" eb="17">
      <t>ニチ</t>
    </rPh>
    <rPh sb="17" eb="19">
      <t>シッコウ</t>
    </rPh>
    <rPh sb="20" eb="23">
      <t>イイダシ</t>
    </rPh>
    <rPh sb="23" eb="24">
      <t>チョウ</t>
    </rPh>
    <rPh sb="24" eb="26">
      <t>センキョ</t>
    </rPh>
    <rPh sb="26" eb="29">
      <t>コウホシャ</t>
    </rPh>
    <rPh sb="29" eb="30">
      <t>ベツ</t>
    </rPh>
    <rPh sb="30" eb="33">
      <t>トクヒョウスウ</t>
    </rPh>
    <phoneticPr fontId="9"/>
  </si>
  <si>
    <t>225-2　令和６年10月20日執行　飯田市長選挙候補者別得票数</t>
    <rPh sb="6" eb="8">
      <t>レイワ</t>
    </rPh>
    <rPh sb="9" eb="10">
      <t>ネン</t>
    </rPh>
    <rPh sb="12" eb="13">
      <t>ガツ</t>
    </rPh>
    <rPh sb="15" eb="16">
      <t>ニチ</t>
    </rPh>
    <rPh sb="16" eb="18">
      <t>シッコウ</t>
    </rPh>
    <rPh sb="19" eb="23">
      <t>イイダシチョウ</t>
    </rPh>
    <rPh sb="23" eb="25">
      <t>センキョ</t>
    </rPh>
    <rPh sb="25" eb="28">
      <t>コウホシャ</t>
    </rPh>
    <rPh sb="28" eb="29">
      <t>ベツ</t>
    </rPh>
    <rPh sb="29" eb="32">
      <t>トクヒョウスウ</t>
    </rPh>
    <phoneticPr fontId="9"/>
  </si>
  <si>
    <t>226-1 令和３年４月25日執行　飯田市議会議員選挙候補者別得票数</t>
    <rPh sb="6" eb="8">
      <t>レイワ</t>
    </rPh>
    <rPh sb="9" eb="10">
      <t>ネン</t>
    </rPh>
    <rPh sb="11" eb="12">
      <t>ガツ</t>
    </rPh>
    <rPh sb="14" eb="15">
      <t>ニチ</t>
    </rPh>
    <rPh sb="15" eb="17">
      <t>シッコウ</t>
    </rPh>
    <rPh sb="18" eb="21">
      <t>イイダシ</t>
    </rPh>
    <rPh sb="21" eb="23">
      <t>ギカイ</t>
    </rPh>
    <rPh sb="23" eb="25">
      <t>ギイン</t>
    </rPh>
    <rPh sb="25" eb="27">
      <t>センキョ</t>
    </rPh>
    <rPh sb="27" eb="30">
      <t>コウホシャ</t>
    </rPh>
    <rPh sb="30" eb="31">
      <t>ベツ</t>
    </rPh>
    <rPh sb="31" eb="34">
      <t>トクヒョウスウ</t>
    </rPh>
    <phoneticPr fontId="9"/>
  </si>
  <si>
    <t>226-2 令和６年10月20日執行　飯田市議会議員補欠選挙候補者別得票数</t>
    <rPh sb="6" eb="8">
      <t>レイワ</t>
    </rPh>
    <rPh sb="9" eb="10">
      <t>ネン</t>
    </rPh>
    <rPh sb="12" eb="13">
      <t>ガツ</t>
    </rPh>
    <rPh sb="15" eb="16">
      <t>ニチ</t>
    </rPh>
    <rPh sb="16" eb="18">
      <t>シッコウ</t>
    </rPh>
    <rPh sb="19" eb="22">
      <t>イイダシ</t>
    </rPh>
    <rPh sb="22" eb="24">
      <t>ギカイ</t>
    </rPh>
    <rPh sb="24" eb="26">
      <t>ギイン</t>
    </rPh>
    <rPh sb="26" eb="28">
      <t>ホケツ</t>
    </rPh>
    <rPh sb="28" eb="30">
      <t>センキョ</t>
    </rPh>
    <rPh sb="30" eb="33">
      <t>コウホシャ</t>
    </rPh>
    <rPh sb="33" eb="34">
      <t>ベツ</t>
    </rPh>
    <rPh sb="34" eb="37">
      <t>トクヒョウスウ</t>
    </rPh>
    <phoneticPr fontId="9"/>
  </si>
  <si>
    <r>
      <rPr>
        <sz val="10"/>
        <color theme="1"/>
        <rFont val="ＭＳ Ｐ明朝"/>
        <family val="1"/>
        <charset val="128"/>
      </rPr>
      <t>リニア推進</t>
    </r>
    <r>
      <rPr>
        <sz val="11"/>
        <color theme="1"/>
        <rFont val="ＭＳ Ｐ明朝"/>
        <family val="1"/>
        <charset val="128"/>
      </rPr>
      <t xml:space="preserve">
</t>
    </r>
    <r>
      <rPr>
        <sz val="10"/>
        <color theme="1"/>
        <rFont val="ＭＳ Ｐ明朝"/>
        <family val="1"/>
        <charset val="128"/>
      </rPr>
      <t>特別委員会</t>
    </r>
    <rPh sb="8" eb="11">
      <t>イインカイ</t>
    </rPh>
    <phoneticPr fontId="16"/>
  </si>
  <si>
    <t>（98）</t>
  </si>
  <si>
    <t>1</t>
    <phoneticPr fontId="9"/>
  </si>
  <si>
    <t>160</t>
    <phoneticPr fontId="9"/>
  </si>
  <si>
    <t>(91)</t>
    <phoneticPr fontId="9"/>
  </si>
  <si>
    <t>3</t>
    <phoneticPr fontId="9"/>
  </si>
  <si>
    <t>428</t>
    <phoneticPr fontId="9"/>
  </si>
  <si>
    <t>24</t>
    <phoneticPr fontId="9"/>
  </si>
  <si>
    <t>404</t>
    <phoneticPr fontId="9"/>
  </si>
  <si>
    <t>242　名誉市民</t>
  </si>
  <si>
    <t>日夏 耿之介 氏</t>
    <phoneticPr fontId="16"/>
  </si>
  <si>
    <t>昭和28年名誉市民称号贈呈</t>
    <phoneticPr fontId="16"/>
  </si>
  <si>
    <t>　　　明治23年2月22日生</t>
    <phoneticPr fontId="16"/>
  </si>
  <si>
    <t>　　　昭和46年6月13日没</t>
    <phoneticPr fontId="16"/>
  </si>
  <si>
    <t>河竹 繁俊 氏</t>
    <phoneticPr fontId="16"/>
  </si>
  <si>
    <t>昭和35年名誉市民称号贈呈</t>
    <phoneticPr fontId="16"/>
  </si>
  <si>
    <t>　　　明治22年6月9日生</t>
    <phoneticPr fontId="16"/>
  </si>
  <si>
    <t>　　　昭和42年11月15日没</t>
    <phoneticPr fontId="16"/>
  </si>
  <si>
    <t>松井 卓治 氏</t>
    <phoneticPr fontId="16"/>
  </si>
  <si>
    <t>昭和47年名誉市民称号贈呈</t>
    <phoneticPr fontId="16"/>
  </si>
  <si>
    <t>　　　明治21年6月6日生</t>
    <phoneticPr fontId="16"/>
  </si>
  <si>
    <t>　　　昭和53年11月12日没</t>
    <phoneticPr fontId="16"/>
  </si>
  <si>
    <t>秘書課</t>
    <rPh sb="0" eb="3">
      <t>ヒショカ</t>
    </rPh>
    <phoneticPr fontId="16"/>
  </si>
  <si>
    <t>No.242</t>
    <phoneticPr fontId="2"/>
  </si>
  <si>
    <t>202 区画整理事業</t>
    <rPh sb="4" eb="6">
      <t>クカク</t>
    </rPh>
    <rPh sb="6" eb="8">
      <t>セイリ</t>
    </rPh>
    <rPh sb="8" eb="10">
      <t>ジギョウ</t>
    </rPh>
    <phoneticPr fontId="12"/>
  </si>
  <si>
    <t>目　次</t>
    <rPh sb="0" eb="1">
      <t>メ</t>
    </rPh>
    <rPh sb="2" eb="3">
      <t>ツギ</t>
    </rPh>
    <phoneticPr fontId="16"/>
  </si>
  <si>
    <t>地区名</t>
    <rPh sb="0" eb="3">
      <t>チクメイ</t>
    </rPh>
    <phoneticPr fontId="12"/>
  </si>
  <si>
    <t>施行者</t>
    <rPh sb="0" eb="2">
      <t>セコウ</t>
    </rPh>
    <rPh sb="2" eb="3">
      <t>シャ</t>
    </rPh>
    <phoneticPr fontId="12"/>
  </si>
  <si>
    <t>区域決定年月日</t>
    <rPh sb="0" eb="2">
      <t>クイキ</t>
    </rPh>
    <rPh sb="2" eb="4">
      <t>ケッテイ</t>
    </rPh>
    <rPh sb="4" eb="7">
      <t>ネンガッピ</t>
    </rPh>
    <phoneticPr fontId="12"/>
  </si>
  <si>
    <t>事業認可年月日</t>
    <rPh sb="0" eb="2">
      <t>ジギョウ</t>
    </rPh>
    <rPh sb="2" eb="4">
      <t>ニンカ</t>
    </rPh>
    <rPh sb="4" eb="7">
      <t>ネンガッピ</t>
    </rPh>
    <phoneticPr fontId="12"/>
  </si>
  <si>
    <t>換地処分</t>
    <rPh sb="0" eb="2">
      <t>カンチ</t>
    </rPh>
    <rPh sb="2" eb="4">
      <t>ショブン</t>
    </rPh>
    <phoneticPr fontId="12"/>
  </si>
  <si>
    <t>施行年度</t>
    <rPh sb="0" eb="2">
      <t>セコウ</t>
    </rPh>
    <rPh sb="2" eb="4">
      <t>ネンド</t>
    </rPh>
    <phoneticPr fontId="12"/>
  </si>
  <si>
    <t>総事業費</t>
    <rPh sb="0" eb="3">
      <t>ソウジギョウ</t>
    </rPh>
    <rPh sb="3" eb="4">
      <t>ヒ</t>
    </rPh>
    <phoneticPr fontId="12"/>
  </si>
  <si>
    <t>進捗</t>
    <rPh sb="0" eb="2">
      <t>シンチョク</t>
    </rPh>
    <phoneticPr fontId="12"/>
  </si>
  <si>
    <t>減捗率</t>
    <rPh sb="0" eb="1">
      <t>ゲンブ</t>
    </rPh>
    <rPh sb="2" eb="3">
      <t>リツ</t>
    </rPh>
    <phoneticPr fontId="12"/>
  </si>
  <si>
    <t>事業内容</t>
    <rPh sb="0" eb="2">
      <t>ジギョウ</t>
    </rPh>
    <rPh sb="2" eb="4">
      <t>ナイヨウ</t>
    </rPh>
    <phoneticPr fontId="12"/>
  </si>
  <si>
    <t>(㎡)</t>
    <phoneticPr fontId="12"/>
  </si>
  <si>
    <t>（千円）</t>
    <rPh sb="1" eb="3">
      <t>センエン</t>
    </rPh>
    <phoneticPr fontId="12"/>
  </si>
  <si>
    <t>状況</t>
    <rPh sb="0" eb="2">
      <t>ジョウキョウ</t>
    </rPh>
    <phoneticPr fontId="12"/>
  </si>
  <si>
    <t>（％）</t>
    <phoneticPr fontId="12"/>
  </si>
  <si>
    <t>飯田市</t>
    <rPh sb="0" eb="3">
      <t>イイダシ</t>
    </rPh>
    <phoneticPr fontId="12"/>
  </si>
  <si>
    <t>―</t>
    <phoneticPr fontId="12"/>
  </si>
  <si>
    <t>災害復興</t>
    <rPh sb="0" eb="2">
      <t>サイガイ</t>
    </rPh>
    <rPh sb="2" eb="4">
      <t>フッコウ</t>
    </rPh>
    <phoneticPr fontId="12"/>
  </si>
  <si>
    <t>・・</t>
    <phoneticPr fontId="12"/>
  </si>
  <si>
    <t>昭和21～27年度</t>
    <rPh sb="0" eb="2">
      <t>ショウワ</t>
    </rPh>
    <rPh sb="7" eb="9">
      <t>ネンド</t>
    </rPh>
    <phoneticPr fontId="12"/>
  </si>
  <si>
    <t>完</t>
    <rPh sb="0" eb="1">
      <t>カン</t>
    </rPh>
    <phoneticPr fontId="12"/>
  </si>
  <si>
    <t>道路</t>
    <rPh sb="0" eb="2">
      <t>ドウロ</t>
    </rPh>
    <phoneticPr fontId="12"/>
  </si>
  <si>
    <t>飯田復興</t>
    <rPh sb="0" eb="2">
      <t>イイダ</t>
    </rPh>
    <rPh sb="2" eb="4">
      <t>フッコウ</t>
    </rPh>
    <phoneticPr fontId="12"/>
  </si>
  <si>
    <t>災害復興</t>
  </si>
  <si>
    <t>昭和22～27年度</t>
    <rPh sb="0" eb="2">
      <t>ショウワ</t>
    </rPh>
    <rPh sb="7" eb="9">
      <t>ネンド</t>
    </rPh>
    <phoneticPr fontId="12"/>
  </si>
  <si>
    <t>墓地移転、道路、水路、公園、貯水槽</t>
    <rPh sb="0" eb="2">
      <t>ボチ</t>
    </rPh>
    <rPh sb="2" eb="4">
      <t>イテン</t>
    </rPh>
    <rPh sb="5" eb="7">
      <t>ドウロ</t>
    </rPh>
    <rPh sb="8" eb="10">
      <t>スイロ</t>
    </rPh>
    <rPh sb="11" eb="13">
      <t>コウエン</t>
    </rPh>
    <rPh sb="14" eb="17">
      <t>チョスイソウ</t>
    </rPh>
    <phoneticPr fontId="12"/>
  </si>
  <si>
    <t>城東</t>
    <rPh sb="0" eb="2">
      <t>ジョウトウ</t>
    </rPh>
    <phoneticPr fontId="12"/>
  </si>
  <si>
    <t>長野県</t>
    <rPh sb="0" eb="3">
      <t>ナガノケン</t>
    </rPh>
    <phoneticPr fontId="12"/>
  </si>
  <si>
    <t>水害復興</t>
    <rPh sb="0" eb="2">
      <t>スイガイ</t>
    </rPh>
    <rPh sb="2" eb="4">
      <t>フッコウ</t>
    </rPh>
    <phoneticPr fontId="12"/>
  </si>
  <si>
    <t>昭和36～41年度</t>
    <rPh sb="0" eb="2">
      <t>ショウワ</t>
    </rPh>
    <rPh sb="7" eb="9">
      <t>ネンド</t>
    </rPh>
    <phoneticPr fontId="12"/>
  </si>
  <si>
    <t>道路、水路、公園</t>
    <rPh sb="0" eb="2">
      <t>ドウロ</t>
    </rPh>
    <rPh sb="3" eb="5">
      <t>スイロ</t>
    </rPh>
    <rPh sb="6" eb="8">
      <t>コウエン</t>
    </rPh>
    <phoneticPr fontId="12"/>
  </si>
  <si>
    <t>今宮</t>
    <rPh sb="0" eb="2">
      <t>イマミヤ</t>
    </rPh>
    <phoneticPr fontId="12"/>
  </si>
  <si>
    <t>昭和36～43年度</t>
    <rPh sb="0" eb="2">
      <t>ショウワ</t>
    </rPh>
    <rPh sb="7" eb="9">
      <t>ネンド</t>
    </rPh>
    <phoneticPr fontId="12"/>
  </si>
  <si>
    <t>高羽</t>
    <rPh sb="0" eb="2">
      <t>タカハ</t>
    </rPh>
    <phoneticPr fontId="12"/>
  </si>
  <si>
    <t>都市改造</t>
    <rPh sb="0" eb="2">
      <t>トシ</t>
    </rPh>
    <rPh sb="2" eb="4">
      <t>カイゾウ</t>
    </rPh>
    <phoneticPr fontId="12"/>
  </si>
  <si>
    <t>昭和43～58年度</t>
    <rPh sb="0" eb="2">
      <t>ショウワ</t>
    </rPh>
    <rPh sb="7" eb="9">
      <t>ネンド</t>
    </rPh>
    <phoneticPr fontId="12"/>
  </si>
  <si>
    <t>道路、水路、公園、墓地移転、広場</t>
    <rPh sb="0" eb="2">
      <t>ドウロ</t>
    </rPh>
    <rPh sb="3" eb="5">
      <t>スイロ</t>
    </rPh>
    <rPh sb="6" eb="8">
      <t>コウエン</t>
    </rPh>
    <rPh sb="9" eb="11">
      <t>ボチ</t>
    </rPh>
    <rPh sb="11" eb="13">
      <t>イテン</t>
    </rPh>
    <rPh sb="14" eb="16">
      <t>ヒロバ</t>
    </rPh>
    <phoneticPr fontId="12"/>
  </si>
  <si>
    <t>丸山・羽場</t>
    <rPh sb="0" eb="2">
      <t>マルヤマ</t>
    </rPh>
    <rPh sb="3" eb="5">
      <t>ハバ</t>
    </rPh>
    <phoneticPr fontId="12"/>
  </si>
  <si>
    <t>昭和57～平成23年度</t>
    <rPh sb="0" eb="2">
      <t>ショウワ</t>
    </rPh>
    <rPh sb="5" eb="7">
      <t>ヘイセイ</t>
    </rPh>
    <rPh sb="9" eb="11">
      <t>ネンド</t>
    </rPh>
    <phoneticPr fontId="12"/>
  </si>
  <si>
    <t>第１地区(内数)</t>
    <rPh sb="0" eb="1">
      <t>ダイ</t>
    </rPh>
    <rPh sb="2" eb="4">
      <t>チク</t>
    </rPh>
    <rPh sb="5" eb="6">
      <t>ウチ</t>
    </rPh>
    <rPh sb="6" eb="7">
      <t>スウ</t>
    </rPh>
    <phoneticPr fontId="12"/>
  </si>
  <si>
    <t>昭和57～平成16年度</t>
    <rPh sb="0" eb="2">
      <t>ショウワ</t>
    </rPh>
    <rPh sb="5" eb="7">
      <t>ヘイセイ</t>
    </rPh>
    <rPh sb="9" eb="11">
      <t>ネンド</t>
    </rPh>
    <phoneticPr fontId="12"/>
  </si>
  <si>
    <t>第２地区(内数)</t>
    <rPh sb="0" eb="1">
      <t>ダイ</t>
    </rPh>
    <rPh sb="2" eb="4">
      <t>チク</t>
    </rPh>
    <rPh sb="5" eb="6">
      <t>ウチ</t>
    </rPh>
    <rPh sb="6" eb="7">
      <t>スウ</t>
    </rPh>
    <phoneticPr fontId="12"/>
  </si>
  <si>
    <t>平成元～平成23年度</t>
    <rPh sb="0" eb="2">
      <t>ヘイセイ</t>
    </rPh>
    <rPh sb="2" eb="3">
      <t>ガンネン</t>
    </rPh>
    <rPh sb="4" eb="6">
      <t>ヘイセイ</t>
    </rPh>
    <rPh sb="8" eb="10">
      <t>ネンド</t>
    </rPh>
    <phoneticPr fontId="12"/>
  </si>
  <si>
    <t>土地区画
整理組合</t>
    <rPh sb="0" eb="2">
      <t>トチ</t>
    </rPh>
    <rPh sb="2" eb="4">
      <t>クカク</t>
    </rPh>
    <rPh sb="5" eb="7">
      <t>セイリ</t>
    </rPh>
    <rPh sb="7" eb="9">
      <t>クミアイ</t>
    </rPh>
    <phoneticPr fontId="12"/>
  </si>
  <si>
    <t>新市街地
整備</t>
    <rPh sb="0" eb="1">
      <t>シン</t>
    </rPh>
    <rPh sb="1" eb="4">
      <t>シガイチ</t>
    </rPh>
    <rPh sb="5" eb="7">
      <t>セイビ</t>
    </rPh>
    <phoneticPr fontId="12"/>
  </si>
  <si>
    <t>昭和60～平成9年度</t>
    <rPh sb="0" eb="2">
      <t>ショウワ</t>
    </rPh>
    <rPh sb="5" eb="7">
      <t>ヘイセイ</t>
    </rPh>
    <rPh sb="8" eb="10">
      <t>ネンド</t>
    </rPh>
    <phoneticPr fontId="12"/>
  </si>
  <si>
    <t>完</t>
  </si>
  <si>
    <t>道路、水路、公園</t>
  </si>
  <si>
    <t>平成8～平成20年度</t>
    <rPh sb="0" eb="2">
      <t>ヘイセイ</t>
    </rPh>
    <rPh sb="4" eb="6">
      <t>ヘイセイ</t>
    </rPh>
    <rPh sb="8" eb="10">
      <t>ネンド</t>
    </rPh>
    <phoneticPr fontId="12"/>
  </si>
  <si>
    <t>―</t>
  </si>
  <si>
    <t>平成8～平成20年度</t>
  </si>
  <si>
    <t>資料：建設総務課</t>
    <rPh sb="3" eb="5">
      <t>ケンセツ</t>
    </rPh>
    <rPh sb="5" eb="8">
      <t>ソウムカ</t>
    </rPh>
    <phoneticPr fontId="12"/>
  </si>
  <si>
    <t>子育てつどいの広場</t>
    <rPh sb="0" eb="2">
      <t>コソダ</t>
    </rPh>
    <rPh sb="7" eb="9">
      <t>ヒロバ</t>
    </rPh>
    <phoneticPr fontId="12"/>
  </si>
  <si>
    <t>福祉課は赤字</t>
    <rPh sb="0" eb="3">
      <t>フクシカ</t>
    </rPh>
    <rPh sb="4" eb="6">
      <t>アカジ</t>
    </rPh>
    <phoneticPr fontId="2"/>
  </si>
  <si>
    <t>こども課・保育家庭課・保健課は青字　　　　　　修正をお願いします</t>
    <rPh sb="3" eb="4">
      <t>カ</t>
    </rPh>
    <rPh sb="5" eb="7">
      <t>ホイク</t>
    </rPh>
    <rPh sb="7" eb="10">
      <t>カテイカ</t>
    </rPh>
    <rPh sb="11" eb="14">
      <t>ホケンカ</t>
    </rPh>
    <rPh sb="15" eb="17">
      <t>アオジ</t>
    </rPh>
    <rPh sb="23" eb="25">
      <t>シュウセイ</t>
    </rPh>
    <rPh sb="27" eb="28">
      <t>ネガ</t>
    </rPh>
    <phoneticPr fontId="2"/>
  </si>
  <si>
    <t>長寿支援課は緑字</t>
    <rPh sb="0" eb="2">
      <t>チョウジュ</t>
    </rPh>
    <rPh sb="2" eb="4">
      <t>シエン</t>
    </rPh>
    <rPh sb="4" eb="5">
      <t>カ</t>
    </rPh>
    <rPh sb="6" eb="7">
      <t>ミドリ</t>
    </rPh>
    <rPh sb="7" eb="8">
      <t>ジ</t>
    </rPh>
    <phoneticPr fontId="2"/>
  </si>
  <si>
    <t>2.1</t>
    <phoneticPr fontId="2"/>
  </si>
  <si>
    <t>206 主要都市別消費者物価指数（生鮮食品を除く総合）</t>
    <rPh sb="0" eb="2">
      <t>キジュン</t>
    </rPh>
    <phoneticPr fontId="9"/>
  </si>
  <si>
    <t>(a)</t>
    <phoneticPr fontId="16"/>
  </si>
  <si>
    <t>(頭）</t>
    <rPh sb="1" eb="2">
      <t>アタマ</t>
    </rPh>
    <phoneticPr fontId="16"/>
  </si>
  <si>
    <t>(ｋｇ)</t>
    <phoneticPr fontId="16"/>
  </si>
  <si>
    <t>・・</t>
    <phoneticPr fontId="16"/>
  </si>
  <si>
    <t>共済支払金（千円）</t>
    <phoneticPr fontId="16"/>
  </si>
  <si>
    <t>（箱）</t>
    <rPh sb="1" eb="2">
      <t>ハコ</t>
    </rPh>
    <phoneticPr fontId="16"/>
  </si>
  <si>
    <t>（棟）</t>
    <rPh sb="1" eb="2">
      <t>トウ</t>
    </rPh>
    <phoneticPr fontId="16"/>
  </si>
  <si>
    <t>（台）</t>
    <rPh sb="1" eb="2">
      <t>ダイ</t>
    </rPh>
    <phoneticPr fontId="16"/>
  </si>
  <si>
    <t>令和5年度</t>
    <rPh sb="0" eb="2">
      <t>レイワ</t>
    </rPh>
    <rPh sb="3" eb="4">
      <t>ネン</t>
    </rPh>
    <rPh sb="4" eb="5">
      <t>ド</t>
    </rPh>
    <phoneticPr fontId="16"/>
  </si>
  <si>
    <t>No.143</t>
    <phoneticPr fontId="2"/>
  </si>
  <si>
    <t>No.144</t>
    <phoneticPr fontId="2"/>
  </si>
  <si>
    <t>No.145</t>
    <phoneticPr fontId="2"/>
  </si>
  <si>
    <t>No.146</t>
    <phoneticPr fontId="2"/>
  </si>
  <si>
    <t>No.147</t>
    <phoneticPr fontId="2"/>
  </si>
  <si>
    <t>　平成29年4月には、多様な主体がそれぞれの立場で「飯田の未来づくり」にチャレンジするための総合計画として『いいだ未来デザイン2028』を策定。リニア開通の翌年にあたる12年先の2028年に、みんなで実現したい「くらしの姿」「まちの姿」をビジョンとして掲げ、「合言葉はムトス　誰もが主役　飯田未来舞台」をキャッチフレーズに、リニアがもたらす大交流時代を見据え、改めてムトスを合言葉として、いきいきと、「暮らし豊かなまち」と自らの思いをデザインできる、誰もが主役の未来づくりに取り組む。</t>
    <rPh sb="1" eb="3">
      <t>ヘイセイ</t>
    </rPh>
    <rPh sb="5" eb="6">
      <t>ネン</t>
    </rPh>
    <rPh sb="7" eb="8">
      <t>ガツ</t>
    </rPh>
    <rPh sb="11" eb="13">
      <t>タヨウ</t>
    </rPh>
    <rPh sb="14" eb="16">
      <t>シュタイ</t>
    </rPh>
    <rPh sb="22" eb="24">
      <t>タチバ</t>
    </rPh>
    <rPh sb="26" eb="28">
      <t>イイダ</t>
    </rPh>
    <rPh sb="29" eb="31">
      <t>ミライ</t>
    </rPh>
    <rPh sb="46" eb="48">
      <t>ソウゴウ</t>
    </rPh>
    <rPh sb="48" eb="50">
      <t>ケイカク</t>
    </rPh>
    <rPh sb="57" eb="59">
      <t>ミライ</t>
    </rPh>
    <rPh sb="69" eb="71">
      <t>サクテイ</t>
    </rPh>
    <rPh sb="75" eb="77">
      <t>カイツウ</t>
    </rPh>
    <rPh sb="78" eb="80">
      <t>ヨクトシ</t>
    </rPh>
    <rPh sb="86" eb="88">
      <t>ネンサキ</t>
    </rPh>
    <rPh sb="93" eb="94">
      <t>トシ</t>
    </rPh>
    <rPh sb="100" eb="102">
      <t>ジツゲン</t>
    </rPh>
    <rPh sb="110" eb="111">
      <t>スガタ</t>
    </rPh>
    <rPh sb="116" eb="117">
      <t>スガタ</t>
    </rPh>
    <rPh sb="126" eb="127">
      <t>カカ</t>
    </rPh>
    <rPh sb="130" eb="133">
      <t>アイコトバ</t>
    </rPh>
    <rPh sb="138" eb="139">
      <t>ダレ</t>
    </rPh>
    <rPh sb="141" eb="143">
      <t>シュヤク</t>
    </rPh>
    <rPh sb="144" eb="146">
      <t>イイダ</t>
    </rPh>
    <rPh sb="146" eb="148">
      <t>ミライ</t>
    </rPh>
    <rPh sb="148" eb="150">
      <t>ブタイ</t>
    </rPh>
    <rPh sb="170" eb="171">
      <t>ダイ</t>
    </rPh>
    <rPh sb="171" eb="173">
      <t>コウリュウ</t>
    </rPh>
    <rPh sb="173" eb="175">
      <t>ジダイ</t>
    </rPh>
    <rPh sb="176" eb="178">
      <t>ミス</t>
    </rPh>
    <rPh sb="180" eb="181">
      <t>アラタ</t>
    </rPh>
    <rPh sb="187" eb="190">
      <t>アイコトバ</t>
    </rPh>
    <rPh sb="201" eb="202">
      <t>ク</t>
    </rPh>
    <rPh sb="204" eb="205">
      <t>ユタ</t>
    </rPh>
    <rPh sb="211" eb="212">
      <t>ミズカ</t>
    </rPh>
    <rPh sb="214" eb="215">
      <t>オモ</t>
    </rPh>
    <rPh sb="225" eb="226">
      <t>ダレ</t>
    </rPh>
    <rPh sb="228" eb="230">
      <t>シュヤク</t>
    </rPh>
    <rPh sb="231" eb="233">
      <t>ミライ</t>
    </rPh>
    <rPh sb="237" eb="238">
      <t>ト</t>
    </rPh>
    <rPh sb="239" eb="240">
      <t>ク</t>
    </rPh>
    <phoneticPr fontId="16"/>
  </si>
  <si>
    <t>　令和６年度には、いいだ未来デザイン2028後期計画を作成した。令和7年度はいいだ未来デザイン2028の総仕上げとなる後期4年間の初年度という重要な1年となる。地域自治に関する取組、こどもまんなか社会の構築に向けた取組、環境をテコに暮らしと経済を豊かにする取組を柱に据え、いいだ未来デザイン2028に掲げる未来ビジョン及び人口ビジョンの実現に向け、戦略的な取組を力強く進めていく。</t>
    <rPh sb="1" eb="3">
      <t>レイワ</t>
    </rPh>
    <rPh sb="4" eb="6">
      <t>ネンド</t>
    </rPh>
    <rPh sb="27" eb="29">
      <t>サクセイ</t>
    </rPh>
    <phoneticPr fontId="2"/>
  </si>
  <si>
    <t>143 医療施設の状況</t>
    <rPh sb="4" eb="6">
      <t>イリョウ</t>
    </rPh>
    <rPh sb="6" eb="8">
      <t>シセツ</t>
    </rPh>
    <rPh sb="9" eb="11">
      <t>ジョウキョウ</t>
    </rPh>
    <phoneticPr fontId="9"/>
  </si>
  <si>
    <t>保健所</t>
    <rPh sb="0" eb="3">
      <t>ホケンジョ</t>
    </rPh>
    <phoneticPr fontId="9"/>
  </si>
  <si>
    <t>病院</t>
    <rPh sb="0" eb="2">
      <t>ビョウイン</t>
    </rPh>
    <phoneticPr fontId="9"/>
  </si>
  <si>
    <t>診療所</t>
    <rPh sb="0" eb="3">
      <t>シンリョウジョ</t>
    </rPh>
    <phoneticPr fontId="9"/>
  </si>
  <si>
    <t>歯科
診療所</t>
    <rPh sb="0" eb="2">
      <t>シカ</t>
    </rPh>
    <rPh sb="3" eb="6">
      <t>シンリョウジョ</t>
    </rPh>
    <phoneticPr fontId="9"/>
  </si>
  <si>
    <t>助産所</t>
    <rPh sb="0" eb="2">
      <t>ジョサンプ</t>
    </rPh>
    <rPh sb="2" eb="3">
      <t>ジョ</t>
    </rPh>
    <phoneticPr fontId="9"/>
  </si>
  <si>
    <t>薬局</t>
    <rPh sb="0" eb="2">
      <t>ヤッキョク</t>
    </rPh>
    <phoneticPr fontId="9"/>
  </si>
  <si>
    <t>あんま・はり
きゅう等　
施術所　　</t>
    <rPh sb="10" eb="11">
      <t>ナド</t>
    </rPh>
    <rPh sb="13" eb="15">
      <t>セジュツ</t>
    </rPh>
    <rPh sb="15" eb="16">
      <t>ショ</t>
    </rPh>
    <phoneticPr fontId="9"/>
  </si>
  <si>
    <t>資料：飯田保健福祉事務所</t>
    <rPh sb="0" eb="2">
      <t>シリョウ</t>
    </rPh>
    <rPh sb="3" eb="5">
      <t>イイダ</t>
    </rPh>
    <rPh sb="5" eb="7">
      <t>ホケン</t>
    </rPh>
    <rPh sb="7" eb="9">
      <t>フクシ</t>
    </rPh>
    <rPh sb="9" eb="11">
      <t>ジム</t>
    </rPh>
    <rPh sb="11" eb="12">
      <t>ショ</t>
    </rPh>
    <phoneticPr fontId="9"/>
  </si>
  <si>
    <t>各年度10月１日現在</t>
    <rPh sb="0" eb="3">
      <t>カクネンド</t>
    </rPh>
    <rPh sb="5" eb="6">
      <t>ガツ</t>
    </rPh>
    <rPh sb="7" eb="8">
      <t>ニチ</t>
    </rPh>
    <rPh sb="8" eb="10">
      <t>ゲンザイ</t>
    </rPh>
    <phoneticPr fontId="9"/>
  </si>
  <si>
    <t>146 結核患者発生状況</t>
    <rPh sb="4" eb="6">
      <t>ケッカク</t>
    </rPh>
    <rPh sb="6" eb="8">
      <t>カンジャ</t>
    </rPh>
    <rPh sb="8" eb="10">
      <t>ハッセイ</t>
    </rPh>
    <rPh sb="10" eb="12">
      <t>ジョウキョウ</t>
    </rPh>
    <phoneticPr fontId="9"/>
  </si>
  <si>
    <t>登録患者数</t>
    <rPh sb="0" eb="2">
      <t>トウロク</t>
    </rPh>
    <rPh sb="2" eb="4">
      <t>カンジャ</t>
    </rPh>
    <rPh sb="4" eb="5">
      <t>スウ</t>
    </rPh>
    <phoneticPr fontId="9"/>
  </si>
  <si>
    <t>結核発生数</t>
    <rPh sb="0" eb="2">
      <t>ケッカク</t>
    </rPh>
    <rPh sb="2" eb="4">
      <t>ハッセイ</t>
    </rPh>
    <rPh sb="4" eb="5">
      <t>スウ</t>
    </rPh>
    <phoneticPr fontId="9"/>
  </si>
  <si>
    <t>※31年分より飯田市及び下伊那郡の数値</t>
    <rPh sb="3" eb="4">
      <t>ネン</t>
    </rPh>
    <rPh sb="4" eb="5">
      <t>ブン</t>
    </rPh>
    <rPh sb="7" eb="10">
      <t>イイダシ</t>
    </rPh>
    <rPh sb="10" eb="11">
      <t>オヨ</t>
    </rPh>
    <rPh sb="12" eb="16">
      <t>シモイナグン</t>
    </rPh>
    <rPh sb="17" eb="19">
      <t>スウチ</t>
    </rPh>
    <phoneticPr fontId="9"/>
  </si>
  <si>
    <t>147 感染症届出状況</t>
    <rPh sb="4" eb="7">
      <t>カンセンショウ</t>
    </rPh>
    <rPh sb="7" eb="9">
      <t>トドケデ</t>
    </rPh>
    <rPh sb="9" eb="11">
      <t>ジョウキョウ</t>
    </rPh>
    <phoneticPr fontId="9"/>
  </si>
  <si>
    <t>（単位：人）暦年</t>
    <rPh sb="1" eb="3">
      <t>タンイ</t>
    </rPh>
    <rPh sb="4" eb="5">
      <t>ニン</t>
    </rPh>
    <rPh sb="6" eb="8">
      <t>レキネン</t>
    </rPh>
    <phoneticPr fontId="38"/>
  </si>
  <si>
    <t>疾病名</t>
    <rPh sb="0" eb="2">
      <t>シッペイ</t>
    </rPh>
    <rPh sb="2" eb="3">
      <t>メイ</t>
    </rPh>
    <phoneticPr fontId="38"/>
  </si>
  <si>
    <t>31
(1)</t>
    <phoneticPr fontId="9"/>
  </si>
  <si>
    <t>二類感染症</t>
    <rPh sb="0" eb="1">
      <t>ニ</t>
    </rPh>
    <rPh sb="1" eb="2">
      <t>ルイ</t>
    </rPh>
    <rPh sb="2" eb="5">
      <t>カンセンショウ</t>
    </rPh>
    <phoneticPr fontId="16"/>
  </si>
  <si>
    <t>結核</t>
    <rPh sb="0" eb="2">
      <t>ケッカク</t>
    </rPh>
    <phoneticPr fontId="16"/>
  </si>
  <si>
    <t>三類感染症</t>
    <rPh sb="0" eb="2">
      <t>サンルイ</t>
    </rPh>
    <rPh sb="2" eb="5">
      <t>カンセンショウ</t>
    </rPh>
    <phoneticPr fontId="9"/>
  </si>
  <si>
    <t>腸管出血性大腸菌感染症</t>
    <rPh sb="0" eb="2">
      <t>チョウカン</t>
    </rPh>
    <rPh sb="2" eb="5">
      <t>シュッケツセイ</t>
    </rPh>
    <rPh sb="5" eb="8">
      <t>ダイチョウキン</t>
    </rPh>
    <rPh sb="8" eb="10">
      <t>カンセン</t>
    </rPh>
    <rPh sb="10" eb="11">
      <t>ショウ</t>
    </rPh>
    <phoneticPr fontId="38"/>
  </si>
  <si>
    <t>四類感染症</t>
    <rPh sb="0" eb="1">
      <t>ヨン</t>
    </rPh>
    <rPh sb="1" eb="2">
      <t>ルイ</t>
    </rPh>
    <rPh sb="2" eb="5">
      <t>カンセンショウ</t>
    </rPh>
    <phoneticPr fontId="9"/>
  </si>
  <si>
    <t>Ａ型肝炎</t>
    <rPh sb="1" eb="2">
      <t>ガタ</t>
    </rPh>
    <rPh sb="2" eb="4">
      <t>カンエン</t>
    </rPh>
    <phoneticPr fontId="38"/>
  </si>
  <si>
    <t>つつが虫病</t>
    <rPh sb="3" eb="4">
      <t>ムシ</t>
    </rPh>
    <rPh sb="4" eb="5">
      <t>ビョウ</t>
    </rPh>
    <phoneticPr fontId="38"/>
  </si>
  <si>
    <t>レジオネラ症</t>
    <rPh sb="5" eb="6">
      <t>ショウ</t>
    </rPh>
    <phoneticPr fontId="38"/>
  </si>
  <si>
    <t>五類感染症</t>
    <rPh sb="0" eb="1">
      <t>ゴ</t>
    </rPh>
    <rPh sb="1" eb="2">
      <t>ルイ</t>
    </rPh>
    <rPh sb="2" eb="4">
      <t>カンセン</t>
    </rPh>
    <rPh sb="4" eb="5">
      <t>ショウ</t>
    </rPh>
    <phoneticPr fontId="38"/>
  </si>
  <si>
    <t>アメーバ赤痢</t>
    <rPh sb="4" eb="6">
      <t>セキリ</t>
    </rPh>
    <phoneticPr fontId="38"/>
  </si>
  <si>
    <t>カルバペネム耐性腸内細菌科細菌</t>
    <rPh sb="6" eb="8">
      <t>タイセイ</t>
    </rPh>
    <rPh sb="8" eb="10">
      <t>チョウナイ</t>
    </rPh>
    <rPh sb="10" eb="12">
      <t>サイキン</t>
    </rPh>
    <rPh sb="12" eb="13">
      <t>カ</t>
    </rPh>
    <rPh sb="13" eb="15">
      <t>サイキン</t>
    </rPh>
    <phoneticPr fontId="16"/>
  </si>
  <si>
    <t>劇症型溶血性レンサ球菌感染症</t>
    <rPh sb="0" eb="3">
      <t>ゲキショウガタ</t>
    </rPh>
    <rPh sb="3" eb="4">
      <t>ヨウ</t>
    </rPh>
    <rPh sb="4" eb="5">
      <t>チ</t>
    </rPh>
    <rPh sb="5" eb="6">
      <t>セイ</t>
    </rPh>
    <rPh sb="9" eb="11">
      <t>キュウキン</t>
    </rPh>
    <rPh sb="11" eb="14">
      <t>カンセンショウ</t>
    </rPh>
    <phoneticPr fontId="38"/>
  </si>
  <si>
    <t>クロイツフェルト・ヤコブ病</t>
    <rPh sb="12" eb="13">
      <t>ビョウ</t>
    </rPh>
    <phoneticPr fontId="38"/>
  </si>
  <si>
    <t>急性脳炎</t>
    <rPh sb="0" eb="2">
      <t>キュウセイ</t>
    </rPh>
    <rPh sb="2" eb="4">
      <t>ノウエン</t>
    </rPh>
    <phoneticPr fontId="38"/>
  </si>
  <si>
    <t>後天性免疫不全症候群</t>
    <rPh sb="0" eb="3">
      <t>コウテンセイ</t>
    </rPh>
    <rPh sb="3" eb="5">
      <t>メンエキ</t>
    </rPh>
    <rPh sb="5" eb="7">
      <t>フゼン</t>
    </rPh>
    <rPh sb="7" eb="10">
      <t>ショウコウグン</t>
    </rPh>
    <phoneticPr fontId="16"/>
  </si>
  <si>
    <t>侵襲性肺炎球菌感染症</t>
    <phoneticPr fontId="16"/>
  </si>
  <si>
    <t>水痘（入院例）</t>
    <rPh sb="0" eb="2">
      <t>スイトウ</t>
    </rPh>
    <phoneticPr fontId="9"/>
  </si>
  <si>
    <t>梅毒</t>
    <rPh sb="0" eb="2">
      <t>バイドク</t>
    </rPh>
    <phoneticPr fontId="38"/>
  </si>
  <si>
    <t>百日咳</t>
    <rPh sb="0" eb="3">
      <t>ヒャクニチゼキ</t>
    </rPh>
    <phoneticPr fontId="9"/>
  </si>
  <si>
    <t>播種性クリプトコックス症</t>
    <rPh sb="0" eb="3">
      <t>ハシュセイ</t>
    </rPh>
    <rPh sb="11" eb="12">
      <t>ショウ</t>
    </rPh>
    <phoneticPr fontId="9"/>
  </si>
  <si>
    <t>新型インフルエンザ
等感染症</t>
    <rPh sb="0" eb="2">
      <t>シンガタ</t>
    </rPh>
    <rPh sb="10" eb="11">
      <t>トウ</t>
    </rPh>
    <rPh sb="11" eb="14">
      <t>カンセンショウ</t>
    </rPh>
    <phoneticPr fontId="9"/>
  </si>
  <si>
    <t>新型コロナウイルス感染症</t>
    <rPh sb="0" eb="2">
      <t>シンガタ</t>
    </rPh>
    <rPh sb="9" eb="12">
      <t>カンセンショウ</t>
    </rPh>
    <phoneticPr fontId="9"/>
  </si>
  <si>
    <t>※飯田市及び下伊那郡の数値</t>
    <rPh sb="1" eb="3">
      <t>イイダ</t>
    </rPh>
    <rPh sb="3" eb="4">
      <t>シ</t>
    </rPh>
    <rPh sb="4" eb="5">
      <t>オヨ</t>
    </rPh>
    <rPh sb="6" eb="9">
      <t>シモイナ</t>
    </rPh>
    <rPh sb="9" eb="10">
      <t>グン</t>
    </rPh>
    <rPh sb="11" eb="13">
      <t>スウチ</t>
    </rPh>
    <phoneticPr fontId="9"/>
  </si>
  <si>
    <t>※全数把握を行っていたR5.1.1～R5.5.7までの届出状況</t>
    <rPh sb="1" eb="3">
      <t>ゼンスウ</t>
    </rPh>
    <rPh sb="3" eb="5">
      <t>ハアク</t>
    </rPh>
    <rPh sb="6" eb="7">
      <t>オコナ</t>
    </rPh>
    <rPh sb="27" eb="29">
      <t>トドケデ</t>
    </rPh>
    <rPh sb="29" eb="31">
      <t>ジョウキョウ</t>
    </rPh>
    <phoneticPr fontId="9"/>
  </si>
  <si>
    <r>
      <t>8122</t>
    </r>
    <r>
      <rPr>
        <vertAlign val="superscript"/>
        <sz val="11"/>
        <rFont val="ＭＳ Ｐ明朝"/>
        <family val="1"/>
        <charset val="128"/>
      </rPr>
      <t>※</t>
    </r>
    <phoneticPr fontId="9"/>
  </si>
  <si>
    <t>161 献血状況</t>
    <rPh sb="4" eb="6">
      <t>ケンケツ</t>
    </rPh>
    <rPh sb="6" eb="8">
      <t>ジョウキョウ</t>
    </rPh>
    <phoneticPr fontId="9"/>
  </si>
  <si>
    <t>全血献血者数</t>
    <rPh sb="0" eb="1">
      <t>ゼン</t>
    </rPh>
    <rPh sb="1" eb="2">
      <t>チ</t>
    </rPh>
    <rPh sb="2" eb="4">
      <t>ケンケツ</t>
    </rPh>
    <rPh sb="4" eb="5">
      <t>シャ</t>
    </rPh>
    <rPh sb="5" eb="6">
      <t>スウ</t>
    </rPh>
    <phoneticPr fontId="9"/>
  </si>
  <si>
    <t>200mL</t>
    <phoneticPr fontId="9"/>
  </si>
  <si>
    <t>400mL</t>
    <phoneticPr fontId="9"/>
  </si>
  <si>
    <t>資料：飯田保健福祉事務所</t>
    <rPh sb="3" eb="5">
      <t>イイダ</t>
    </rPh>
    <rPh sb="5" eb="7">
      <t>ホケン</t>
    </rPh>
    <rPh sb="7" eb="9">
      <t>フクシ</t>
    </rPh>
    <rPh sb="9" eb="11">
      <t>ジム</t>
    </rPh>
    <rPh sb="11" eb="12">
      <t>ショ</t>
    </rPh>
    <phoneticPr fontId="9"/>
  </si>
  <si>
    <t>166　合計特殊出生率</t>
    <rPh sb="4" eb="6">
      <t>ゴウケイ</t>
    </rPh>
    <rPh sb="6" eb="8">
      <t>トクシュ</t>
    </rPh>
    <rPh sb="8" eb="10">
      <t>シュッショウ</t>
    </rPh>
    <rPh sb="10" eb="11">
      <t>リツ</t>
    </rPh>
    <phoneticPr fontId="16"/>
  </si>
  <si>
    <t>飯田市</t>
    <rPh sb="0" eb="3">
      <t>イイダシ</t>
    </rPh>
    <phoneticPr fontId="16"/>
  </si>
  <si>
    <t>長野県</t>
    <rPh sb="0" eb="3">
      <t>ナガノケン</t>
    </rPh>
    <phoneticPr fontId="16"/>
  </si>
  <si>
    <t>全国</t>
    <rPh sb="0" eb="2">
      <t>ゼンコク</t>
    </rPh>
    <phoneticPr fontId="16"/>
  </si>
  <si>
    <t>資料：飯田保健福祉事務所</t>
    <rPh sb="0" eb="2">
      <t>シリョウ</t>
    </rPh>
    <rPh sb="3" eb="5">
      <t>イイダ</t>
    </rPh>
    <rPh sb="5" eb="7">
      <t>ホケン</t>
    </rPh>
    <rPh sb="7" eb="9">
      <t>フクシ</t>
    </rPh>
    <rPh sb="9" eb="12">
      <t>ジムショ</t>
    </rPh>
    <phoneticPr fontId="16"/>
  </si>
  <si>
    <t>144 医療機関等従事者数</t>
    <rPh sb="4" eb="6">
      <t>イリョウ</t>
    </rPh>
    <rPh sb="6" eb="8">
      <t>キカン</t>
    </rPh>
    <rPh sb="8" eb="9">
      <t>ナド</t>
    </rPh>
    <rPh sb="9" eb="12">
      <t>ジュウジシャ</t>
    </rPh>
    <rPh sb="12" eb="13">
      <t>スウ</t>
    </rPh>
    <phoneticPr fontId="9"/>
  </si>
  <si>
    <t>２年毎12月31日現在</t>
    <rPh sb="1" eb="2">
      <t>ネン</t>
    </rPh>
    <rPh sb="2" eb="3">
      <t>マイ</t>
    </rPh>
    <rPh sb="5" eb="6">
      <t>ガツ</t>
    </rPh>
    <rPh sb="8" eb="9">
      <t>ニチ</t>
    </rPh>
    <rPh sb="9" eb="11">
      <t>ゲンザイ</t>
    </rPh>
    <phoneticPr fontId="9"/>
  </si>
  <si>
    <t>医師</t>
    <rPh sb="0" eb="2">
      <t>イシ</t>
    </rPh>
    <phoneticPr fontId="9"/>
  </si>
  <si>
    <t>歯科医師</t>
    <rPh sb="0" eb="2">
      <t>シカ</t>
    </rPh>
    <rPh sb="2" eb="4">
      <t>イシ</t>
    </rPh>
    <phoneticPr fontId="9"/>
  </si>
  <si>
    <t>保健師</t>
    <rPh sb="0" eb="2">
      <t>ホケンフ</t>
    </rPh>
    <rPh sb="2" eb="3">
      <t>シ</t>
    </rPh>
    <phoneticPr fontId="9"/>
  </si>
  <si>
    <t>助産師</t>
    <rPh sb="0" eb="2">
      <t>ジョサンプ</t>
    </rPh>
    <rPh sb="2" eb="3">
      <t>シ</t>
    </rPh>
    <phoneticPr fontId="9"/>
  </si>
  <si>
    <t>看護師</t>
    <rPh sb="0" eb="2">
      <t>カンゴフ</t>
    </rPh>
    <rPh sb="2" eb="3">
      <t>シ</t>
    </rPh>
    <phoneticPr fontId="9"/>
  </si>
  <si>
    <t>薬剤師</t>
    <rPh sb="0" eb="3">
      <t>ヤクザイシ</t>
    </rPh>
    <phoneticPr fontId="9"/>
  </si>
  <si>
    <t>※ （ ）内は現在従事していない者を含む。</t>
    <rPh sb="5" eb="6">
      <t>ナイ</t>
    </rPh>
    <rPh sb="7" eb="9">
      <t>ゲンザイ</t>
    </rPh>
    <rPh sb="9" eb="11">
      <t>ジュウジ</t>
    </rPh>
    <rPh sb="16" eb="17">
      <t>モノ</t>
    </rPh>
    <rPh sb="18" eb="19">
      <t>フク</t>
    </rPh>
    <phoneticPr fontId="9"/>
  </si>
  <si>
    <t>145 特定死因別死亡者数</t>
    <rPh sb="4" eb="6">
      <t>トクテイ</t>
    </rPh>
    <rPh sb="6" eb="8">
      <t>シイン</t>
    </rPh>
    <rPh sb="8" eb="9">
      <t>ベツ</t>
    </rPh>
    <rPh sb="9" eb="12">
      <t>シボウシャ</t>
    </rPh>
    <rPh sb="12" eb="13">
      <t>スウ</t>
    </rPh>
    <phoneticPr fontId="9"/>
  </si>
  <si>
    <t>脳血管疾患</t>
    <rPh sb="0" eb="3">
      <t>ノウケッカン</t>
    </rPh>
    <rPh sb="3" eb="5">
      <t>シッカン</t>
    </rPh>
    <phoneticPr fontId="9"/>
  </si>
  <si>
    <t>心疾患</t>
    <rPh sb="0" eb="1">
      <t>シン</t>
    </rPh>
    <rPh sb="1" eb="3">
      <t>シッカン</t>
    </rPh>
    <phoneticPr fontId="9"/>
  </si>
  <si>
    <t xml:space="preserve">（がん等）
悪性新生物
</t>
    <rPh sb="6" eb="8">
      <t>アクセイ</t>
    </rPh>
    <rPh sb="8" eb="9">
      <t>シン</t>
    </rPh>
    <rPh sb="9" eb="11">
      <t>セイブツ</t>
    </rPh>
    <phoneticPr fontId="9"/>
  </si>
  <si>
    <t>老衰</t>
    <rPh sb="0" eb="2">
      <t>ロウスイ</t>
    </rPh>
    <phoneticPr fontId="9"/>
  </si>
  <si>
    <t>疾患
高血圧性</t>
    <rPh sb="3" eb="6">
      <t>コウケツアツ</t>
    </rPh>
    <rPh sb="6" eb="7">
      <t>セイ</t>
    </rPh>
    <phoneticPr fontId="9"/>
  </si>
  <si>
    <t>事故
不慮の</t>
    <rPh sb="3" eb="5">
      <t>フリョ</t>
    </rPh>
    <phoneticPr fontId="9"/>
  </si>
  <si>
    <t>肺炎</t>
    <rPh sb="0" eb="2">
      <t>ハイエン</t>
    </rPh>
    <phoneticPr fontId="9"/>
  </si>
  <si>
    <t>自殺</t>
    <rPh sb="0" eb="2">
      <t>ジサツ</t>
    </rPh>
    <phoneticPr fontId="9"/>
  </si>
  <si>
    <t>肺疾患
慢性閉塞性</t>
    <rPh sb="4" eb="6">
      <t>マンセイ</t>
    </rPh>
    <rPh sb="6" eb="8">
      <t>ヘイソク</t>
    </rPh>
    <rPh sb="8" eb="9">
      <t>セイ</t>
    </rPh>
    <phoneticPr fontId="9"/>
  </si>
  <si>
    <t>腎不全</t>
    <rPh sb="0" eb="3">
      <t>ジンフゼン</t>
    </rPh>
    <phoneticPr fontId="9"/>
  </si>
  <si>
    <t>結核</t>
    <rPh sb="0" eb="2">
      <t>ケッカク</t>
    </rPh>
    <phoneticPr fontId="9"/>
  </si>
  <si>
    <t>資料：県ホームページ長野県衛生年報</t>
    <rPh sb="0" eb="2">
      <t>シリョウ</t>
    </rPh>
    <rPh sb="3" eb="4">
      <t>ケン</t>
    </rPh>
    <rPh sb="10" eb="13">
      <t>ナガノケン</t>
    </rPh>
    <rPh sb="13" eb="15">
      <t>エイセイ</t>
    </rPh>
    <rPh sb="15" eb="17">
      <t>ネンポウ</t>
    </rPh>
    <phoneticPr fontId="9"/>
  </si>
  <si>
    <t>1</t>
  </si>
  <si>
    <t>158</t>
  </si>
  <si>
    <t>(90)</t>
  </si>
  <si>
    <t>3</t>
  </si>
  <si>
    <t>424</t>
  </si>
  <si>
    <t>48</t>
  </si>
  <si>
    <t>376</t>
  </si>
  <si>
    <t>目　次</t>
    <rPh sb="0" eb="1">
      <t>メ</t>
    </rPh>
    <rPh sb="2" eb="3">
      <t>ツギ</t>
    </rPh>
    <phoneticPr fontId="2"/>
  </si>
  <si>
    <t>１７４－1　温室効果ガス排出量及び太陽光発電施設普及率</t>
  </si>
  <si>
    <t>年度　</t>
  </si>
  <si>
    <t>2
（確定値）</t>
    <rPh sb="3" eb="5">
      <t>カクテイ</t>
    </rPh>
    <phoneticPr fontId="47"/>
  </si>
  <si>
    <t>3
（確定値）</t>
    <rPh sb="3" eb="5">
      <t>カクテイ</t>
    </rPh>
    <phoneticPr fontId="47"/>
  </si>
  <si>
    <t>4
（確定値）</t>
    <rPh sb="3" eb="5">
      <t>カクテイ</t>
    </rPh>
    <phoneticPr fontId="47"/>
  </si>
  <si>
    <t>5
（暫定値）</t>
  </si>
  <si>
    <t>6
（暫定値）</t>
  </si>
  <si>
    <t>温室効果ガス排出量</t>
  </si>
  <si>
    <t>(t-CO2)</t>
  </si>
  <si>
    <t>産業部門</t>
  </si>
  <si>
    <t>民生家庭部門</t>
  </si>
  <si>
    <t>民生業務部門</t>
  </si>
  <si>
    <t>運輸部門</t>
  </si>
  <si>
    <t>※「温室効果ガス排出量」については、エネルギー起源の二酸化炭素を対象としている。</t>
  </si>
  <si>
    <t>※H30及びR2に一部統計データの推計方法が変更されたため、全年度の遡及改訂を行った。</t>
  </si>
  <si>
    <t>再生可能エネルギー（太陽光）</t>
  </si>
  <si>
    <t>太陽光発電設備設置数 （累計）※1</t>
  </si>
  <si>
    <t xml:space="preserve">太陽光発電設備容量（累計・百kW）※1 </t>
  </si>
  <si>
    <t>太陽光発電を設置した世帯数が飯田市世帯数に占める割合（%)</t>
  </si>
  <si>
    <t>太陽光発電量を世帯に換算した場合の世帯数 ※2</t>
  </si>
  <si>
    <t>上記世帯数が飯田市世帯数に占める割合(%）</t>
  </si>
  <si>
    <t>太陽光発電による年間温室効果ガス削減量(t-CO2) ※2</t>
  </si>
  <si>
    <t>飯田市内に存する太陽光発電施設容量（推計値、百kW）</t>
  </si>
  <si>
    <t>上記推計値に基づく年間温室効果ガス削減量（推計値）</t>
  </si>
  <si>
    <t>蓄電システム設置数（累計）※1</t>
  </si>
  <si>
    <t>太陽熱温水器設置数（累計）※1</t>
  </si>
  <si>
    <t>※1 飯田市の補助金制度（H9からの利子補給制度を含む）を利用して設置された設備をさす。</t>
  </si>
  <si>
    <t>※2 太陽光発電量は年間発電時間1,100時間で換算。１家庭の使用量を283.6kWh／月(平成21年の全国平均値）として換算。</t>
  </si>
  <si>
    <t>再生可能エネルギー（木質バイオマス）</t>
  </si>
  <si>
    <t>薪ストーブ設置数 ※1</t>
  </si>
  <si>
    <t>ペレットストーブ設置数（民間）※1</t>
  </si>
  <si>
    <t>ペレットストーブ設置数（公共施設）　＊廃棄・交換分含む</t>
  </si>
  <si>
    <t>公共施設ペレットストーブによるペレット使用量（t)</t>
  </si>
  <si>
    <t>※1 飯田市の補助金制度を利用して設置された設備をさす。</t>
  </si>
  <si>
    <t>※2 飯田市にあるペレット製造業者のペレット出荷量を基に算出。</t>
  </si>
  <si>
    <t>※3 民間のペレットストーブは、1台当たりの年間800kgのペレットを使用すると仮定し、温室効果ガス削減量を計算。</t>
  </si>
  <si>
    <t xml:space="preserve">       薪ストーブは年間3t-CO₂の削減に貢献すると仮定。</t>
  </si>
  <si>
    <t>資料：ゼロカーボンシティ推進課</t>
  </si>
  <si>
    <t>目　次</t>
    <rPh sb="0" eb="1">
      <t>メ</t>
    </rPh>
    <rPh sb="2" eb="3">
      <t>ツギ</t>
    </rPh>
    <phoneticPr fontId="2"/>
  </si>
  <si>
    <t>目　　次</t>
    <rPh sb="0" eb="1">
      <t>メ</t>
    </rPh>
    <rPh sb="3" eb="4">
      <t>ツギ</t>
    </rPh>
    <phoneticPr fontId="2"/>
  </si>
  <si>
    <t>目　次　</t>
    <rPh sb="0" eb="1">
      <t>メ</t>
    </rPh>
    <rPh sb="2" eb="3">
      <t>ツギ</t>
    </rPh>
    <phoneticPr fontId="2"/>
  </si>
  <si>
    <t>目　　次　</t>
    <rPh sb="0" eb="1">
      <t>メ</t>
    </rPh>
    <rPh sb="3" eb="4">
      <t>ツギ</t>
    </rPh>
    <phoneticPr fontId="2"/>
  </si>
  <si>
    <t>目 次</t>
    <rPh sb="0" eb="1">
      <t>メ</t>
    </rPh>
    <rPh sb="2" eb="3">
      <t>ツギ</t>
    </rPh>
    <phoneticPr fontId="2"/>
  </si>
  <si>
    <t>目  次</t>
    <rPh sb="0" eb="1">
      <t>メ</t>
    </rPh>
    <rPh sb="3" eb="4">
      <t>ツギ</t>
    </rPh>
    <phoneticPr fontId="2"/>
  </si>
  <si>
    <t xml:space="preserve">目 次 </t>
    <rPh sb="0" eb="1">
      <t>メ</t>
    </rPh>
    <rPh sb="2" eb="3">
      <t>ツギ</t>
    </rPh>
    <phoneticPr fontId="2"/>
  </si>
  <si>
    <t>目 　次</t>
    <rPh sb="0" eb="1">
      <t>メ</t>
    </rPh>
    <rPh sb="3" eb="4">
      <t>ツギ</t>
    </rPh>
    <phoneticPr fontId="16"/>
  </si>
  <si>
    <t>目　次　</t>
    <rPh sb="0" eb="1">
      <t>メ</t>
    </rPh>
    <rPh sb="2" eb="3">
      <t>ツギ</t>
    </rPh>
    <phoneticPr fontId="12"/>
  </si>
  <si>
    <t>資料：県ホームページ長野県衛生年報</t>
    <phoneticPr fontId="2"/>
  </si>
  <si>
    <t>令和　５年　4月 9日執行 長野県議会議員選挙候補者別得票数</t>
    <phoneticPr fontId="2"/>
  </si>
  <si>
    <t>平成　3年10月31日執行 衆議院議員総選挙候補者・政党別得票数</t>
    <phoneticPr fontId="2"/>
  </si>
  <si>
    <t>令和　6年10月27日執行 衆議院議員総選挙候補者・政党別得票数</t>
    <phoneticPr fontId="2"/>
  </si>
  <si>
    <t>各課照会用</t>
    <rPh sb="0" eb="1">
      <t>カク</t>
    </rPh>
    <rPh sb="1" eb="2">
      <t>カ</t>
    </rPh>
    <rPh sb="2" eb="4">
      <t>ショウカイ</t>
    </rPh>
    <rPh sb="4" eb="5">
      <t>ヨウ</t>
    </rPh>
    <phoneticPr fontId="2"/>
  </si>
  <si>
    <t>←フィルターあります。</t>
    <phoneticPr fontId="2"/>
  </si>
  <si>
    <t>↓記入又は修正ができ次第「〇」をお願いいたします。</t>
    <rPh sb="1" eb="3">
      <t>キニュウ</t>
    </rPh>
    <rPh sb="3" eb="4">
      <t>マタ</t>
    </rPh>
    <rPh sb="5" eb="7">
      <t>シュウセイ</t>
    </rPh>
    <rPh sb="10" eb="12">
      <t>シダイ</t>
    </rPh>
    <rPh sb="17" eb="18">
      <t>ネガ</t>
    </rPh>
    <phoneticPr fontId="2"/>
  </si>
  <si>
    <t>総務文書課</t>
    <rPh sb="0" eb="2">
      <t>ソウム</t>
    </rPh>
    <rPh sb="2" eb="4">
      <t>ブンショ</t>
    </rPh>
    <rPh sb="4" eb="5">
      <t>カ</t>
    </rPh>
    <phoneticPr fontId="2"/>
  </si>
  <si>
    <t>No.38</t>
    <phoneticPr fontId="2"/>
  </si>
  <si>
    <t>No.45-1No.45-2</t>
    <phoneticPr fontId="2"/>
  </si>
  <si>
    <t>No.52No.53</t>
    <phoneticPr fontId="2"/>
  </si>
  <si>
    <t>人事課</t>
    <rPh sb="0" eb="3">
      <t>ジンジカ</t>
    </rPh>
    <phoneticPr fontId="2"/>
  </si>
  <si>
    <t>No.244</t>
    <phoneticPr fontId="2"/>
  </si>
  <si>
    <t>財政課</t>
    <rPh sb="0" eb="2">
      <t>ザイセイ</t>
    </rPh>
    <rPh sb="2" eb="3">
      <t>カ</t>
    </rPh>
    <phoneticPr fontId="2"/>
  </si>
  <si>
    <t>○</t>
    <phoneticPr fontId="2"/>
  </si>
  <si>
    <t>税務課</t>
    <rPh sb="0" eb="3">
      <t>ゼイムカ</t>
    </rPh>
    <phoneticPr fontId="2"/>
  </si>
  <si>
    <t>リニア推進課</t>
    <rPh sb="3" eb="5">
      <t>スイシン</t>
    </rPh>
    <rPh sb="5" eb="6">
      <t>カ</t>
    </rPh>
    <phoneticPr fontId="2"/>
  </si>
  <si>
    <t>地域自治振興課</t>
    <rPh sb="0" eb="2">
      <t>チイキ</t>
    </rPh>
    <rPh sb="2" eb="3">
      <t>ジ</t>
    </rPh>
    <rPh sb="3" eb="4">
      <t>ジ</t>
    </rPh>
    <rPh sb="4" eb="6">
      <t>シンコウ</t>
    </rPh>
    <rPh sb="6" eb="7">
      <t>カ</t>
    </rPh>
    <phoneticPr fontId="2"/>
  </si>
  <si>
    <t>市民課</t>
    <rPh sb="0" eb="2">
      <t>シミン</t>
    </rPh>
    <rPh sb="2" eb="3">
      <t>カ</t>
    </rPh>
    <phoneticPr fontId="2"/>
  </si>
  <si>
    <t>No101</t>
    <phoneticPr fontId="2"/>
  </si>
  <si>
    <t>環境課</t>
    <rPh sb="0" eb="3">
      <t>カンキョウカ</t>
    </rPh>
    <phoneticPr fontId="2"/>
  </si>
  <si>
    <t>No.176No.177No.178</t>
    <phoneticPr fontId="2"/>
  </si>
  <si>
    <t>ゼロカーボンシティ推進課</t>
    <rPh sb="9" eb="11">
      <t>スイシン</t>
    </rPh>
    <rPh sb="11" eb="12">
      <t>カ</t>
    </rPh>
    <phoneticPr fontId="2"/>
  </si>
  <si>
    <t>福祉課</t>
    <rPh sb="0" eb="2">
      <t>フクシ</t>
    </rPh>
    <rPh sb="2" eb="3">
      <t>カ</t>
    </rPh>
    <phoneticPr fontId="2"/>
  </si>
  <si>
    <t>←※福祉課の該当する箇所を修正してください</t>
    <rPh sb="2" eb="4">
      <t>フクシ</t>
    </rPh>
    <rPh sb="4" eb="5">
      <t>カ</t>
    </rPh>
    <rPh sb="6" eb="8">
      <t>ガイトウ</t>
    </rPh>
    <rPh sb="10" eb="12">
      <t>カショ</t>
    </rPh>
    <rPh sb="13" eb="15">
      <t>シュウセイ</t>
    </rPh>
    <phoneticPr fontId="2"/>
  </si>
  <si>
    <t>長寿支援課</t>
    <rPh sb="0" eb="2">
      <t>チョウジュ</t>
    </rPh>
    <rPh sb="2" eb="4">
      <t>シエン</t>
    </rPh>
    <rPh sb="4" eb="5">
      <t>カ</t>
    </rPh>
    <phoneticPr fontId="2"/>
  </si>
  <si>
    <t>←※長寿支援課の該当する箇所を修正してください</t>
    <rPh sb="2" eb="4">
      <t>チョウジュ</t>
    </rPh>
    <rPh sb="4" eb="6">
      <t>シエン</t>
    </rPh>
    <rPh sb="6" eb="7">
      <t>カ</t>
    </rPh>
    <rPh sb="8" eb="10">
      <t>ガイトウ</t>
    </rPh>
    <rPh sb="12" eb="14">
      <t>カショ</t>
    </rPh>
    <rPh sb="15" eb="17">
      <t>シュウセイ</t>
    </rPh>
    <phoneticPr fontId="2"/>
  </si>
  <si>
    <t>←※こども課の該当する箇所を修正してください</t>
    <rPh sb="5" eb="6">
      <t>カ</t>
    </rPh>
    <rPh sb="7" eb="9">
      <t>ガイトウ</t>
    </rPh>
    <rPh sb="11" eb="13">
      <t>カショ</t>
    </rPh>
    <rPh sb="14" eb="16">
      <t>シュウセイ</t>
    </rPh>
    <phoneticPr fontId="2"/>
  </si>
  <si>
    <t>保育家庭課</t>
    <rPh sb="0" eb="2">
      <t>ホイク</t>
    </rPh>
    <rPh sb="2" eb="5">
      <t>カテイカ</t>
    </rPh>
    <phoneticPr fontId="2"/>
  </si>
  <si>
    <t>←※保育家庭課の該当する箇所を修正してください</t>
    <rPh sb="2" eb="7">
      <t>ホイクカテイカ</t>
    </rPh>
    <rPh sb="8" eb="10">
      <t>ガイトウ</t>
    </rPh>
    <rPh sb="12" eb="14">
      <t>カショ</t>
    </rPh>
    <rPh sb="15" eb="17">
      <t>シュウセイ</t>
    </rPh>
    <phoneticPr fontId="2"/>
  </si>
  <si>
    <t>保健課</t>
    <rPh sb="0" eb="2">
      <t>ホケン</t>
    </rPh>
    <rPh sb="2" eb="3">
      <t>カ</t>
    </rPh>
    <phoneticPr fontId="2"/>
  </si>
  <si>
    <t>←※保健課の該当する箇所を修正してください</t>
    <rPh sb="2" eb="5">
      <t>ホケンカ</t>
    </rPh>
    <rPh sb="6" eb="8">
      <t>ガイトウ</t>
    </rPh>
    <rPh sb="10" eb="12">
      <t>カショ</t>
    </rPh>
    <rPh sb="13" eb="15">
      <t>シュウセイ</t>
    </rPh>
    <phoneticPr fontId="2"/>
  </si>
  <si>
    <t>　（医療給付係）</t>
    <rPh sb="2" eb="4">
      <t>イリョウ</t>
    </rPh>
    <rPh sb="4" eb="6">
      <t>キュウフ</t>
    </rPh>
    <rPh sb="6" eb="7">
      <t>カカリ</t>
    </rPh>
    <phoneticPr fontId="2"/>
  </si>
  <si>
    <t>　（３係（地域医療支援係・健康推進係・母子保健係））</t>
    <rPh sb="3" eb="4">
      <t>カカリ</t>
    </rPh>
    <rPh sb="5" eb="7">
      <t>チイキ</t>
    </rPh>
    <rPh sb="7" eb="9">
      <t>イリョウ</t>
    </rPh>
    <rPh sb="9" eb="11">
      <t>シエン</t>
    </rPh>
    <rPh sb="11" eb="12">
      <t>カカリ</t>
    </rPh>
    <rPh sb="13" eb="15">
      <t>ケンコウ</t>
    </rPh>
    <rPh sb="15" eb="17">
      <t>スイシン</t>
    </rPh>
    <rPh sb="17" eb="18">
      <t>カカリ</t>
    </rPh>
    <rPh sb="19" eb="21">
      <t>ボシ</t>
    </rPh>
    <rPh sb="21" eb="23">
      <t>ホケン</t>
    </rPh>
    <rPh sb="23" eb="24">
      <t>カカリ</t>
    </rPh>
    <phoneticPr fontId="2"/>
  </si>
  <si>
    <t>　（国保係）</t>
    <rPh sb="2" eb="4">
      <t>コクホ</t>
    </rPh>
    <rPh sb="4" eb="5">
      <t>カカリ</t>
    </rPh>
    <phoneticPr fontId="2"/>
  </si>
  <si>
    <t>　（保健指導係）</t>
    <rPh sb="2" eb="4">
      <t>ホケン</t>
    </rPh>
    <rPh sb="4" eb="6">
      <t>シドウ</t>
    </rPh>
    <rPh sb="6" eb="7">
      <t>カカリ</t>
    </rPh>
    <phoneticPr fontId="2"/>
  </si>
  <si>
    <t>No.149-150</t>
    <phoneticPr fontId="2"/>
  </si>
  <si>
    <t>産業振興課</t>
    <rPh sb="0" eb="2">
      <t>サンギョウ</t>
    </rPh>
    <rPh sb="2" eb="5">
      <t>シンコウカ</t>
    </rPh>
    <phoneticPr fontId="2"/>
  </si>
  <si>
    <t>　（金融政策係）</t>
    <rPh sb="2" eb="4">
      <t>キンユウ</t>
    </rPh>
    <rPh sb="4" eb="6">
      <t>セイサク</t>
    </rPh>
    <rPh sb="6" eb="7">
      <t>カカリ</t>
    </rPh>
    <phoneticPr fontId="2"/>
  </si>
  <si>
    <t>←※産業振興課の該当する箇所を修正してください</t>
    <rPh sb="2" eb="4">
      <t>サンギョウ</t>
    </rPh>
    <rPh sb="4" eb="6">
      <t>シンコウ</t>
    </rPh>
    <rPh sb="6" eb="7">
      <t>カ</t>
    </rPh>
    <rPh sb="8" eb="10">
      <t>ガイトウ</t>
    </rPh>
    <rPh sb="12" eb="14">
      <t>カショ</t>
    </rPh>
    <rPh sb="15" eb="17">
      <t>シュウセイ</t>
    </rPh>
    <phoneticPr fontId="2"/>
  </si>
  <si>
    <t>農業課</t>
    <rPh sb="0" eb="2">
      <t>ノウギョウ</t>
    </rPh>
    <rPh sb="2" eb="3">
      <t>カ</t>
    </rPh>
    <phoneticPr fontId="2"/>
  </si>
  <si>
    <t>←※農業課の該当する箇所を修正してください</t>
    <rPh sb="2" eb="4">
      <t>ノウギョウ</t>
    </rPh>
    <rPh sb="4" eb="5">
      <t>カ</t>
    </rPh>
    <rPh sb="6" eb="8">
      <t>ガイトウ</t>
    </rPh>
    <rPh sb="10" eb="12">
      <t>カショ</t>
    </rPh>
    <rPh sb="13" eb="15">
      <t>シュウセイ</t>
    </rPh>
    <phoneticPr fontId="2"/>
  </si>
  <si>
    <t>農業委員会</t>
    <rPh sb="0" eb="2">
      <t>ノウギョウ</t>
    </rPh>
    <rPh sb="2" eb="4">
      <t>イイン</t>
    </rPh>
    <rPh sb="4" eb="5">
      <t>カイ</t>
    </rPh>
    <phoneticPr fontId="2"/>
  </si>
  <si>
    <t>←※農業委員会の該当する箇所を修正してください</t>
    <rPh sb="2" eb="4">
      <t>ノウギョウ</t>
    </rPh>
    <rPh sb="4" eb="6">
      <t>イイン</t>
    </rPh>
    <rPh sb="6" eb="7">
      <t>カイ</t>
    </rPh>
    <rPh sb="8" eb="10">
      <t>ガイトウ</t>
    </rPh>
    <rPh sb="12" eb="14">
      <t>カショ</t>
    </rPh>
    <rPh sb="15" eb="17">
      <t>シュウセイ</t>
    </rPh>
    <phoneticPr fontId="2"/>
  </si>
  <si>
    <t>林務課</t>
    <rPh sb="0" eb="2">
      <t>リンム</t>
    </rPh>
    <rPh sb="2" eb="3">
      <t>カ</t>
    </rPh>
    <phoneticPr fontId="2"/>
  </si>
  <si>
    <t>←※林務課の該当する箇所を修正してください</t>
    <rPh sb="2" eb="4">
      <t>リンム</t>
    </rPh>
    <rPh sb="4" eb="5">
      <t>カ</t>
    </rPh>
    <rPh sb="6" eb="8">
      <t>ガイトウ</t>
    </rPh>
    <rPh sb="10" eb="12">
      <t>カショ</t>
    </rPh>
    <rPh sb="13" eb="15">
      <t>シュウセイ</t>
    </rPh>
    <phoneticPr fontId="2"/>
  </si>
  <si>
    <r>
      <t xml:space="preserve">商業観光課
</t>
    </r>
    <r>
      <rPr>
        <sz val="11"/>
        <color rgb="FFFF0000"/>
        <rFont val="ＭＳ Ｐゴシック"/>
        <family val="3"/>
        <charset val="128"/>
      </rPr>
      <t>ツーリズム振興室</t>
    </r>
    <rPh sb="0" eb="2">
      <t>ショウギョウ</t>
    </rPh>
    <rPh sb="2" eb="4">
      <t>カンコウ</t>
    </rPh>
    <rPh sb="4" eb="5">
      <t>カ</t>
    </rPh>
    <rPh sb="11" eb="14">
      <t>シンコウシツ</t>
    </rPh>
    <phoneticPr fontId="2"/>
  </si>
  <si>
    <t>←※商業観光課の該当する箇所を修正してください</t>
    <rPh sb="2" eb="4">
      <t>ショウギョウ</t>
    </rPh>
    <rPh sb="4" eb="6">
      <t>カンコウ</t>
    </rPh>
    <rPh sb="6" eb="7">
      <t>カ</t>
    </rPh>
    <rPh sb="8" eb="10">
      <t>ガイトウ</t>
    </rPh>
    <rPh sb="12" eb="14">
      <t>カショ</t>
    </rPh>
    <rPh sb="15" eb="17">
      <t>シュウセイ</t>
    </rPh>
    <phoneticPr fontId="2"/>
  </si>
  <si>
    <t>建設総務課</t>
    <rPh sb="0" eb="2">
      <t>ケンセツ</t>
    </rPh>
    <rPh sb="2" eb="4">
      <t>ソウム</t>
    </rPh>
    <rPh sb="4" eb="5">
      <t>カ</t>
    </rPh>
    <phoneticPr fontId="2"/>
  </si>
  <si>
    <t>←※建設総務課の該当する箇所を修正してください</t>
    <rPh sb="2" eb="4">
      <t>ケンセツ</t>
    </rPh>
    <rPh sb="4" eb="6">
      <t>ソウム</t>
    </rPh>
    <rPh sb="6" eb="7">
      <t>カ</t>
    </rPh>
    <rPh sb="8" eb="10">
      <t>ガイトウ</t>
    </rPh>
    <rPh sb="12" eb="14">
      <t>カショ</t>
    </rPh>
    <rPh sb="15" eb="17">
      <t>シュウセイ</t>
    </rPh>
    <phoneticPr fontId="2"/>
  </si>
  <si>
    <t>地域計画課</t>
    <rPh sb="0" eb="2">
      <t>チイキ</t>
    </rPh>
    <rPh sb="2" eb="4">
      <t>ケイカク</t>
    </rPh>
    <rPh sb="4" eb="5">
      <t>カ</t>
    </rPh>
    <phoneticPr fontId="2"/>
  </si>
  <si>
    <t>維持管理課</t>
    <rPh sb="0" eb="2">
      <t>イジ</t>
    </rPh>
    <rPh sb="2" eb="4">
      <t>カンリ</t>
    </rPh>
    <rPh sb="4" eb="5">
      <t>カ</t>
    </rPh>
    <phoneticPr fontId="2"/>
  </si>
  <si>
    <t>←※維持管理課の該当する箇所を修正してください</t>
    <rPh sb="2" eb="4">
      <t>イジ</t>
    </rPh>
    <rPh sb="4" eb="6">
      <t>カンリ</t>
    </rPh>
    <rPh sb="6" eb="7">
      <t>カ</t>
    </rPh>
    <rPh sb="8" eb="10">
      <t>ガイトウ</t>
    </rPh>
    <rPh sb="12" eb="14">
      <t>カショ</t>
    </rPh>
    <rPh sb="15" eb="17">
      <t>シュウセイ</t>
    </rPh>
    <phoneticPr fontId="2"/>
  </si>
  <si>
    <t>経営管理課</t>
    <rPh sb="0" eb="2">
      <t>ケイエイ</t>
    </rPh>
    <rPh sb="2" eb="4">
      <t>カンリ</t>
    </rPh>
    <rPh sb="4" eb="5">
      <t>カ</t>
    </rPh>
    <phoneticPr fontId="2"/>
  </si>
  <si>
    <t>←※経営管理課の該当する箇所を修正してください</t>
    <rPh sb="2" eb="4">
      <t>ケイエイ</t>
    </rPh>
    <rPh sb="4" eb="6">
      <t>カンリ</t>
    </rPh>
    <rPh sb="6" eb="7">
      <t>カ</t>
    </rPh>
    <rPh sb="8" eb="10">
      <t>ガイトウ</t>
    </rPh>
    <rPh sb="12" eb="14">
      <t>カショ</t>
    </rPh>
    <rPh sb="15" eb="17">
      <t>シュウセイ</t>
    </rPh>
    <phoneticPr fontId="2"/>
  </si>
  <si>
    <t>下水道課</t>
    <rPh sb="0" eb="2">
      <t>ゲスイ</t>
    </rPh>
    <rPh sb="2" eb="3">
      <t>ミチ</t>
    </rPh>
    <rPh sb="3" eb="4">
      <t>カ</t>
    </rPh>
    <phoneticPr fontId="2"/>
  </si>
  <si>
    <t>危機管理課</t>
    <rPh sb="0" eb="2">
      <t>キキ</t>
    </rPh>
    <rPh sb="2" eb="4">
      <t>カンリ</t>
    </rPh>
    <rPh sb="4" eb="5">
      <t>カ</t>
    </rPh>
    <phoneticPr fontId="2"/>
  </si>
  <si>
    <t>←※危機管理課の該当する箇所を修正してください</t>
    <rPh sb="2" eb="6">
      <t>キキカンリ</t>
    </rPh>
    <rPh sb="6" eb="7">
      <t>カ</t>
    </rPh>
    <rPh sb="8" eb="10">
      <t>ガイトウ</t>
    </rPh>
    <rPh sb="12" eb="14">
      <t>カショ</t>
    </rPh>
    <rPh sb="15" eb="17">
      <t>シュウセイ</t>
    </rPh>
    <phoneticPr fontId="2"/>
  </si>
  <si>
    <t>会計課</t>
    <rPh sb="0" eb="2">
      <t>カイケイ</t>
    </rPh>
    <rPh sb="2" eb="3">
      <t>カ</t>
    </rPh>
    <phoneticPr fontId="2"/>
  </si>
  <si>
    <t>教育政策課</t>
    <rPh sb="0" eb="2">
      <t>キョウイク</t>
    </rPh>
    <rPh sb="2" eb="5">
      <t>セイサクカ</t>
    </rPh>
    <phoneticPr fontId="2"/>
  </si>
  <si>
    <t>学校教育課</t>
    <rPh sb="0" eb="2">
      <t>ガッコウ</t>
    </rPh>
    <rPh sb="2" eb="4">
      <t>キョウイク</t>
    </rPh>
    <rPh sb="4" eb="5">
      <t>カ</t>
    </rPh>
    <phoneticPr fontId="2"/>
  </si>
  <si>
    <t>←※学校教育課の該当する箇所を修正してください</t>
    <rPh sb="2" eb="4">
      <t>ガッコウ</t>
    </rPh>
    <rPh sb="4" eb="6">
      <t>キョウイク</t>
    </rPh>
    <rPh sb="6" eb="7">
      <t>カ</t>
    </rPh>
    <rPh sb="8" eb="10">
      <t>ガイトウ</t>
    </rPh>
    <rPh sb="12" eb="14">
      <t>カショ</t>
    </rPh>
    <rPh sb="15" eb="17">
      <t>シュウセイ</t>
    </rPh>
    <phoneticPr fontId="2"/>
  </si>
  <si>
    <t>生涯学習・スポーツ課</t>
    <rPh sb="0" eb="2">
      <t>ショウガイ</t>
    </rPh>
    <rPh sb="2" eb="4">
      <t>ガクシュウ</t>
    </rPh>
    <rPh sb="9" eb="10">
      <t>カ</t>
    </rPh>
    <phoneticPr fontId="2"/>
  </si>
  <si>
    <t>←※生涯学習・スポーツ課の該当する箇所を修正してください</t>
    <rPh sb="2" eb="4">
      <t>ショウガイ</t>
    </rPh>
    <rPh sb="4" eb="6">
      <t>ガクシュウ</t>
    </rPh>
    <rPh sb="11" eb="12">
      <t>カ</t>
    </rPh>
    <rPh sb="13" eb="15">
      <t>ガイトウ</t>
    </rPh>
    <rPh sb="17" eb="19">
      <t>カショ</t>
    </rPh>
    <rPh sb="20" eb="22">
      <t>シュウセイ</t>
    </rPh>
    <phoneticPr fontId="2"/>
  </si>
  <si>
    <t>飯田市公民館</t>
    <rPh sb="0" eb="2">
      <t>イイダ</t>
    </rPh>
    <rPh sb="2" eb="3">
      <t>シ</t>
    </rPh>
    <rPh sb="3" eb="5">
      <t>コウミン</t>
    </rPh>
    <rPh sb="5" eb="6">
      <t>カン</t>
    </rPh>
    <phoneticPr fontId="2"/>
  </si>
  <si>
    <t>※黄色に塗りつぶしてあるシートは当課が担当ではありません。</t>
    <rPh sb="1" eb="3">
      <t>キイロ</t>
    </rPh>
    <rPh sb="4" eb="5">
      <t>ヌ</t>
    </rPh>
    <rPh sb="16" eb="17">
      <t>トウ</t>
    </rPh>
    <rPh sb="17" eb="18">
      <t>カ</t>
    </rPh>
    <rPh sb="19" eb="21">
      <t>タントウ</t>
    </rPh>
    <phoneticPr fontId="2"/>
  </si>
  <si>
    <t>←※市公民館の該当する箇所を修正してください</t>
    <rPh sb="2" eb="3">
      <t>シ</t>
    </rPh>
    <rPh sb="3" eb="5">
      <t>コウミン</t>
    </rPh>
    <rPh sb="5" eb="6">
      <t>カン</t>
    </rPh>
    <rPh sb="7" eb="9">
      <t>ガイトウ</t>
    </rPh>
    <rPh sb="11" eb="13">
      <t>カショ</t>
    </rPh>
    <rPh sb="14" eb="16">
      <t>シュウセイ</t>
    </rPh>
    <phoneticPr fontId="2"/>
  </si>
  <si>
    <t>文化会館</t>
    <rPh sb="0" eb="2">
      <t>ブンカ</t>
    </rPh>
    <rPh sb="2" eb="4">
      <t>カイカン</t>
    </rPh>
    <phoneticPr fontId="2"/>
  </si>
  <si>
    <t>←※文化会館の該当する箇所を修正してください</t>
    <rPh sb="2" eb="4">
      <t>ブンカ</t>
    </rPh>
    <rPh sb="4" eb="6">
      <t>カイカン</t>
    </rPh>
    <rPh sb="7" eb="9">
      <t>ガイトウ</t>
    </rPh>
    <rPh sb="11" eb="13">
      <t>カショ</t>
    </rPh>
    <rPh sb="14" eb="16">
      <t>シュウセイ</t>
    </rPh>
    <phoneticPr fontId="2"/>
  </si>
  <si>
    <t>中央図書館</t>
    <rPh sb="0" eb="2">
      <t>チュウオウ</t>
    </rPh>
    <rPh sb="2" eb="5">
      <t>トショカン</t>
    </rPh>
    <phoneticPr fontId="2"/>
  </si>
  <si>
    <t>No.69-2-(ロ)</t>
    <phoneticPr fontId="2"/>
  </si>
  <si>
    <t>No.69-2(ハ)(二)</t>
    <rPh sb="11" eb="12">
      <t>ニ</t>
    </rPh>
    <phoneticPr fontId="2"/>
  </si>
  <si>
    <t>←※中央図書館の該当する箇所を修正してください</t>
    <rPh sb="2" eb="4">
      <t>チュウオウ</t>
    </rPh>
    <rPh sb="4" eb="7">
      <t>トショカン</t>
    </rPh>
    <rPh sb="8" eb="10">
      <t>ガイトウ</t>
    </rPh>
    <rPh sb="12" eb="14">
      <t>カショ</t>
    </rPh>
    <rPh sb="15" eb="17">
      <t>シュウセイ</t>
    </rPh>
    <phoneticPr fontId="2"/>
  </si>
  <si>
    <t>美術博物館</t>
    <rPh sb="0" eb="2">
      <t>ビジュツ</t>
    </rPh>
    <rPh sb="2" eb="4">
      <t>ハクブツ</t>
    </rPh>
    <rPh sb="4" eb="5">
      <t>カン</t>
    </rPh>
    <phoneticPr fontId="2"/>
  </si>
  <si>
    <t>←※美術博物館の該当する箇所を修正してください</t>
    <rPh sb="2" eb="4">
      <t>ビジュツ</t>
    </rPh>
    <rPh sb="4" eb="6">
      <t>ハクブツ</t>
    </rPh>
    <rPh sb="6" eb="7">
      <t>カン</t>
    </rPh>
    <rPh sb="8" eb="10">
      <t>ガイトウ</t>
    </rPh>
    <rPh sb="12" eb="14">
      <t>カショ</t>
    </rPh>
    <rPh sb="15" eb="17">
      <t>シュウセイ</t>
    </rPh>
    <phoneticPr fontId="2"/>
  </si>
  <si>
    <t>歴史研究所</t>
    <rPh sb="0" eb="2">
      <t>レキシ</t>
    </rPh>
    <rPh sb="2" eb="5">
      <t>ケンキュウショ</t>
    </rPh>
    <phoneticPr fontId="2"/>
  </si>
  <si>
    <t>←※歴史研究所の該当する箇所を修正してください</t>
    <rPh sb="2" eb="4">
      <t>レキシ</t>
    </rPh>
    <rPh sb="4" eb="7">
      <t>ケンキュウショ</t>
    </rPh>
    <rPh sb="8" eb="10">
      <t>ガイトウ</t>
    </rPh>
    <rPh sb="12" eb="14">
      <t>カショ</t>
    </rPh>
    <rPh sb="15" eb="17">
      <t>シュウセイ</t>
    </rPh>
    <phoneticPr fontId="2"/>
  </si>
  <si>
    <t>議会事務局</t>
    <rPh sb="0" eb="2">
      <t>ギカイ</t>
    </rPh>
    <rPh sb="2" eb="5">
      <t>ジムキョク</t>
    </rPh>
    <phoneticPr fontId="2"/>
  </si>
  <si>
    <t>選挙管理委員会</t>
    <rPh sb="0" eb="2">
      <t>センキョ</t>
    </rPh>
    <rPh sb="2" eb="4">
      <t>カンリ</t>
    </rPh>
    <rPh sb="4" eb="6">
      <t>イイン</t>
    </rPh>
    <rPh sb="6" eb="7">
      <t>カイ</t>
    </rPh>
    <phoneticPr fontId="2"/>
  </si>
  <si>
    <t>No.221-1-2</t>
    <phoneticPr fontId="2"/>
  </si>
  <si>
    <t>No.222-1-2</t>
    <phoneticPr fontId="2"/>
  </si>
  <si>
    <t>No.223-1-2</t>
    <phoneticPr fontId="2"/>
  </si>
  <si>
    <t>No.224-1-2</t>
    <phoneticPr fontId="2"/>
  </si>
  <si>
    <t>No.225-1-2</t>
    <phoneticPr fontId="2"/>
  </si>
  <si>
    <t>No.226-1-2</t>
    <phoneticPr fontId="2"/>
  </si>
  <si>
    <t>文化財保護活用課</t>
    <rPh sb="0" eb="2">
      <t>ブンカ</t>
    </rPh>
    <rPh sb="2" eb="3">
      <t>ザイ</t>
    </rPh>
    <rPh sb="3" eb="5">
      <t>ホゴ</t>
    </rPh>
    <rPh sb="5" eb="7">
      <t>カツヨウ</t>
    </rPh>
    <rPh sb="7" eb="8">
      <t>カ</t>
    </rPh>
    <phoneticPr fontId="2"/>
  </si>
  <si>
    <t>←※文化財保護活用課の該当する箇所を修正してください</t>
    <rPh sb="2" eb="4">
      <t>ブンカ</t>
    </rPh>
    <rPh sb="4" eb="5">
      <t>ザイ</t>
    </rPh>
    <rPh sb="5" eb="7">
      <t>ホゴ</t>
    </rPh>
    <rPh sb="7" eb="9">
      <t>カツヨウ</t>
    </rPh>
    <rPh sb="9" eb="10">
      <t>カ</t>
    </rPh>
    <rPh sb="11" eb="13">
      <t>ガイトウ</t>
    </rPh>
    <rPh sb="15" eb="17">
      <t>カショ</t>
    </rPh>
    <rPh sb="18" eb="20">
      <t>シュウセイ</t>
    </rPh>
    <phoneticPr fontId="2"/>
  </si>
  <si>
    <t>遠山郷観光振興室</t>
    <rPh sb="0" eb="2">
      <t>トオヤマ</t>
    </rPh>
    <rPh sb="2" eb="3">
      <t>ゴウ</t>
    </rPh>
    <rPh sb="3" eb="5">
      <t>カンコウ</t>
    </rPh>
    <rPh sb="5" eb="7">
      <t>シンコウ</t>
    </rPh>
    <rPh sb="7" eb="8">
      <t>シツ</t>
    </rPh>
    <phoneticPr fontId="2"/>
  </si>
  <si>
    <t>←※遠山郷観光振興室の該当する箇所を修正してください</t>
    <rPh sb="2" eb="4">
      <t>トオヤマ</t>
    </rPh>
    <rPh sb="4" eb="5">
      <t>ゴウ</t>
    </rPh>
    <rPh sb="5" eb="7">
      <t>カンコウ</t>
    </rPh>
    <rPh sb="7" eb="9">
      <t>シンコウ</t>
    </rPh>
    <rPh sb="9" eb="10">
      <t>シツ</t>
    </rPh>
    <rPh sb="11" eb="13">
      <t>ガイトウ</t>
    </rPh>
    <rPh sb="15" eb="17">
      <t>カショ</t>
    </rPh>
    <rPh sb="18" eb="20">
      <t>シュウセイ</t>
    </rPh>
    <phoneticPr fontId="2"/>
  </si>
  <si>
    <t>↑記入又は修正ができ次第「〇」をお願いいたします。</t>
    <phoneticPr fontId="2"/>
  </si>
  <si>
    <r>
      <t>　南信州地域の中核都市としての経緯を見ると、昭和43年に中部圏開発整備法に基づく伊那谷都市開発区域、昭和44年に飯伊地域広域市町村圏、昭和55年に第3次全国総合開発計画による飯伊地域モデル定住圏、平成5年に地方拠点法による地方拠点都市地域指定、平成21年3月には、国の『定住自立圏構想』に則り飯田下伊那を圏域とする定住自立圏の中心市宣言を行い、同年7月には全国に先駆けて各町村と『定住自立圏形成協定』の締結を果たした。安心して｢定住｣できる諸機能を確保し、｢自立｣のための経済基盤や地域の誇りを培うことで、魅力あふれる圏域づくりを目指している。
　また、静岡県遠州地域、愛知県東三河地域との県境を越えた地域連携を進めていくための『三遠南信地域連携ビジョン』を策定、当市及び下伊那郡13町村で構成する南信州広域連合が、三遠南信自動車道の早期全通や</t>
    </r>
    <r>
      <rPr>
        <sz val="11"/>
        <color theme="3"/>
        <rFont val="ＭＳ Ｐ明朝"/>
        <family val="1"/>
        <charset val="128"/>
      </rPr>
      <t>リニア中央新幹線のリニア駅設置等の交通インフラの実現を見据えて平成22年11月に南信州広域連合により『リニア将来ビジョン』を策定し、令和４年２月には『南信州リニア未来ビジョン』を取りまとめた。本市では、リニア開業を見据えたまちづくりの方向性を示したものとして、令和５年３月に『リニアの整備効果を地域振興に活かすビジョン（案）』を作成し、それを具現化するための『まちの未来図（案）たたき台』を令和７年度中に公表予定である。</t>
    </r>
    <rPh sb="280" eb="282">
      <t>エンシュウ</t>
    </rPh>
    <rPh sb="282" eb="284">
      <t>チイキ</t>
    </rPh>
    <rPh sb="288" eb="289">
      <t>ヒガシ</t>
    </rPh>
    <rPh sb="289" eb="291">
      <t>ミカワ</t>
    </rPh>
    <rPh sb="291" eb="293">
      <t>チイキ</t>
    </rPh>
    <rPh sb="570" eb="573">
      <t>ネンドチュウ</t>
    </rPh>
    <rPh sb="574" eb="576">
      <t>コウヒョウ</t>
    </rPh>
    <rPh sb="576" eb="578">
      <t>ヨテイ</t>
    </rPh>
    <phoneticPr fontId="16"/>
  </si>
  <si>
    <t>献血状況</t>
    <rPh sb="0" eb="2">
      <t>ケンケツ</t>
    </rPh>
    <rPh sb="2" eb="4">
      <t>ジョウキョウ</t>
    </rPh>
    <phoneticPr fontId="2"/>
  </si>
  <si>
    <t>No.16１</t>
    <phoneticPr fontId="2"/>
  </si>
  <si>
    <t>合計特殊出生率</t>
    <rPh sb="0" eb="2">
      <t>ゴウケイ</t>
    </rPh>
    <rPh sb="2" eb="4">
      <t>トクシュ</t>
    </rPh>
    <rPh sb="4" eb="7">
      <t>シュッショウリツ</t>
    </rPh>
    <phoneticPr fontId="2"/>
  </si>
  <si>
    <t>No.166</t>
    <phoneticPr fontId="2"/>
  </si>
  <si>
    <t>←建設事務所回答箇所</t>
    <rPh sb="1" eb="3">
      <t>ケンセツ</t>
    </rPh>
    <rPh sb="3" eb="5">
      <t>ジム</t>
    </rPh>
    <rPh sb="5" eb="6">
      <t>ショ</t>
    </rPh>
    <phoneticPr fontId="16"/>
  </si>
  <si>
    <t>No.202</t>
    <phoneticPr fontId="2"/>
  </si>
  <si>
    <t>令和２年10月1日現在</t>
    <rPh sb="0" eb="2">
      <t>レイワ</t>
    </rPh>
    <rPh sb="3" eb="4">
      <t>ネン</t>
    </rPh>
    <rPh sb="6" eb="7">
      <t>ガツ</t>
    </rPh>
    <rPh sb="8" eb="9">
      <t>ニチ</t>
    </rPh>
    <rPh sb="9" eb="11">
      <t>ゲンザイ</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</si>
</sst>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41" formatCode="_ * #,##0_ ;_ * \-#,##0_ ;_ * &quot;-&quot;_ ;_ @_ "/>
    <numFmt numFmtId="176" formatCode="#,##0_);\(#,##0\)"/>
    <numFmt numFmtId="177" formatCode="\(0\)\ "/>
    <numFmt numFmtId="178" formatCode="0.0_);[Red]\(0.0\)"/>
    <numFmt numFmtId="179" formatCode="#,##0.0_ ;[Red]\-#,##0.0\ "/>
    <numFmt numFmtId="180" formatCode="#,##0.0_);[Red]\(#,##0.0\)"/>
    <numFmt numFmtId="181" formatCode="#,##0.0"/>
    <numFmt numFmtId="182" formatCode="#,##0.0;[Red]\-#,##0.0"/>
    <numFmt numFmtId="183" formatCode="0.0"/>
    <numFmt numFmtId="184" formatCode="#,##0_ "/>
    <numFmt numFmtId="185" formatCode="#,##0.00_ "/>
    <numFmt numFmtId="186" formatCode="0.00;;\-"/>
    <numFmt numFmtId="187" formatCode="#,##0;[Red]\-#,##0;\-"/>
    <numFmt numFmtId="188" formatCode="0.0;;\-"/>
    <numFmt numFmtId="189" formatCode="#,##0;;\-"/>
    <numFmt numFmtId="190" formatCode="#,##0;&quot;△ &quot;#,##0"/>
    <numFmt numFmtId="191" formatCode="0_);[Red]\(0\)"/>
    <numFmt numFmtId="192" formatCode="#,##0_);[Red]\(#,##0\)"/>
    <numFmt numFmtId="193" formatCode="0.0_ "/>
    <numFmt numFmtId="194" formatCode="0_ "/>
    <numFmt numFmtId="195" formatCode="0;;\-"/>
    <numFmt numFmtId="196" formatCode="#,##0;[Red]\(#,##0\);\-"/>
    <numFmt numFmtId="197" formatCode="0.00_ "/>
    <numFmt numFmtId="198" formatCode="0.0%"/>
    <numFmt numFmtId="199" formatCode="#,##0_ ;[Red]\-#,##0\ "/>
    <numFmt numFmtId="200" formatCode="0.00_);[Red]\(0.00\)"/>
    <numFmt numFmtId="201" formatCode="#,##0&quot;人&quot;"/>
    <numFmt numFmtId="202" formatCode="General&quot;日&quot;"/>
    <numFmt numFmtId="203" formatCode="General&quot;人&quot;"/>
    <numFmt numFmtId="204" formatCode="General&quot;％&quot;"/>
    <numFmt numFmtId="205" formatCode="[=0]&quot;-&quot;;General"/>
    <numFmt numFmtId="206" formatCode="\(@\)"/>
    <numFmt numFmtId="207" formatCode="#,##0_ ;;\-\ "/>
    <numFmt numFmtId="208" formatCode="#,##0&quot; 路線&quot;"/>
    <numFmt numFmtId="209" formatCode="########"/>
    <numFmt numFmtId="210" formatCode="[$-411]ge\.m\.d;@"/>
    <numFmt numFmtId="211" formatCode="#,##0.000;[Red]\-#,##0.000"/>
    <numFmt numFmtId="212" formatCode="0.000"/>
    <numFmt numFmtId="213" formatCode="[$-411]ge\.m"/>
    <numFmt numFmtId="214" formatCode="#,##0&quot; 箇所&quot;"/>
    <numFmt numFmtId="215" formatCode="#,##0&quot; ヶ所&quot;"/>
    <numFmt numFmtId="216" formatCode="[$-411]ggge&quot;年&quot;m&quot;月&quot;d&quot;日現在&quot;"/>
    <numFmt numFmtId="217" formatCode="#,##0_);[Red]\(#,##0\);\-"/>
    <numFmt numFmtId="218" formatCode="#,##0.00&quot;㎡&quot;"/>
    <numFmt numFmtId="219" formatCode="m&quot;月&quot;d&quot;日&quot;;@"/>
    <numFmt numFmtId="220" formatCode="#,##0.00_ ;[Red]\-#,##0.00\ "/>
    <numFmt numFmtId="221" formatCode="#,##0;[Red]\(#,##0\)"/>
    <numFmt numFmtId="222" formatCode="[$-411]ggge&quot;.&quot;m&quot;.&quot;d"/>
    <numFmt numFmtId="223" formatCode="[$-411]ggge&quot;年&quot;m&quot;月&quot;d&quot;日&quot;;@"/>
    <numFmt numFmtId="224" formatCode="#,##0.000"/>
    <numFmt numFmtId="225" formatCode="#,##0.00_);[Red]\(#,##0.00\)"/>
    <numFmt numFmtId="226" formatCode="0;&quot;△ &quot;0"/>
    <numFmt numFmtId="227" formatCode="0.00;&quot;△ &quot;0.00"/>
    <numFmt numFmtId="228" formatCode="0.000;&quot;△ &quot;0.000"/>
    <numFmt numFmtId="229" formatCode="#,##0.00;&quot;△ &quot;#,##0.00"/>
    <numFmt numFmtId="230" formatCode="0.0;&quot;△ &quot;0.0"/>
    <numFmt numFmtId="231" formatCode="[$-411]ggge&quot;年&quot;m&quot;月&quot;d&quot;日 現在&quot;"/>
    <numFmt numFmtId="232" formatCode="yyyy&quot;年&quot;"/>
    <numFmt numFmtId="233" formatCode="#,##0.0;&quot;△ &quot;#,##0.0"/>
    <numFmt numFmtId="234" formatCode="#,##0.0;[Red]\(#,##0.0\);\-"/>
    <numFmt numFmtId="235" formatCode="#,##0.00;[Red]\(#,##0.00\);\-"/>
    <numFmt numFmtId="236" formatCode="###\ ###\ ###\ ###\ ###\ ###\ ##0"/>
    <numFmt numFmtId="237" formatCode="#,##0&quot;(kg)&quot;"/>
    <numFmt numFmtId="238" formatCode="#,##0&quot;(棟)&quot;"/>
    <numFmt numFmtId="239" formatCode="#,##0&quot;(台)&quot;"/>
    <numFmt numFmtId="240" formatCode="#,##0&quot;(a)&quot;"/>
    <numFmt numFmtId="241" formatCode="#,##0&quot;(箱)&quot;"/>
    <numFmt numFmtId="242" formatCode="\(0\);;\-"/>
    <numFmt numFmtId="243" formatCode="#,##0.0;&quot;△ &quot;#,##0.0;\-"/>
    <numFmt numFmtId="244" formatCode="[$-411]ggge&quot;年&quot;m&quot;月&quot;"/>
    <numFmt numFmtId="245" formatCode="_ * #,##0;_ * \-#,##0;_ * &quot;-&quot;;_ @"/>
    <numFmt numFmtId="246" formatCode="* #,##0;_ * \-#,##0;_ * &quot;-&quot;;_ @"/>
    <numFmt numFmtId="247" formatCode="0_);\(0\)"/>
    <numFmt numFmtId="248" formatCode="#,##0.0000;[Red]\-#,##0.0000"/>
    <numFmt numFmtId="249" formatCode="#,##0_ ;[Red]\-#,##0\ ;\-"/>
    <numFmt numFmtId="250" formatCode="&quot;¥&quot;#,##0_);[Red]\(&quot;¥&quot;#,##0\)"/>
  </numFmts>
  <fonts count="140">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4"/>
      <color theme="1"/>
      <name val="ＭＳ Ｐゴシック"/>
      <family val="3"/>
      <charset val="128"/>
    </font>
    <font>
      <sz val="11"/>
      <color rgb="FFFF0000"/>
      <name val="ＭＳ Ｐゴシック"/>
      <family val="3"/>
      <charset val="128"/>
    </font>
    <font>
      <sz val="10.5"/>
      <name val="ＭＳ Ｐ明朝"/>
      <family val="1"/>
      <charset val="128"/>
    </font>
    <font>
      <sz val="11"/>
      <name val="游ゴシック"/>
      <family val="3"/>
      <charset val="128"/>
      <scheme val="minor"/>
    </font>
    <font>
      <sz val="11"/>
      <name val="ＭＳ Ｐ明朝"/>
      <family val="1"/>
      <charset val="128"/>
    </font>
    <font>
      <sz val="6"/>
      <name val="ＭＳ Ｐ明朝"/>
      <family val="1"/>
      <charset val="128"/>
    </font>
    <font>
      <sz val="11"/>
      <color rgb="FFFF0000"/>
      <name val="游ゴシック"/>
      <family val="3"/>
      <charset val="128"/>
      <scheme val="minor"/>
    </font>
    <font>
      <sz val="10.5"/>
      <name val="ＭＳ Ｐゴシック"/>
      <family val="3"/>
      <charset val="128"/>
    </font>
    <font>
      <sz val="12"/>
      <name val="ＭＳ Ｐゴシック"/>
      <family val="3"/>
      <charset val="128"/>
    </font>
    <font>
      <sz val="11"/>
      <name val="ＭＳ ゴシック"/>
      <family val="3"/>
      <charset val="128"/>
    </font>
    <font>
      <sz val="10.5"/>
      <color rgb="FFFF0000"/>
      <name val="ＭＳ Ｐ明朝"/>
      <family val="1"/>
      <charset val="128"/>
    </font>
    <font>
      <sz val="11"/>
      <name val="ＭＳ Ｐゴシック"/>
      <family val="3"/>
      <charset val="128"/>
    </font>
    <font>
      <sz val="6"/>
      <name val="ＭＳ Ｐゴシック"/>
      <family val="3"/>
      <charset val="128"/>
    </font>
    <font>
      <u/>
      <sz val="11"/>
      <color theme="10"/>
      <name val="游ゴシック"/>
      <family val="3"/>
      <charset val="128"/>
      <scheme val="minor"/>
    </font>
    <font>
      <sz val="10.5"/>
      <color indexed="10"/>
      <name val="ＭＳ Ｐ明朝"/>
      <family val="1"/>
      <charset val="128"/>
    </font>
    <font>
      <sz val="9"/>
      <name val="ＭＳ Ｐ明朝"/>
      <family val="1"/>
      <charset val="128"/>
    </font>
    <font>
      <sz val="11"/>
      <name val="游ゴシック Light"/>
      <family val="3"/>
      <charset val="128"/>
      <scheme val="major"/>
    </font>
    <font>
      <sz val="11"/>
      <color rgb="FFFF0000"/>
      <name val="游ゴシック Light"/>
      <family val="3"/>
      <charset val="128"/>
      <scheme val="major"/>
    </font>
    <font>
      <sz val="11"/>
      <color theme="1"/>
      <name val="ＭＳ Ｐ明朝"/>
      <family val="1"/>
      <charset val="128"/>
    </font>
    <font>
      <sz val="10"/>
      <name val="ＭＳ Ｐ明朝"/>
      <family val="1"/>
      <charset val="128"/>
    </font>
    <font>
      <strike/>
      <sz val="10.5"/>
      <name val="ＭＳ Ｐ明朝"/>
      <family val="1"/>
      <charset val="128"/>
    </font>
    <font>
      <sz val="14"/>
      <name val="ＭＳ Ｐゴシック"/>
      <family val="3"/>
      <charset val="128"/>
    </font>
    <font>
      <sz val="12"/>
      <name val="ＭＳ Ｐ明朝"/>
      <family val="1"/>
      <charset val="128"/>
    </font>
    <font>
      <sz val="11"/>
      <color theme="1"/>
      <name val="游ゴシック"/>
      <family val="3"/>
      <charset val="128"/>
      <scheme val="minor"/>
    </font>
    <font>
      <u/>
      <sz val="10.5"/>
      <color indexed="12"/>
      <name val="ＭＳ Ｐ明朝"/>
      <family val="1"/>
      <charset val="128"/>
    </font>
    <font>
      <sz val="9"/>
      <color indexed="81"/>
      <name val="ＭＳ Ｐゴシック"/>
      <family val="3"/>
      <charset val="128"/>
    </font>
    <font>
      <sz val="10"/>
      <name val="ＭＳ Ｐゴシック"/>
      <family val="3"/>
      <charset val="128"/>
    </font>
    <font>
      <sz val="10"/>
      <color indexed="10"/>
      <name val="ＭＳ Ｐ明朝"/>
      <family val="1"/>
      <charset val="128"/>
    </font>
    <font>
      <sz val="9"/>
      <name val="ＭＳ 明朝"/>
      <family val="1"/>
      <charset val="128"/>
    </font>
    <font>
      <sz val="9"/>
      <color indexed="8"/>
      <name val="ＭＳ 明朝"/>
      <family val="1"/>
      <charset val="128"/>
    </font>
    <font>
      <sz val="11"/>
      <color indexed="10"/>
      <name val="ＭＳ Ｐ明朝"/>
      <family val="1"/>
      <charset val="128"/>
    </font>
    <font>
      <sz val="11"/>
      <color indexed="10"/>
      <name val="ＭＳ Ｐゴシック"/>
      <family val="3"/>
      <charset val="128"/>
    </font>
    <font>
      <sz val="11"/>
      <name val="ＭＳ 明朝"/>
      <family val="1"/>
      <charset val="128"/>
    </font>
    <font>
      <sz val="11"/>
      <color indexed="8"/>
      <name val="ＭＳ Ｐ明朝"/>
      <family val="1"/>
      <charset val="128"/>
    </font>
    <font>
      <sz val="6"/>
      <name val="ＭＳ 明朝"/>
      <family val="1"/>
      <charset val="128"/>
    </font>
    <font>
      <sz val="8"/>
      <name val="ＭＳ Ｐ明朝"/>
      <family val="1"/>
      <charset val="128"/>
    </font>
    <font>
      <sz val="10.5"/>
      <color indexed="10"/>
      <name val="ＭＳ Ｐゴシック"/>
      <family val="3"/>
      <charset val="128"/>
    </font>
    <font>
      <b/>
      <sz val="10.5"/>
      <color indexed="10"/>
      <name val="ＭＳ Ｐゴシック"/>
      <family val="3"/>
      <charset val="128"/>
    </font>
    <font>
      <sz val="10.5"/>
      <color theme="1"/>
      <name val="ＭＳ Ｐ明朝"/>
      <family val="1"/>
      <charset val="128"/>
    </font>
    <font>
      <sz val="11"/>
      <color rgb="FF000000"/>
      <name val="ＭＳ Ｐ明朝"/>
      <family val="1"/>
      <charset val="128"/>
    </font>
    <font>
      <sz val="10.5"/>
      <color indexed="8"/>
      <name val="ＭＳ Ｐ明朝"/>
      <family val="1"/>
      <charset val="128"/>
    </font>
    <font>
      <sz val="11"/>
      <color rgb="FFFF0000"/>
      <name val="ＭＳ Ｐ明朝"/>
      <family val="1"/>
      <charset val="128"/>
    </font>
    <font>
      <strike/>
      <sz val="11"/>
      <color indexed="10"/>
      <name val="ＭＳ Ｐ明朝"/>
      <family val="1"/>
      <charset val="128"/>
    </font>
    <font>
      <sz val="6"/>
      <name val="游ゴシック"/>
      <family val="3"/>
      <charset val="128"/>
      <scheme val="minor"/>
    </font>
    <font>
      <sz val="11"/>
      <color theme="1"/>
      <name val="ＭＳ 明朝"/>
      <family val="1"/>
      <charset val="128"/>
    </font>
    <font>
      <sz val="11"/>
      <color rgb="FFFF0000"/>
      <name val="ＭＳ 明朝"/>
      <family val="1"/>
      <charset val="128"/>
    </font>
    <font>
      <sz val="10.5"/>
      <color theme="1"/>
      <name val="游ゴシック"/>
      <family val="3"/>
      <charset val="128"/>
      <scheme val="minor"/>
    </font>
    <font>
      <u/>
      <sz val="11"/>
      <color theme="10"/>
      <name val="ＭＳ Ｐゴシック"/>
      <family val="3"/>
      <charset val="128"/>
    </font>
    <font>
      <u/>
      <sz val="14"/>
      <color theme="10"/>
      <name val="ＭＳ Ｐゴシック"/>
      <family val="3"/>
      <charset val="128"/>
    </font>
    <font>
      <sz val="11"/>
      <color indexed="8"/>
      <name val="游ゴシック"/>
      <family val="3"/>
      <charset val="128"/>
      <scheme val="minor"/>
    </font>
    <font>
      <strike/>
      <sz val="12"/>
      <name val="ＭＳ Ｐ明朝"/>
      <family val="1"/>
      <charset val="128"/>
    </font>
    <font>
      <u/>
      <sz val="11"/>
      <color indexed="30"/>
      <name val="ＭＳ Ｐゴシック"/>
      <family val="3"/>
      <charset val="128"/>
    </font>
    <font>
      <u/>
      <sz val="16"/>
      <color indexed="30"/>
      <name val="ＭＳ Ｐゴシック"/>
      <family val="3"/>
      <charset val="128"/>
    </font>
    <font>
      <sz val="12"/>
      <color theme="1"/>
      <name val="ＭＳ Ｐゴシック"/>
      <family val="3"/>
      <charset val="128"/>
    </font>
    <font>
      <b/>
      <sz val="9"/>
      <color indexed="81"/>
      <name val="ＭＳ Ｐゴシック"/>
      <family val="3"/>
      <charset val="128"/>
    </font>
    <font>
      <sz val="12"/>
      <name val="游ゴシック"/>
      <family val="3"/>
      <charset val="128"/>
      <scheme val="minor"/>
    </font>
    <font>
      <sz val="10.5"/>
      <color theme="1"/>
      <name val="ＭＳ 明朝"/>
      <family val="1"/>
      <charset val="128"/>
    </font>
    <font>
      <sz val="9"/>
      <color indexed="10"/>
      <name val="ＭＳ Ｐ明朝"/>
      <family val="1"/>
      <charset val="128"/>
    </font>
    <font>
      <sz val="10"/>
      <name val="FG丸ｺﾞｼｯｸ体Ca-L"/>
      <family val="3"/>
      <charset val="128"/>
    </font>
    <font>
      <u/>
      <sz val="11"/>
      <name val="ＭＳ 明朝"/>
      <family val="1"/>
      <charset val="128"/>
    </font>
    <font>
      <sz val="10"/>
      <name val="ＭＳ 明朝"/>
      <family val="1"/>
      <charset val="128"/>
    </font>
    <font>
      <b/>
      <sz val="11"/>
      <name val="ＭＳ Ｐ明朝"/>
      <family val="1"/>
      <charset val="128"/>
    </font>
    <font>
      <b/>
      <sz val="14"/>
      <name val="ＭＳ Ｐ明朝"/>
      <family val="1"/>
      <charset val="128"/>
    </font>
    <font>
      <sz val="11"/>
      <color rgb="FF00B050"/>
      <name val="ＭＳ Ｐ明朝"/>
      <family val="1"/>
      <charset val="128"/>
    </font>
    <font>
      <sz val="10.5"/>
      <color rgb="FF00B050"/>
      <name val="ＭＳ Ｐ明朝"/>
      <family val="1"/>
      <charset val="128"/>
    </font>
    <font>
      <b/>
      <sz val="11"/>
      <name val="ＭＳ Ｐゴシック"/>
      <family val="3"/>
      <charset val="128"/>
    </font>
    <font>
      <b/>
      <sz val="11"/>
      <color indexed="10"/>
      <name val="ＭＳ Ｐ明朝"/>
      <family val="1"/>
      <charset val="128"/>
    </font>
    <font>
      <b/>
      <u/>
      <sz val="11"/>
      <color indexed="10"/>
      <name val="ＭＳ Ｐ明朝"/>
      <family val="1"/>
      <charset val="128"/>
    </font>
    <font>
      <sz val="10"/>
      <color theme="1"/>
      <name val="ＭＳ Ｐゴシック"/>
      <family val="3"/>
      <charset val="128"/>
    </font>
    <font>
      <sz val="10"/>
      <color theme="1"/>
      <name val="ＭＳ Ｐ明朝"/>
      <family val="1"/>
      <charset val="128"/>
    </font>
    <font>
      <b/>
      <sz val="11"/>
      <color rgb="FFFF0000"/>
      <name val="游ゴシック"/>
      <family val="3"/>
      <charset val="128"/>
      <scheme val="minor"/>
    </font>
    <font>
      <b/>
      <sz val="11"/>
      <name val="游ゴシック"/>
      <family val="3"/>
      <charset val="128"/>
      <scheme val="minor"/>
    </font>
    <font>
      <sz val="9"/>
      <name val="ＭＳ Ｐゴシック"/>
      <family val="3"/>
      <charset val="128"/>
    </font>
    <font>
      <sz val="12"/>
      <color theme="1"/>
      <name val="ＭＳ Ｐ明朝"/>
      <family val="1"/>
      <charset val="128"/>
    </font>
    <font>
      <sz val="10.5"/>
      <color theme="1"/>
      <name val="ＭＳ Ｐゴシック"/>
      <family val="3"/>
      <charset val="128"/>
    </font>
    <font>
      <sz val="11"/>
      <color theme="1"/>
      <name val="ＭＳ ゴシック"/>
      <family val="3"/>
      <charset val="128"/>
    </font>
    <font>
      <sz val="11"/>
      <color rgb="FFFF0000"/>
      <name val="ＭＳ ゴシック"/>
      <family val="3"/>
      <charset val="128"/>
    </font>
    <font>
      <sz val="10.5"/>
      <color indexed="8"/>
      <name val="Century"/>
      <family val="1"/>
    </font>
    <font>
      <sz val="10"/>
      <name val="Arial"/>
      <family val="2"/>
    </font>
    <font>
      <sz val="12"/>
      <name val="明朝"/>
      <family val="1"/>
      <charset val="128"/>
    </font>
    <font>
      <sz val="10"/>
      <name val="明朝"/>
      <family val="1"/>
      <charset val="128"/>
    </font>
    <font>
      <b/>
      <sz val="11"/>
      <name val="ＭＳ 明朝"/>
      <family val="1"/>
      <charset val="128"/>
    </font>
    <font>
      <sz val="16"/>
      <name val="ＭＳ 明朝"/>
      <family val="1"/>
      <charset val="128"/>
    </font>
    <font>
      <sz val="6"/>
      <name val="ＭＳ 明朝"/>
      <family val="3"/>
      <charset val="128"/>
    </font>
    <font>
      <sz val="5"/>
      <name val="ＭＳ 明朝"/>
      <family val="3"/>
      <charset val="128"/>
    </font>
    <font>
      <u/>
      <sz val="9.9"/>
      <color theme="10"/>
      <name val="ＭＳ Ｐゴシック"/>
      <family val="3"/>
      <charset val="128"/>
    </font>
    <font>
      <sz val="11"/>
      <color indexed="8"/>
      <name val="游ゴシック"/>
      <family val="2"/>
      <scheme val="minor"/>
    </font>
    <font>
      <sz val="11"/>
      <color indexed="8"/>
      <name val="游ゴシック"/>
      <family val="3"/>
      <charset val="128"/>
    </font>
    <font>
      <sz val="9.5"/>
      <name val="ＭＳ Ｐ明朝"/>
      <family val="1"/>
      <charset val="128"/>
    </font>
    <font>
      <sz val="12"/>
      <color rgb="FF000000"/>
      <name val="ＭＳ Ｐゴシック"/>
      <family val="3"/>
      <charset val="128"/>
    </font>
    <font>
      <b/>
      <sz val="10.5"/>
      <name val="ＭＳ Ｐ明朝"/>
      <family val="1"/>
      <charset val="128"/>
    </font>
    <font>
      <sz val="10"/>
      <color rgb="FFFF0000"/>
      <name val="ＭＳ Ｐ明朝"/>
      <family val="1"/>
      <charset val="128"/>
    </font>
    <font>
      <sz val="11"/>
      <color theme="1"/>
      <name val="游ゴシック"/>
      <family val="2"/>
      <scheme val="minor"/>
    </font>
    <font>
      <sz val="9"/>
      <color theme="1"/>
      <name val="ＭＳ Ｐ明朝"/>
      <family val="1"/>
      <charset val="128"/>
    </font>
    <font>
      <sz val="14"/>
      <name val="ＭＳ Ｐ明朝"/>
      <family val="1"/>
      <charset val="128"/>
    </font>
    <font>
      <u/>
      <sz val="10.5"/>
      <name val="ＭＳ Ｐ明朝"/>
      <family val="1"/>
      <charset val="128"/>
    </font>
    <font>
      <sz val="12"/>
      <name val="游ゴシック"/>
      <family val="3"/>
      <charset val="128"/>
    </font>
    <font>
      <strike/>
      <sz val="10"/>
      <color theme="1"/>
      <name val="ＭＳ Ｐ明朝"/>
      <family val="1"/>
      <charset val="128"/>
    </font>
    <font>
      <u/>
      <sz val="11"/>
      <color theme="10"/>
      <name val="ＭＳ Ｐ明朝"/>
      <family val="1"/>
      <charset val="128"/>
    </font>
    <font>
      <sz val="9"/>
      <color indexed="81"/>
      <name val="MS P ゴシック"/>
      <family val="3"/>
      <charset val="128"/>
    </font>
    <font>
      <sz val="12"/>
      <color indexed="8"/>
      <name val="ＭＳ Ｐ明朝"/>
      <family val="1"/>
      <charset val="128"/>
    </font>
    <font>
      <strike/>
      <sz val="11"/>
      <name val="ＭＳ Ｐ明朝"/>
      <family val="1"/>
      <charset val="128"/>
    </font>
    <font>
      <u/>
      <sz val="11"/>
      <name val="ＭＳ Ｐ明朝"/>
      <family val="1"/>
      <charset val="128"/>
    </font>
    <font>
      <b/>
      <sz val="8"/>
      <name val="ＭＳ Ｐ明朝"/>
      <family val="1"/>
      <charset val="128"/>
    </font>
    <font>
      <u/>
      <sz val="14"/>
      <color rgb="FFFF0000"/>
      <name val="游ゴシック Light"/>
      <family val="3"/>
      <charset val="128"/>
      <scheme val="major"/>
    </font>
    <font>
      <strike/>
      <sz val="11"/>
      <color rgb="FFFF0000"/>
      <name val="ＭＳ Ｐ明朝"/>
      <family val="1"/>
      <charset val="128"/>
    </font>
    <font>
      <sz val="11"/>
      <name val="游ゴシック"/>
      <family val="2"/>
      <charset val="128"/>
      <scheme val="minor"/>
    </font>
    <font>
      <sz val="7"/>
      <name val="ＭＳ Ｐ明朝"/>
      <family val="1"/>
      <charset val="128"/>
    </font>
    <font>
      <sz val="12"/>
      <color rgb="FFFF0000"/>
      <name val="ＭＳ Ｐ明朝"/>
      <family val="1"/>
      <charset val="128"/>
    </font>
    <font>
      <sz val="10.5"/>
      <color indexed="9"/>
      <name val="ＭＳ Ｐ明朝"/>
      <family val="1"/>
      <charset val="128"/>
    </font>
    <font>
      <sz val="11"/>
      <color indexed="8"/>
      <name val="ＭＳ Ｐゴシック"/>
      <family val="3"/>
      <charset val="128"/>
    </font>
    <font>
      <sz val="10"/>
      <color indexed="8"/>
      <name val="ＭＳ Ｐ明朝"/>
      <family val="1"/>
      <charset val="128"/>
    </font>
    <font>
      <u/>
      <sz val="14"/>
      <color theme="10"/>
      <name val="ＭＳ Ｐ明朝"/>
      <family val="1"/>
      <charset val="128"/>
    </font>
    <font>
      <b/>
      <sz val="10"/>
      <name val="ＭＳ Ｐ明朝"/>
      <family val="1"/>
      <charset val="128"/>
    </font>
    <font>
      <sz val="11"/>
      <color theme="1"/>
      <name val="BIZ UDP明朝 Medium"/>
      <family val="1"/>
      <charset val="128"/>
    </font>
    <font>
      <u/>
      <sz val="11"/>
      <color theme="10"/>
      <name val="BIZ UDP明朝 Medium"/>
      <family val="1"/>
      <charset val="128"/>
    </font>
    <font>
      <b/>
      <sz val="12"/>
      <color theme="1"/>
      <name val="BIZ UDP明朝 Medium"/>
      <family val="1"/>
      <charset val="128"/>
    </font>
    <font>
      <b/>
      <sz val="14"/>
      <color theme="1"/>
      <name val="BIZ UDP明朝 Medium"/>
      <family val="1"/>
      <charset val="128"/>
    </font>
    <font>
      <u/>
      <sz val="12"/>
      <color theme="10"/>
      <name val="ＭＳ Ｐ明朝"/>
      <family val="1"/>
      <charset val="128"/>
    </font>
    <font>
      <b/>
      <sz val="11"/>
      <color rgb="FF7030A0"/>
      <name val="ＭＳ Ｐ明朝"/>
      <family val="1"/>
      <charset val="128"/>
    </font>
    <font>
      <sz val="11"/>
      <name val="BIZ UDP明朝 Medium"/>
      <family val="1"/>
      <charset val="128"/>
    </font>
    <font>
      <sz val="12"/>
      <color indexed="10"/>
      <name val="ＭＳ Ｐ明朝"/>
      <family val="1"/>
      <charset val="128"/>
    </font>
    <font>
      <u/>
      <sz val="10.5"/>
      <color indexed="10"/>
      <name val="ＭＳ Ｐ明朝"/>
      <family val="1"/>
      <charset val="128"/>
    </font>
    <font>
      <b/>
      <sz val="20"/>
      <color theme="1"/>
      <name val="ＭＳ Ｐ明朝"/>
      <family val="1"/>
      <charset val="128"/>
    </font>
    <font>
      <sz val="16"/>
      <name val="ＭＳ Ｐ明朝"/>
      <family val="1"/>
      <charset val="128"/>
    </font>
    <font>
      <b/>
      <sz val="11"/>
      <color theme="1"/>
      <name val="ＭＳ Ｐ明朝"/>
      <family val="1"/>
      <charset val="128"/>
    </font>
    <font>
      <b/>
      <sz val="10.5"/>
      <color rgb="FFFF0000"/>
      <name val="ＭＳ ゴシック"/>
      <family val="3"/>
      <charset val="128"/>
    </font>
    <font>
      <vertAlign val="superscript"/>
      <sz val="11"/>
      <name val="ＭＳ Ｐ明朝"/>
      <family val="1"/>
      <charset val="128"/>
    </font>
    <font>
      <b/>
      <sz val="10.5"/>
      <name val="ＭＳ ゴシック"/>
      <family val="3"/>
      <charset val="128"/>
    </font>
    <font>
      <b/>
      <sz val="10.5"/>
      <color rgb="FFFF0000"/>
      <name val="ＭＳ Ｐ明朝"/>
      <family val="1"/>
      <charset val="128"/>
    </font>
    <font>
      <sz val="10.5"/>
      <name val="ＭＳ ゴシック"/>
      <family val="3"/>
      <charset val="128"/>
    </font>
    <font>
      <b/>
      <sz val="11"/>
      <color rgb="FFFF0000"/>
      <name val="ＭＳ Ｐゴシック"/>
      <family val="3"/>
      <charset val="128"/>
    </font>
    <font>
      <u/>
      <sz val="11"/>
      <color rgb="FFFF0000"/>
      <name val="游ゴシック"/>
      <family val="3"/>
      <charset val="128"/>
      <scheme val="minor"/>
    </font>
    <font>
      <sz val="11"/>
      <color theme="3"/>
      <name val="ＭＳ Ｐ明朝"/>
      <family val="1"/>
      <charset val="128"/>
    </font>
    <font>
      <b/>
      <sz val="22"/>
      <color theme="1"/>
      <name val="BIZ UDP明朝 Medium"/>
      <family val="1"/>
      <charset val="128"/>
    </font>
    <font>
      <sz val="12"/>
      <color theme="1"/>
      <name val="BIZ UDP明朝 Medium"/>
      <family val="1"/>
      <charset val="128"/>
    </font>
  </fonts>
  <fills count="14">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tint="-0.14999847407452621"/>
        <bgColor indexed="64"/>
      </patternFill>
    </fill>
    <fill>
      <patternFill patternType="gray0625"/>
    </fill>
    <fill>
      <patternFill patternType="lightUp"/>
    </fill>
    <fill>
      <patternFill patternType="lightGray"/>
    </fill>
    <fill>
      <patternFill patternType="darkUp"/>
    </fill>
    <fill>
      <patternFill patternType="solid">
        <fgColor indexed="65"/>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rgb="FFFFFFCC"/>
      </patternFill>
    </fill>
  </fills>
  <borders count="272">
    <border>
      <left/>
      <right/>
      <top/>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diagonalUp="1">
      <left/>
      <right/>
      <top/>
      <bottom style="medium">
        <color indexed="64"/>
      </bottom>
      <diagonal style="thin">
        <color indexed="64"/>
      </diagonal>
    </border>
    <border diagonalUp="1">
      <left/>
      <right/>
      <top/>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8"/>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thin">
        <color indexed="64"/>
      </top>
      <bottom style="medium">
        <color indexed="64"/>
      </bottom>
      <diagonal/>
    </border>
    <border diagonalDown="1">
      <left/>
      <right style="thin">
        <color indexed="64"/>
      </right>
      <top style="medium">
        <color indexed="64"/>
      </top>
      <bottom style="thin">
        <color indexed="64"/>
      </bottom>
      <diagonal style="thin">
        <color indexed="64"/>
      </diagonal>
    </border>
    <border>
      <left style="medium">
        <color indexed="64"/>
      </left>
      <right style="thin">
        <color indexed="64"/>
      </right>
      <top/>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top style="dashed">
        <color indexed="64"/>
      </top>
      <bottom/>
      <diagonal/>
    </border>
    <border>
      <left style="thin">
        <color indexed="64"/>
      </left>
      <right/>
      <top style="dashed">
        <color indexed="64"/>
      </top>
      <bottom/>
      <diagonal/>
    </border>
    <border>
      <left/>
      <right/>
      <top/>
      <bottom style="dashed">
        <color indexed="64"/>
      </bottom>
      <diagonal/>
    </border>
    <border>
      <left/>
      <right/>
      <top/>
      <bottom style="dotted">
        <color auto="1"/>
      </bottom>
      <diagonal/>
    </border>
    <border>
      <left style="thin">
        <color indexed="64"/>
      </left>
      <right/>
      <top/>
      <bottom style="dotted">
        <color auto="1"/>
      </bottom>
      <diagonal/>
    </border>
    <border>
      <left/>
      <right style="thin">
        <color indexed="64"/>
      </right>
      <top/>
      <bottom style="dotted">
        <color auto="1"/>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left style="medium">
        <color auto="1"/>
      </left>
      <right/>
      <top style="medium">
        <color indexed="64"/>
      </top>
      <bottom style="thin">
        <color indexed="64"/>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top/>
      <bottom/>
      <diagonal/>
    </border>
    <border>
      <left style="thin">
        <color auto="1"/>
      </left>
      <right style="thin">
        <color auto="1"/>
      </right>
      <top/>
      <bottom/>
      <diagonal/>
    </border>
    <border>
      <left style="hair">
        <color indexed="64"/>
      </left>
      <right/>
      <top/>
      <bottom style="medium">
        <color indexed="64"/>
      </bottom>
      <diagonal/>
    </border>
    <border>
      <left style="hair">
        <color indexed="64"/>
      </left>
      <right/>
      <top/>
      <bottom/>
      <diagonal/>
    </border>
    <border>
      <left style="thin">
        <color indexed="64"/>
      </left>
      <right style="hair">
        <color indexed="64"/>
      </right>
      <top/>
      <bottom/>
      <diagonal/>
    </border>
    <border>
      <left style="hair">
        <color indexed="64"/>
      </left>
      <right/>
      <top style="thin">
        <color indexed="64"/>
      </top>
      <bottom/>
      <diagonal/>
    </border>
    <border diagonalDown="1">
      <left/>
      <right/>
      <top style="medium">
        <color indexed="64"/>
      </top>
      <bottom style="thin">
        <color indexed="64"/>
      </bottom>
      <diagonal style="thin">
        <color indexed="64"/>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diagonal/>
    </border>
    <border>
      <left style="thin">
        <color indexed="64"/>
      </left>
      <right/>
      <top/>
      <bottom/>
      <diagonal/>
    </border>
    <border>
      <left/>
      <right style="hair">
        <color indexed="64"/>
      </right>
      <top style="thin">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style="medium">
        <color indexed="64"/>
      </bottom>
      <diagonal/>
    </border>
    <border>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style="double">
        <color indexed="64"/>
      </left>
      <right/>
      <top style="thin">
        <color indexed="64"/>
      </top>
      <bottom/>
      <diagonal/>
    </border>
    <border>
      <left style="dotted">
        <color indexed="64"/>
      </left>
      <right/>
      <top/>
      <bottom style="thin">
        <color indexed="64"/>
      </bottom>
      <diagonal/>
    </border>
    <border>
      <left/>
      <right style="dotted">
        <color indexed="64"/>
      </right>
      <top style="dotted">
        <color indexed="64"/>
      </top>
      <bottom style="thin">
        <color indexed="64"/>
      </bottom>
      <diagonal/>
    </border>
    <border>
      <left/>
      <right style="thin">
        <color indexed="64"/>
      </right>
      <top style="dotted">
        <color indexed="64"/>
      </top>
      <bottom/>
      <diagonal/>
    </border>
    <border>
      <left/>
      <right/>
      <top style="dotted">
        <color indexed="64"/>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style="dotted">
        <color indexed="64"/>
      </left>
      <right style="dotted">
        <color indexed="64"/>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double">
        <color indexed="64"/>
      </left>
      <right/>
      <top/>
      <bottom style="thin">
        <color indexed="64"/>
      </bottom>
      <diagonal/>
    </border>
    <border>
      <left style="thin">
        <color indexed="64"/>
      </left>
      <right style="thin">
        <color indexed="64"/>
      </right>
      <top style="dotted">
        <color indexed="64"/>
      </top>
      <bottom/>
      <diagonal/>
    </border>
    <border>
      <left style="double">
        <color indexed="64"/>
      </left>
      <right/>
      <top/>
      <bottom/>
      <diagonal/>
    </border>
    <border>
      <left/>
      <right/>
      <top style="thin">
        <color indexed="64"/>
      </top>
      <bottom style="dott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otted">
        <color indexed="64"/>
      </bottom>
      <diagonal/>
    </border>
    <border>
      <left/>
      <right style="thin">
        <color indexed="64"/>
      </right>
      <top style="dotted">
        <color indexed="64"/>
      </top>
      <bottom style="dotted">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rgb="FFFFFFFF"/>
      </left>
      <right/>
      <top/>
      <bottom/>
      <diagonal/>
    </border>
    <border diagonalUp="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dashed">
        <color indexed="64"/>
      </diagonal>
    </border>
    <border>
      <left style="double">
        <color indexed="64"/>
      </left>
      <right style="thin">
        <color indexed="64"/>
      </right>
      <top/>
      <bottom style="medium">
        <color indexed="64"/>
      </bottom>
      <diagonal/>
    </border>
    <border>
      <left/>
      <right style="medium">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diagonal/>
    </border>
    <border>
      <left/>
      <right style="double">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double">
        <color indexed="64"/>
      </left>
      <right style="thin">
        <color indexed="64"/>
      </right>
      <top style="hair">
        <color indexed="64"/>
      </top>
      <bottom/>
      <diagonal/>
    </border>
    <border>
      <left style="thin">
        <color indexed="64"/>
      </left>
      <right style="double">
        <color indexed="64"/>
      </right>
      <top/>
      <bottom/>
      <diagonal/>
    </border>
    <border>
      <left style="thin">
        <color indexed="64"/>
      </left>
      <right style="medium">
        <color indexed="64"/>
      </right>
      <top style="dashDotDot">
        <color indexed="64"/>
      </top>
      <bottom/>
      <diagonal/>
    </border>
    <border>
      <left style="thin">
        <color indexed="64"/>
      </left>
      <right style="thin">
        <color indexed="64"/>
      </right>
      <top style="dashDotDot">
        <color indexed="64"/>
      </top>
      <bottom/>
      <diagonal/>
    </border>
    <border>
      <left style="double">
        <color indexed="64"/>
      </left>
      <right style="thin">
        <color indexed="64"/>
      </right>
      <top style="dashDotDot">
        <color indexed="64"/>
      </top>
      <bottom/>
      <diagonal/>
    </border>
    <border>
      <left style="thin">
        <color indexed="64"/>
      </left>
      <right/>
      <top style="dashDotDot">
        <color indexed="64"/>
      </top>
      <bottom/>
      <diagonal/>
    </border>
    <border>
      <left style="medium">
        <color indexed="64"/>
      </left>
      <right style="thin">
        <color indexed="64"/>
      </right>
      <top style="dashDotDot">
        <color indexed="64"/>
      </top>
      <bottom/>
      <diagonal/>
    </border>
    <border>
      <left/>
      <right style="double">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medium">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
        <color indexed="64"/>
      </right>
      <top style="medium">
        <color indexed="64"/>
      </top>
      <bottom/>
      <diagonal/>
    </border>
    <border>
      <left/>
      <right style="double">
        <color indexed="64"/>
      </right>
      <top/>
      <bottom style="medium">
        <color indexed="64"/>
      </bottom>
      <diagonal/>
    </border>
    <border>
      <left/>
      <right style="double">
        <color indexed="64"/>
      </right>
      <top style="medium">
        <color indexed="64"/>
      </top>
      <bottom style="thin">
        <color indexed="64"/>
      </bottom>
      <diagonal/>
    </border>
    <border diagonalUp="1">
      <left/>
      <right/>
      <top/>
      <bottom style="medium">
        <color indexed="64"/>
      </bottom>
      <diagonal style="hair">
        <color indexed="64"/>
      </diagonal>
    </border>
    <border diagonalUp="1">
      <left/>
      <right/>
      <top/>
      <bottom/>
      <diagonal style="hair">
        <color indexed="64"/>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Down="1">
      <left style="thin">
        <color indexed="64"/>
      </left>
      <right style="thin">
        <color indexed="64"/>
      </right>
      <top/>
      <bottom style="thin">
        <color indexed="64"/>
      </bottom>
      <diagonal style="hair">
        <color indexed="64"/>
      </diagonal>
    </border>
    <border diagonalDown="1">
      <left style="thin">
        <color indexed="64"/>
      </left>
      <right style="thin">
        <color indexed="64"/>
      </right>
      <top style="medium">
        <color indexed="64"/>
      </top>
      <bottom/>
      <diagonal style="hair">
        <color indexed="64"/>
      </diagonal>
    </border>
    <border diagonalDown="1">
      <left/>
      <right style="thin">
        <color indexed="64"/>
      </right>
      <top/>
      <bottom/>
      <diagonal style="thin">
        <color indexed="64"/>
      </diagonal>
    </border>
    <border>
      <left style="hair">
        <color indexed="64"/>
      </left>
      <right style="hair">
        <color indexed="64"/>
      </right>
      <top/>
      <bottom/>
      <diagonal/>
    </border>
    <border>
      <left/>
      <right/>
      <top/>
      <bottom style="medium">
        <color auto="1"/>
      </bottom>
      <diagonal/>
    </border>
    <border>
      <left style="thin">
        <color indexed="64"/>
      </left>
      <right/>
      <top/>
      <bottom style="medium">
        <color auto="1"/>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8"/>
      </bottom>
      <diagonal/>
    </border>
    <border>
      <left/>
      <right style="thin">
        <color indexed="64"/>
      </right>
      <top style="thin">
        <color indexed="8"/>
      </top>
      <bottom/>
      <diagonal/>
    </border>
    <border>
      <left style="thin">
        <color indexed="64"/>
      </left>
      <right style="thin">
        <color indexed="64"/>
      </right>
      <top/>
      <bottom style="dashed">
        <color indexed="64"/>
      </bottom>
      <diagonal/>
    </border>
    <border>
      <left style="thin">
        <color auto="1"/>
      </left>
      <right/>
      <top style="hair">
        <color indexed="64"/>
      </top>
      <bottom style="thin">
        <color indexed="64"/>
      </bottom>
      <diagonal/>
    </border>
    <border>
      <left/>
      <right style="medium">
        <color indexed="64"/>
      </right>
      <top/>
      <bottom style="hair">
        <color indexed="64"/>
      </bottom>
      <diagonal/>
    </border>
    <border>
      <left style="thin">
        <color indexed="8"/>
      </left>
      <right style="thin">
        <color indexed="8"/>
      </right>
      <top/>
      <bottom/>
      <diagonal/>
    </border>
    <border>
      <left style="thin">
        <color indexed="64"/>
      </left>
      <right style="double">
        <color indexed="64"/>
      </right>
      <top style="medium">
        <color indexed="64"/>
      </top>
      <bottom style="thin">
        <color indexed="64"/>
      </bottom>
      <diagonal/>
    </border>
    <border>
      <left/>
      <right style="double">
        <color indexed="64"/>
      </right>
      <top/>
      <bottom style="dotted">
        <color auto="1"/>
      </bottom>
      <diagonal/>
    </border>
    <border>
      <left/>
      <right style="double">
        <color indexed="64"/>
      </right>
      <top style="dashed">
        <color indexed="64"/>
      </top>
      <bottom/>
      <diagonal/>
    </border>
    <border>
      <left/>
      <right style="double">
        <color indexed="64"/>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dotted">
        <color auto="1"/>
      </bottom>
      <diagonal/>
    </border>
    <border>
      <left style="double">
        <color indexed="64"/>
      </left>
      <right style="medium">
        <color indexed="64"/>
      </right>
      <top style="dashed">
        <color indexed="64"/>
      </top>
      <bottom/>
      <diagonal/>
    </border>
    <border>
      <left style="double">
        <color indexed="64"/>
      </left>
      <right style="medium">
        <color indexed="64"/>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bottom/>
      <diagonal/>
    </border>
    <border>
      <left/>
      <right style="hair">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double">
        <color indexed="64"/>
      </right>
      <top style="double">
        <color indexed="64"/>
      </top>
      <bottom/>
      <diagonal/>
    </border>
    <border>
      <left style="double">
        <color auto="1"/>
      </left>
      <right style="double">
        <color auto="1"/>
      </right>
      <top/>
      <bottom/>
      <diagonal/>
    </border>
    <border>
      <left style="double">
        <color indexed="64"/>
      </left>
      <right style="double">
        <color indexed="64"/>
      </right>
      <top/>
      <bottom style="double">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style="thin">
        <color auto="1"/>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style="thin">
        <color indexed="64"/>
      </left>
      <right/>
      <top style="thin">
        <color indexed="64"/>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medium">
        <color indexed="64"/>
      </top>
      <bottom style="medium">
        <color indexed="64"/>
      </bottom>
      <diagonal/>
    </border>
    <border>
      <left style="thin">
        <color rgb="FFB2B2B2"/>
      </left>
      <right style="medium">
        <color indexed="64"/>
      </right>
      <top style="medium">
        <color indexed="64"/>
      </top>
      <bottom style="medium">
        <color indexed="64"/>
      </bottom>
      <diagonal/>
    </border>
    <border>
      <left style="thin">
        <color rgb="FFB2B2B2"/>
      </left>
      <right style="medium">
        <color indexed="64"/>
      </right>
      <top style="thin">
        <color rgb="FFB2B2B2"/>
      </top>
      <bottom style="thin">
        <color rgb="FFB2B2B2"/>
      </bottom>
      <diagonal/>
    </border>
    <border>
      <left style="thin">
        <color rgb="FFB2B2B2"/>
      </left>
      <right style="thin">
        <color rgb="FFB2B2B2"/>
      </right>
      <top style="thin">
        <color rgb="FFB2B2B2"/>
      </top>
      <bottom style="medium">
        <color indexed="64"/>
      </bottom>
      <diagonal/>
    </border>
    <border>
      <left style="thin">
        <color rgb="FFB2B2B2"/>
      </left>
      <right style="medium">
        <color indexed="64"/>
      </right>
      <top style="thin">
        <color rgb="FFB2B2B2"/>
      </top>
      <bottom style="medium">
        <color indexed="64"/>
      </bottom>
      <diagonal/>
    </border>
    <border>
      <left style="thin">
        <color rgb="FFB2B2B2"/>
      </left>
      <right style="thin">
        <color rgb="FFB2B2B2"/>
      </right>
      <top/>
      <bottom style="thin">
        <color rgb="FFB2B2B2"/>
      </bottom>
      <diagonal/>
    </border>
    <border>
      <left style="thin">
        <color rgb="FFB2B2B2"/>
      </left>
      <right style="medium">
        <color indexed="64"/>
      </right>
      <top/>
      <bottom style="thin">
        <color rgb="FFB2B2B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s>
  <cellStyleXfs count="80">
    <xf numFmtId="231" fontId="0" fillId="0" borderId="0">
      <alignment vertical="center"/>
    </xf>
    <xf numFmtId="38" fontId="1" fillId="0" borderId="0" applyFont="0" applyFill="0" applyBorder="0" applyAlignment="0" applyProtection="0">
      <alignment vertical="center"/>
    </xf>
    <xf numFmtId="231" fontId="6" fillId="0" borderId="0"/>
    <xf numFmtId="231" fontId="13" fillId="0" borderId="0"/>
    <xf numFmtId="231" fontId="17" fillId="0" borderId="0" applyNumberFormat="0" applyFill="0" applyBorder="0" applyAlignment="0" applyProtection="0">
      <alignment vertical="center"/>
    </xf>
    <xf numFmtId="38" fontId="6" fillId="0" borderId="0" applyFont="0" applyFill="0" applyBorder="0" applyAlignment="0" applyProtection="0"/>
    <xf numFmtId="231" fontId="15" fillId="0" borderId="0"/>
    <xf numFmtId="38" fontId="15" fillId="0" borderId="0" applyFont="0" applyFill="0" applyBorder="0" applyAlignment="0" applyProtection="0"/>
    <xf numFmtId="231" fontId="27" fillId="0" borderId="0">
      <alignment vertical="center"/>
    </xf>
    <xf numFmtId="231" fontId="28" fillId="0" borderId="0" applyNumberFormat="0" applyFill="0" applyBorder="0" applyAlignment="0" applyProtection="0">
      <alignment vertical="top"/>
      <protection locked="0"/>
    </xf>
    <xf numFmtId="38" fontId="30" fillId="0" borderId="0" applyFill="0" applyBorder="0" applyAlignment="0" applyProtection="0"/>
    <xf numFmtId="231" fontId="15" fillId="0" borderId="0"/>
    <xf numFmtId="9" fontId="6" fillId="0" borderId="0" applyFont="0" applyFill="0" applyBorder="0" applyAlignment="0" applyProtection="0"/>
    <xf numFmtId="231" fontId="51" fillId="0" borderId="0" applyNumberFormat="0" applyFill="0" applyBorder="0" applyAlignment="0" applyProtection="0">
      <alignment vertical="top"/>
      <protection locked="0"/>
    </xf>
    <xf numFmtId="9" fontId="15" fillId="0" borderId="0" applyFont="0" applyFill="0" applyBorder="0" applyAlignment="0" applyProtection="0"/>
    <xf numFmtId="231" fontId="15" fillId="0" borderId="0"/>
    <xf numFmtId="231" fontId="55" fillId="0" borderId="0" applyNumberFormat="0" applyFill="0" applyBorder="0" applyAlignment="0" applyProtection="0"/>
    <xf numFmtId="38" fontId="15" fillId="0" borderId="0" applyFont="0" applyFill="0" applyBorder="0" applyAlignment="0" applyProtection="0"/>
    <xf numFmtId="9" fontId="1" fillId="0" borderId="0" applyFont="0" applyFill="0" applyBorder="0" applyAlignment="0" applyProtection="0">
      <alignment vertical="center"/>
    </xf>
    <xf numFmtId="38" fontId="62" fillId="0" borderId="0" applyFont="0" applyFill="0" applyBorder="0" applyAlignment="0" applyProtection="0"/>
    <xf numFmtId="38" fontId="62" fillId="0" borderId="0" applyFont="0" applyFill="0" applyBorder="0" applyAlignment="0" applyProtection="0"/>
    <xf numFmtId="231" fontId="62" fillId="0" borderId="0"/>
    <xf numFmtId="9" fontId="27" fillId="0" borderId="0" applyFont="0" applyFill="0" applyBorder="0" applyAlignment="0" applyProtection="0">
      <alignment vertical="center"/>
    </xf>
    <xf numFmtId="38" fontId="6" fillId="0" borderId="0" applyFont="0" applyFill="0" applyBorder="0" applyAlignment="0" applyProtection="0"/>
    <xf numFmtId="231" fontId="36" fillId="0" borderId="0"/>
    <xf numFmtId="9" fontId="6" fillId="0" borderId="0" applyFont="0" applyFill="0" applyBorder="0" applyAlignment="0" applyProtection="0">
      <alignment vertical="center"/>
    </xf>
    <xf numFmtId="9" fontId="15" fillId="0" borderId="0" applyFont="0" applyFill="0" applyBorder="0" applyAlignment="0" applyProtection="0"/>
    <xf numFmtId="231" fontId="6" fillId="0" borderId="0"/>
    <xf numFmtId="38" fontId="36" fillId="0" borderId="0" applyFont="0" applyFill="0" applyBorder="0" applyAlignment="0" applyProtection="0"/>
    <xf numFmtId="38" fontId="27" fillId="0" borderId="0" applyFont="0" applyFill="0" applyBorder="0" applyAlignment="0" applyProtection="0">
      <alignment vertical="center"/>
    </xf>
    <xf numFmtId="231" fontId="27" fillId="0" borderId="0">
      <alignment vertical="center"/>
    </xf>
    <xf numFmtId="231" fontId="15" fillId="0" borderId="0">
      <alignment vertical="center"/>
    </xf>
    <xf numFmtId="231" fontId="15" fillId="0" borderId="0"/>
    <xf numFmtId="231" fontId="82" fillId="0" borderId="0"/>
    <xf numFmtId="231" fontId="36" fillId="0" borderId="0">
      <alignment vertical="center"/>
    </xf>
    <xf numFmtId="38" fontId="6" fillId="0" borderId="0" applyFont="0" applyFill="0" applyBorder="0" applyAlignment="0" applyProtection="0">
      <alignment vertical="center"/>
    </xf>
    <xf numFmtId="231" fontId="15" fillId="0" borderId="0"/>
    <xf numFmtId="231" fontId="89" fillId="0" borderId="0" applyNumberFormat="0" applyFill="0" applyBorder="0" applyAlignment="0" applyProtection="0">
      <alignment vertical="top"/>
      <protection locked="0"/>
    </xf>
    <xf numFmtId="231" fontId="90" fillId="0" borderId="0">
      <alignment vertical="center"/>
    </xf>
    <xf numFmtId="231" fontId="91" fillId="0" borderId="0">
      <alignment vertical="center"/>
    </xf>
    <xf numFmtId="231" fontId="27" fillId="0" borderId="0">
      <alignment vertical="center"/>
    </xf>
    <xf numFmtId="231" fontId="15" fillId="0" borderId="0"/>
    <xf numFmtId="231" fontId="27" fillId="0" borderId="0">
      <alignment vertical="center"/>
    </xf>
    <xf numFmtId="231" fontId="89" fillId="0" borderId="0" applyNumberFormat="0" applyFill="0" applyBorder="0" applyAlignment="0" applyProtection="0">
      <alignment vertical="top"/>
      <protection locked="0"/>
    </xf>
    <xf numFmtId="231" fontId="32" fillId="0" borderId="0"/>
    <xf numFmtId="38" fontId="15" fillId="0" borderId="0" applyFont="0" applyFill="0" applyBorder="0" applyAlignment="0" applyProtection="0">
      <alignment vertical="center"/>
    </xf>
    <xf numFmtId="231" fontId="15" fillId="0" borderId="0"/>
    <xf numFmtId="231" fontId="27" fillId="0" borderId="0">
      <alignment vertical="center"/>
    </xf>
    <xf numFmtId="38" fontId="15" fillId="0" borderId="0" applyBorder="0" applyProtection="0"/>
    <xf numFmtId="9" fontId="15" fillId="0" borderId="0" applyBorder="0" applyProtection="0"/>
    <xf numFmtId="231" fontId="15" fillId="0" borderId="0"/>
    <xf numFmtId="231" fontId="51" fillId="0" borderId="0" applyNumberFormat="0" applyFill="0" applyBorder="0" applyAlignment="0" applyProtection="0">
      <alignment vertical="top"/>
      <protection locked="0"/>
    </xf>
    <xf numFmtId="231" fontId="6" fillId="0" borderId="0"/>
    <xf numFmtId="231" fontId="96" fillId="0" borderId="0"/>
    <xf numFmtId="38" fontId="96" fillId="0" borderId="0" applyFont="0" applyFill="0" applyBorder="0" applyAlignment="0" applyProtection="0">
      <alignment vertical="center"/>
    </xf>
    <xf numFmtId="231" fontId="15" fillId="0" borderId="0">
      <alignment vertical="center"/>
    </xf>
    <xf numFmtId="231" fontId="51" fillId="0" borderId="0" applyNumberFormat="0" applyFill="0" applyBorder="0" applyAlignment="0" applyProtection="0">
      <alignment vertical="top"/>
      <protection locked="0"/>
    </xf>
    <xf numFmtId="0" fontId="15" fillId="0" borderId="0"/>
    <xf numFmtId="0" fontId="15" fillId="0" borderId="0"/>
    <xf numFmtId="0" fontId="1" fillId="0" borderId="0">
      <alignment vertical="center"/>
    </xf>
    <xf numFmtId="231" fontId="17" fillId="0" borderId="0" applyNumberFormat="0" applyFill="0" applyBorder="0" applyAlignment="0" applyProtection="0">
      <alignment vertical="center"/>
    </xf>
    <xf numFmtId="0" fontId="6" fillId="0" borderId="0"/>
    <xf numFmtId="0" fontId="15" fillId="0" borderId="0"/>
    <xf numFmtId="0" fontId="114" fillId="0" borderId="0">
      <alignment vertical="center"/>
    </xf>
    <xf numFmtId="0" fontId="51" fillId="0" borderId="0" applyNumberFormat="0" applyFill="0" applyBorder="0" applyAlignment="0" applyProtection="0">
      <alignment vertical="top"/>
      <protection locked="0"/>
    </xf>
    <xf numFmtId="0" fontId="23" fillId="0" borderId="0"/>
    <xf numFmtId="38" fontId="23" fillId="0" borderId="0" applyFont="0" applyFill="0" applyBorder="0" applyAlignment="0" applyProtection="0"/>
    <xf numFmtId="0" fontId="15" fillId="0" borderId="0"/>
    <xf numFmtId="0" fontId="6" fillId="0" borderId="0"/>
    <xf numFmtId="0" fontId="15" fillId="0" borderId="0">
      <alignment vertical="center"/>
    </xf>
    <xf numFmtId="0" fontId="6" fillId="0" borderId="0"/>
    <xf numFmtId="0" fontId="6" fillId="0" borderId="0"/>
    <xf numFmtId="9" fontId="15" fillId="0" borderId="0" applyFont="0" applyFill="0" applyBorder="0" applyAlignment="0" applyProtection="0">
      <alignment vertical="center"/>
    </xf>
    <xf numFmtId="0" fontId="6" fillId="0" borderId="0"/>
    <xf numFmtId="0" fontId="27" fillId="0" borderId="0">
      <alignment vertical="center"/>
    </xf>
    <xf numFmtId="0" fontId="17" fillId="0" borderId="0" applyNumberFormat="0" applyFill="0" applyBorder="0" applyAlignment="0" applyProtection="0">
      <alignment vertical="center"/>
    </xf>
    <xf numFmtId="244" fontId="51" fillId="0" borderId="0" applyNumberFormat="0" applyFill="0" applyBorder="0" applyAlignment="0" applyProtection="0">
      <alignment vertical="top"/>
      <protection locked="0"/>
    </xf>
    <xf numFmtId="0" fontId="96" fillId="0" borderId="0"/>
    <xf numFmtId="9" fontId="96" fillId="0" borderId="0" applyFont="0" applyFill="0" applyBorder="0" applyAlignment="0" applyProtection="0">
      <alignment vertical="center"/>
    </xf>
    <xf numFmtId="0" fontId="96" fillId="13" borderId="256" applyNumberFormat="0" applyFont="0" applyAlignment="0" applyProtection="0">
      <alignment vertical="center"/>
    </xf>
  </cellStyleXfs>
  <cellXfs count="6693">
    <xf numFmtId="231" fontId="0" fillId="0" borderId="0" xfId="0">
      <alignment vertical="center"/>
    </xf>
    <xf numFmtId="231" fontId="6" fillId="0" borderId="0" xfId="2"/>
    <xf numFmtId="231" fontId="7" fillId="0" borderId="0" xfId="2" applyFont="1"/>
    <xf numFmtId="231" fontId="8" fillId="0" borderId="0" xfId="2" applyFont="1"/>
    <xf numFmtId="231" fontId="6" fillId="0" borderId="0" xfId="2" applyAlignment="1">
      <alignment vertical="center"/>
    </xf>
    <xf numFmtId="176" fontId="8" fillId="0" borderId="2" xfId="2" applyNumberFormat="1" applyFont="1" applyBorder="1" applyAlignment="1">
      <alignment horizontal="right" vertical="center"/>
    </xf>
    <xf numFmtId="231" fontId="8" fillId="0" borderId="0" xfId="2" applyFont="1" applyFill="1" applyAlignment="1">
      <alignment vertical="center"/>
    </xf>
    <xf numFmtId="176" fontId="8" fillId="0" borderId="0" xfId="2" applyNumberFormat="1" applyFont="1" applyBorder="1" applyAlignment="1">
      <alignment horizontal="right" vertical="center"/>
    </xf>
    <xf numFmtId="231" fontId="8" fillId="0" borderId="4" xfId="2" applyFont="1" applyBorder="1" applyAlignment="1">
      <alignment horizontal="distributed" vertical="center" indent="2"/>
    </xf>
    <xf numFmtId="231" fontId="8" fillId="0" borderId="0" xfId="2" applyFont="1" applyBorder="1" applyAlignment="1">
      <alignment horizontal="distributed" vertical="center" indent="2"/>
    </xf>
    <xf numFmtId="231" fontId="8" fillId="0" borderId="4" xfId="2" applyFont="1" applyBorder="1" applyAlignment="1">
      <alignment vertical="center" wrapText="1"/>
    </xf>
    <xf numFmtId="231" fontId="8" fillId="0" borderId="0" xfId="2" applyFont="1" applyBorder="1" applyAlignment="1">
      <alignment vertical="center" wrapText="1"/>
    </xf>
    <xf numFmtId="231" fontId="6" fillId="0" borderId="0" xfId="2" applyFont="1" applyAlignment="1">
      <alignment vertical="center"/>
    </xf>
    <xf numFmtId="231" fontId="8" fillId="0" borderId="4" xfId="2" applyFont="1" applyBorder="1" applyAlignment="1">
      <alignment vertical="center"/>
    </xf>
    <xf numFmtId="177" fontId="8" fillId="0" borderId="0" xfId="2" quotePrefix="1" applyNumberFormat="1" applyFont="1" applyBorder="1" applyAlignment="1">
      <alignment horizontal="right" vertical="center"/>
    </xf>
    <xf numFmtId="231" fontId="8" fillId="0" borderId="0" xfId="2" applyFont="1" applyBorder="1" applyAlignment="1">
      <alignment horizontal="left" vertical="center" indent="2"/>
    </xf>
    <xf numFmtId="231" fontId="11" fillId="0" borderId="0" xfId="2" applyFont="1" applyAlignment="1">
      <alignment vertical="center"/>
    </xf>
    <xf numFmtId="231" fontId="8" fillId="0" borderId="0" xfId="2" applyFont="1" applyAlignment="1">
      <alignment vertical="center"/>
    </xf>
    <xf numFmtId="176" fontId="11" fillId="0" borderId="0" xfId="2" applyNumberFormat="1" applyFont="1" applyAlignment="1">
      <alignment vertical="center"/>
    </xf>
    <xf numFmtId="176" fontId="8" fillId="0" borderId="0" xfId="2" applyNumberFormat="1" applyFont="1" applyAlignment="1">
      <alignment vertical="center"/>
    </xf>
    <xf numFmtId="231" fontId="8" fillId="0" borderId="5" xfId="2" applyFont="1" applyFill="1" applyBorder="1" applyAlignment="1">
      <alignment horizontal="distributed" vertical="center" indent="2"/>
    </xf>
    <xf numFmtId="231" fontId="8" fillId="0" borderId="6" xfId="2" applyFont="1" applyFill="1" applyBorder="1" applyAlignment="1">
      <alignment horizontal="distributed" vertical="center" indent="2"/>
    </xf>
    <xf numFmtId="231" fontId="8" fillId="0" borderId="8" xfId="2" applyFont="1" applyFill="1" applyBorder="1"/>
    <xf numFmtId="231" fontId="8" fillId="0" borderId="7" xfId="2" applyFont="1" applyFill="1" applyBorder="1"/>
    <xf numFmtId="231" fontId="8" fillId="0" borderId="9" xfId="2" applyFont="1" applyFill="1" applyBorder="1" applyAlignment="1">
      <alignment horizontal="right" indent="2"/>
    </xf>
    <xf numFmtId="231" fontId="8" fillId="0" borderId="1" xfId="2" applyFont="1" applyFill="1" applyBorder="1" applyAlignment="1">
      <alignment horizontal="right" indent="2"/>
    </xf>
    <xf numFmtId="231" fontId="13" fillId="0" borderId="0" xfId="3"/>
    <xf numFmtId="231" fontId="6" fillId="0" borderId="0" xfId="3" applyFont="1"/>
    <xf numFmtId="231" fontId="6" fillId="0" borderId="0" xfId="3" applyFont="1" applyAlignment="1">
      <alignment horizontal="left"/>
    </xf>
    <xf numFmtId="231" fontId="14" fillId="0" borderId="0" xfId="3" applyFont="1"/>
    <xf numFmtId="231" fontId="15" fillId="0" borderId="0" xfId="3" applyFont="1"/>
    <xf numFmtId="58" fontId="8" fillId="0" borderId="2" xfId="3" applyNumberFormat="1" applyFont="1" applyBorder="1" applyAlignment="1">
      <alignment horizontal="left" justifyLastLine="1"/>
    </xf>
    <xf numFmtId="231" fontId="8" fillId="0" borderId="10" xfId="3" applyFont="1" applyBorder="1" applyAlignment="1"/>
    <xf numFmtId="231" fontId="8" fillId="0" borderId="2" xfId="3" applyFont="1" applyBorder="1" applyAlignment="1">
      <alignment horizontal="distributed" justifyLastLine="1"/>
    </xf>
    <xf numFmtId="58" fontId="8" fillId="0" borderId="0" xfId="3" applyNumberFormat="1" applyFont="1" applyBorder="1" applyAlignment="1">
      <alignment horizontal="left" justifyLastLine="1"/>
    </xf>
    <xf numFmtId="231" fontId="8" fillId="0" borderId="11" xfId="3" applyFont="1" applyBorder="1" applyAlignment="1"/>
    <xf numFmtId="231" fontId="8" fillId="0" borderId="0" xfId="3" applyFont="1" applyBorder="1" applyAlignment="1">
      <alignment horizontal="distributed" justifyLastLine="1"/>
    </xf>
    <xf numFmtId="58" fontId="8" fillId="0" borderId="6" xfId="3" applyNumberFormat="1" applyFont="1" applyBorder="1" applyAlignment="1">
      <alignment horizontal="left" justifyLastLine="1"/>
    </xf>
    <xf numFmtId="231" fontId="8" fillId="0" borderId="12" xfId="3" applyFont="1" applyBorder="1" applyAlignment="1"/>
    <xf numFmtId="231" fontId="8" fillId="0" borderId="6" xfId="3" applyFont="1" applyBorder="1" applyAlignment="1">
      <alignment horizontal="center" justifyLastLine="1"/>
    </xf>
    <xf numFmtId="231" fontId="13" fillId="0" borderId="0" xfId="3" applyFill="1"/>
    <xf numFmtId="231" fontId="6" fillId="0" borderId="0" xfId="3" applyFont="1" applyFill="1"/>
    <xf numFmtId="231" fontId="8" fillId="0" borderId="13" xfId="3" applyFont="1" applyFill="1" applyBorder="1" applyAlignment="1">
      <alignment horizontal="distributed" vertical="center" justifyLastLine="1"/>
    </xf>
    <xf numFmtId="231" fontId="8" fillId="0" borderId="13" xfId="3" quotePrefix="1" applyFont="1" applyFill="1" applyBorder="1" applyAlignment="1">
      <alignment horizontal="distributed" vertical="center" justifyLastLine="1"/>
    </xf>
    <xf numFmtId="231" fontId="8" fillId="0" borderId="14" xfId="3" quotePrefix="1" applyFont="1" applyFill="1" applyBorder="1" applyAlignment="1">
      <alignment horizontal="distributed" vertical="center" justifyLastLine="1"/>
    </xf>
    <xf numFmtId="231" fontId="18" fillId="0" borderId="0" xfId="3" applyFont="1"/>
    <xf numFmtId="231" fontId="8" fillId="0" borderId="0" xfId="3" applyFont="1"/>
    <xf numFmtId="231" fontId="13" fillId="0" borderId="0" xfId="3" applyFont="1"/>
    <xf numFmtId="231" fontId="8" fillId="0" borderId="2" xfId="3" applyFont="1" applyBorder="1" applyAlignment="1">
      <alignment horizontal="left"/>
    </xf>
    <xf numFmtId="231" fontId="8" fillId="0" borderId="3" xfId="3" applyFont="1" applyBorder="1" applyAlignment="1">
      <alignment horizontal="distributed" justifyLastLine="1"/>
    </xf>
    <xf numFmtId="231" fontId="8" fillId="0" borderId="0" xfId="3" applyFont="1" applyBorder="1" applyAlignment="1">
      <alignment horizontal="left"/>
    </xf>
    <xf numFmtId="231" fontId="8" fillId="0" borderId="4" xfId="3" applyFont="1" applyBorder="1" applyAlignment="1">
      <alignment horizontal="distributed" justifyLastLine="1"/>
    </xf>
    <xf numFmtId="231" fontId="11" fillId="0" borderId="0" xfId="3" applyFont="1"/>
    <xf numFmtId="231" fontId="8" fillId="0" borderId="11" xfId="3" applyFont="1" applyBorder="1" applyAlignment="1">
      <alignment horizontal="left"/>
    </xf>
    <xf numFmtId="231" fontId="8" fillId="0" borderId="0" xfId="3" applyFont="1" applyBorder="1" applyAlignment="1">
      <alignment horizontal="center"/>
    </xf>
    <xf numFmtId="231" fontId="13" fillId="0" borderId="0" xfId="3" applyFont="1" applyFill="1"/>
    <xf numFmtId="231" fontId="15" fillId="0" borderId="0" xfId="3" applyFont="1" applyFill="1"/>
    <xf numFmtId="231" fontId="8" fillId="0" borderId="13" xfId="3" applyFont="1" applyFill="1" applyBorder="1" applyAlignment="1">
      <alignment horizontal="center" vertical="center"/>
    </xf>
    <xf numFmtId="231" fontId="8" fillId="0" borderId="13" xfId="3" quotePrefix="1" applyFont="1" applyFill="1" applyBorder="1" applyAlignment="1">
      <alignment horizontal="center" vertical="center"/>
    </xf>
    <xf numFmtId="231" fontId="8" fillId="0" borderId="0" xfId="3" quotePrefix="1" applyFont="1" applyAlignment="1">
      <alignment horizontal="left"/>
    </xf>
    <xf numFmtId="231" fontId="8" fillId="0" borderId="10" xfId="3" applyFont="1" applyBorder="1" applyAlignment="1">
      <alignment horizontal="left"/>
    </xf>
    <xf numFmtId="231" fontId="8" fillId="0" borderId="11" xfId="3" quotePrefix="1" applyFont="1" applyBorder="1" applyAlignment="1">
      <alignment horizontal="left"/>
    </xf>
    <xf numFmtId="231" fontId="8" fillId="0" borderId="12" xfId="3" applyFont="1" applyBorder="1" applyAlignment="1">
      <alignment horizontal="left"/>
    </xf>
    <xf numFmtId="231" fontId="8" fillId="0" borderId="6" xfId="3" quotePrefix="1" applyFont="1" applyBorder="1" applyAlignment="1">
      <alignment horizontal="center"/>
    </xf>
    <xf numFmtId="231" fontId="6" fillId="0" borderId="0" xfId="2" applyFont="1"/>
    <xf numFmtId="231" fontId="6" fillId="0" borderId="0" xfId="2" applyFont="1" applyFill="1"/>
    <xf numFmtId="231" fontId="6" fillId="0" borderId="0" xfId="2" applyFont="1" applyAlignment="1">
      <alignment vertical="top" wrapText="1"/>
    </xf>
    <xf numFmtId="231" fontId="6" fillId="0" borderId="0" xfId="2" applyFont="1" applyBorder="1" applyAlignment="1">
      <alignment horizontal="right"/>
    </xf>
    <xf numFmtId="38" fontId="8" fillId="0" borderId="16" xfId="5" applyFont="1" applyFill="1" applyBorder="1" applyAlignment="1">
      <alignment horizontal="right"/>
    </xf>
    <xf numFmtId="38" fontId="8" fillId="0" borderId="17" xfId="5" applyFont="1" applyBorder="1" applyAlignment="1">
      <alignment horizontal="right"/>
    </xf>
    <xf numFmtId="231" fontId="8" fillId="0" borderId="18" xfId="2" applyFont="1" applyBorder="1" applyAlignment="1">
      <alignment horizontal="distributed"/>
    </xf>
    <xf numFmtId="231" fontId="8" fillId="0" borderId="19" xfId="2" applyFont="1" applyBorder="1"/>
    <xf numFmtId="38" fontId="8" fillId="0" borderId="21" xfId="5" applyFont="1" applyFill="1" applyBorder="1" applyAlignment="1">
      <alignment horizontal="right"/>
    </xf>
    <xf numFmtId="38" fontId="8" fillId="0" borderId="22" xfId="5" applyFont="1" applyBorder="1" applyAlignment="1">
      <alignment horizontal="right"/>
    </xf>
    <xf numFmtId="231" fontId="8" fillId="0" borderId="23" xfId="2" applyFont="1" applyBorder="1" applyAlignment="1">
      <alignment horizontal="distributed"/>
    </xf>
    <xf numFmtId="231" fontId="8" fillId="0" borderId="24" xfId="2" applyFont="1" applyBorder="1"/>
    <xf numFmtId="38" fontId="8" fillId="0" borderId="26" xfId="5" applyFont="1" applyFill="1" applyBorder="1" applyAlignment="1">
      <alignment horizontal="right"/>
    </xf>
    <xf numFmtId="38" fontId="8" fillId="0" borderId="27" xfId="5" applyFont="1" applyBorder="1" applyAlignment="1">
      <alignment horizontal="right"/>
    </xf>
    <xf numFmtId="38" fontId="8" fillId="0" borderId="29" xfId="5" applyFont="1" applyFill="1" applyBorder="1" applyAlignment="1">
      <alignment horizontal="right"/>
    </xf>
    <xf numFmtId="38" fontId="8" fillId="0" borderId="30" xfId="5" applyFont="1" applyFill="1" applyBorder="1" applyAlignment="1">
      <alignment horizontal="right"/>
    </xf>
    <xf numFmtId="231" fontId="8" fillId="3" borderId="31" xfId="2" applyFont="1" applyFill="1" applyBorder="1" applyAlignment="1">
      <alignment horizontal="distributed"/>
    </xf>
    <xf numFmtId="231" fontId="8" fillId="3" borderId="32" xfId="2" applyFont="1" applyFill="1" applyBorder="1"/>
    <xf numFmtId="38" fontId="8" fillId="0" borderId="22" xfId="5" applyFont="1" applyFill="1" applyBorder="1" applyAlignment="1">
      <alignment horizontal="right"/>
    </xf>
    <xf numFmtId="231" fontId="8" fillId="3" borderId="23" xfId="2" applyFont="1" applyFill="1" applyBorder="1" applyAlignment="1">
      <alignment horizontal="distributed"/>
    </xf>
    <xf numFmtId="231" fontId="8" fillId="3" borderId="24" xfId="2" applyFont="1" applyFill="1" applyBorder="1"/>
    <xf numFmtId="38" fontId="0" fillId="0" borderId="0" xfId="5" applyFont="1"/>
    <xf numFmtId="38" fontId="6" fillId="0" borderId="0" xfId="2" applyNumberFormat="1" applyFont="1"/>
    <xf numFmtId="231" fontId="20" fillId="0" borderId="0" xfId="2" applyFont="1"/>
    <xf numFmtId="38" fontId="8" fillId="0" borderId="0" xfId="5" applyFont="1"/>
    <xf numFmtId="3" fontId="8" fillId="0" borderId="11" xfId="2" applyNumberFormat="1" applyFont="1" applyFill="1" applyBorder="1"/>
    <xf numFmtId="3" fontId="8" fillId="0" borderId="11" xfId="2" applyNumberFormat="1" applyFont="1" applyBorder="1"/>
    <xf numFmtId="38" fontId="0" fillId="0" borderId="0" xfId="5" applyFont="1" applyFill="1"/>
    <xf numFmtId="231" fontId="8" fillId="0" borderId="39" xfId="2" applyFont="1" applyFill="1" applyBorder="1" applyAlignment="1">
      <alignment horizontal="distributed" vertical="center"/>
    </xf>
    <xf numFmtId="231" fontId="6" fillId="0" borderId="0" xfId="2" applyFont="1" applyFill="1" applyBorder="1"/>
    <xf numFmtId="38" fontId="0" fillId="0" borderId="0" xfId="5" applyFont="1" applyFill="1" applyBorder="1" applyAlignment="1">
      <alignment horizontal="right"/>
    </xf>
    <xf numFmtId="231" fontId="20" fillId="0" borderId="0" xfId="2" applyFont="1" applyFill="1"/>
    <xf numFmtId="38" fontId="8" fillId="0" borderId="37" xfId="5" applyFont="1" applyFill="1" applyBorder="1" applyAlignment="1">
      <alignment horizontal="right"/>
    </xf>
    <xf numFmtId="231" fontId="8" fillId="0" borderId="43" xfId="2" applyFont="1" applyFill="1" applyBorder="1"/>
    <xf numFmtId="231" fontId="8" fillId="0" borderId="4" xfId="2" applyFont="1" applyFill="1" applyBorder="1" applyAlignment="1">
      <alignment horizontal="distributed"/>
    </xf>
    <xf numFmtId="231" fontId="8" fillId="0" borderId="0" xfId="2" applyFont="1" applyFill="1" applyBorder="1"/>
    <xf numFmtId="38" fontId="8" fillId="0" borderId="44" xfId="5" applyFont="1" applyFill="1" applyBorder="1" applyAlignment="1">
      <alignment horizontal="right"/>
    </xf>
    <xf numFmtId="38" fontId="8" fillId="0" borderId="0" xfId="5" applyFont="1" applyFill="1" applyBorder="1"/>
    <xf numFmtId="231" fontId="8" fillId="0" borderId="39" xfId="2" applyFont="1" applyFill="1" applyBorder="1" applyAlignment="1">
      <alignment horizontal="center"/>
    </xf>
    <xf numFmtId="231" fontId="8" fillId="0" borderId="41" xfId="2" applyFont="1" applyFill="1" applyBorder="1" applyAlignment="1">
      <alignment horizontal="distributed" vertical="center"/>
    </xf>
    <xf numFmtId="231" fontId="8" fillId="0" borderId="14" xfId="2" applyFont="1" applyFill="1" applyBorder="1" applyAlignment="1">
      <alignment horizontal="centerContinuous" vertical="center"/>
    </xf>
    <xf numFmtId="231" fontId="8" fillId="0" borderId="13" xfId="2" applyFont="1" applyFill="1" applyBorder="1" applyAlignment="1">
      <alignment horizontal="centerContinuous" vertical="center"/>
    </xf>
    <xf numFmtId="231" fontId="6" fillId="0" borderId="0" xfId="2" applyFont="1" applyBorder="1"/>
    <xf numFmtId="38" fontId="8" fillId="0" borderId="0" xfId="5" applyFont="1" applyBorder="1"/>
    <xf numFmtId="231" fontId="8" fillId="0" borderId="0" xfId="6" applyFont="1"/>
    <xf numFmtId="231" fontId="6" fillId="0" borderId="0" xfId="6" applyFont="1"/>
    <xf numFmtId="231" fontId="8" fillId="0" borderId="0" xfId="6" applyFont="1" applyBorder="1"/>
    <xf numFmtId="231" fontId="14" fillId="0" borderId="0" xfId="6" applyFont="1"/>
    <xf numFmtId="231" fontId="24" fillId="0" borderId="0" xfId="6" applyFont="1"/>
    <xf numFmtId="184" fontId="6" fillId="0" borderId="0" xfId="6" applyNumberFormat="1" applyFont="1"/>
    <xf numFmtId="231" fontId="6" fillId="0" borderId="0" xfId="6" applyFont="1" applyBorder="1"/>
    <xf numFmtId="231" fontId="8" fillId="0" borderId="0" xfId="6" applyFont="1" applyBorder="1" applyAlignment="1">
      <alignment horizontal="right"/>
    </xf>
    <xf numFmtId="231" fontId="15" fillId="0" borderId="0" xfId="6" applyFont="1"/>
    <xf numFmtId="185" fontId="15" fillId="0" borderId="0" xfId="6" applyNumberFormat="1" applyFont="1"/>
    <xf numFmtId="185" fontId="8" fillId="0" borderId="0" xfId="6" applyNumberFormat="1" applyFont="1" applyFill="1" applyBorder="1" applyAlignment="1"/>
    <xf numFmtId="185" fontId="8" fillId="0" borderId="0" xfId="6" applyNumberFormat="1" applyFont="1" applyBorder="1" applyAlignment="1"/>
    <xf numFmtId="231" fontId="8" fillId="0" borderId="0" xfId="6" applyFont="1" applyFill="1"/>
    <xf numFmtId="231" fontId="6" fillId="0" borderId="0" xfId="6" applyFont="1" applyAlignment="1">
      <alignment horizontal="right"/>
    </xf>
    <xf numFmtId="231" fontId="8" fillId="0" borderId="0" xfId="6" applyFont="1" applyAlignment="1">
      <alignment horizontal="right"/>
    </xf>
    <xf numFmtId="231" fontId="8" fillId="0" borderId="0" xfId="2" applyFont="1" applyAlignment="1">
      <alignment horizontal="right"/>
    </xf>
    <xf numFmtId="3" fontId="8" fillId="0" borderId="0" xfId="2" applyNumberFormat="1" applyFont="1" applyBorder="1"/>
    <xf numFmtId="231" fontId="8" fillId="0" borderId="0" xfId="2" applyFont="1" applyBorder="1"/>
    <xf numFmtId="231" fontId="8" fillId="0" borderId="0" xfId="2" applyFont="1" applyBorder="1" applyAlignment="1">
      <alignment horizontal="center"/>
    </xf>
    <xf numFmtId="231" fontId="8" fillId="0" borderId="22" xfId="2" applyFont="1" applyBorder="1" applyAlignment="1">
      <alignment horizontal="center"/>
    </xf>
    <xf numFmtId="231" fontId="26" fillId="0" borderId="0" xfId="2" applyFont="1"/>
    <xf numFmtId="231" fontId="11" fillId="0" borderId="0" xfId="2" applyFont="1"/>
    <xf numFmtId="231" fontId="8" fillId="0" borderId="7" xfId="2" applyFont="1" applyFill="1" applyBorder="1" applyAlignment="1">
      <alignment horizontal="center"/>
    </xf>
    <xf numFmtId="231" fontId="8" fillId="0" borderId="23" xfId="2" applyFont="1" applyFill="1" applyBorder="1" applyAlignment="1">
      <alignment horizontal="centerContinuous" vertical="center"/>
    </xf>
    <xf numFmtId="231" fontId="8" fillId="0" borderId="21" xfId="2" applyFont="1" applyFill="1" applyBorder="1" applyAlignment="1">
      <alignment horizontal="centerContinuous" vertical="center"/>
    </xf>
    <xf numFmtId="231" fontId="8" fillId="0" borderId="0" xfId="2" applyFont="1" applyFill="1" applyAlignment="1">
      <alignment horizontal="center"/>
    </xf>
    <xf numFmtId="231" fontId="8" fillId="0" borderId="46" xfId="2" applyFont="1" applyFill="1" applyBorder="1" applyAlignment="1">
      <alignment horizontal="centerContinuous" vertical="center"/>
    </xf>
    <xf numFmtId="231" fontId="8" fillId="0" borderId="1" xfId="2" applyFont="1" applyFill="1" applyBorder="1" applyAlignment="1">
      <alignment horizontal="center"/>
    </xf>
    <xf numFmtId="38" fontId="6" fillId="0" borderId="0" xfId="2" applyNumberFormat="1" applyFont="1" applyFill="1"/>
    <xf numFmtId="231" fontId="7" fillId="0" borderId="0" xfId="2" applyFont="1" applyFill="1"/>
    <xf numFmtId="38" fontId="8" fillId="0" borderId="6" xfId="5" applyFont="1" applyFill="1" applyBorder="1" applyAlignment="1">
      <alignment horizontal="right"/>
    </xf>
    <xf numFmtId="231" fontId="8" fillId="0" borderId="0" xfId="2" applyFont="1" applyFill="1"/>
    <xf numFmtId="231" fontId="8" fillId="0" borderId="44" xfId="2" applyFont="1" applyFill="1" applyBorder="1" applyAlignment="1">
      <alignment horizontal="center" vertical="center"/>
    </xf>
    <xf numFmtId="231" fontId="8" fillId="0" borderId="9" xfId="2" applyFont="1" applyFill="1" applyBorder="1" applyAlignment="1">
      <alignment vertical="center"/>
    </xf>
    <xf numFmtId="231" fontId="15" fillId="0" borderId="0" xfId="6" applyFont="1" applyFill="1"/>
    <xf numFmtId="231" fontId="15" fillId="0" borderId="0" xfId="6" applyFont="1" applyFill="1" applyBorder="1"/>
    <xf numFmtId="231" fontId="23" fillId="0" borderId="0" xfId="6" applyFont="1" applyFill="1" applyBorder="1"/>
    <xf numFmtId="231" fontId="8" fillId="0" borderId="0" xfId="6" applyFont="1" applyFill="1" applyBorder="1"/>
    <xf numFmtId="38" fontId="8" fillId="4" borderId="1" xfId="7" applyFont="1" applyFill="1" applyBorder="1" applyAlignment="1">
      <alignment horizontal="right"/>
    </xf>
    <xf numFmtId="231" fontId="8" fillId="4" borderId="1" xfId="6" applyFont="1" applyFill="1" applyBorder="1"/>
    <xf numFmtId="231" fontId="8" fillId="4" borderId="38" xfId="6" applyFont="1" applyFill="1" applyBorder="1"/>
    <xf numFmtId="231" fontId="8" fillId="4" borderId="49" xfId="6" applyFont="1" applyFill="1" applyBorder="1" applyAlignment="1">
      <alignment wrapText="1"/>
    </xf>
    <xf numFmtId="231" fontId="8" fillId="4" borderId="46" xfId="6" applyFont="1" applyFill="1" applyBorder="1"/>
    <xf numFmtId="38" fontId="8" fillId="4" borderId="0" xfId="7" applyFont="1" applyFill="1" applyBorder="1" applyAlignment="1">
      <alignment horizontal="right"/>
    </xf>
    <xf numFmtId="231" fontId="8" fillId="4" borderId="0" xfId="6" applyFont="1" applyFill="1" applyBorder="1"/>
    <xf numFmtId="231" fontId="8" fillId="4" borderId="0" xfId="6" applyFont="1" applyFill="1" applyBorder="1" applyAlignment="1">
      <alignment horizontal="left"/>
    </xf>
    <xf numFmtId="231" fontId="8" fillId="0" borderId="0" xfId="6" applyFont="1" applyFill="1" applyBorder="1" applyAlignment="1">
      <alignment horizontal="right"/>
    </xf>
    <xf numFmtId="231" fontId="8" fillId="0" borderId="37" xfId="6" applyFont="1" applyFill="1" applyBorder="1" applyAlignment="1">
      <alignment horizontal="center" wrapText="1"/>
    </xf>
    <xf numFmtId="184" fontId="8" fillId="0" borderId="0" xfId="6" applyNumberFormat="1" applyFont="1" applyFill="1" applyBorder="1" applyAlignment="1">
      <alignment horizontal="right" wrapText="1"/>
    </xf>
    <xf numFmtId="184" fontId="8" fillId="0" borderId="48" xfId="6" applyNumberFormat="1" applyFont="1" applyFill="1" applyBorder="1" applyAlignment="1">
      <alignment horizontal="right" wrapText="1"/>
    </xf>
    <xf numFmtId="231" fontId="8" fillId="0" borderId="38" xfId="6" applyFont="1" applyFill="1" applyBorder="1" applyAlignment="1">
      <alignment horizontal="left" wrapText="1"/>
    </xf>
    <xf numFmtId="187" fontId="8" fillId="0" borderId="0" xfId="7" applyNumberFormat="1" applyFont="1" applyFill="1" applyBorder="1" applyAlignment="1">
      <alignment horizontal="right"/>
    </xf>
    <xf numFmtId="231" fontId="8" fillId="0" borderId="49" xfId="6" applyFont="1" applyFill="1" applyBorder="1" applyAlignment="1">
      <alignment horizontal="left" wrapText="1"/>
    </xf>
    <xf numFmtId="231" fontId="8" fillId="0" borderId="46" xfId="6" applyFont="1" applyFill="1" applyBorder="1"/>
    <xf numFmtId="187" fontId="8" fillId="4" borderId="0" xfId="6" applyNumberFormat="1" applyFont="1" applyFill="1" applyBorder="1"/>
    <xf numFmtId="231" fontId="8" fillId="4" borderId="38" xfId="6" applyFont="1" applyFill="1" applyBorder="1" applyAlignment="1">
      <alignment horizontal="center"/>
    </xf>
    <xf numFmtId="231" fontId="23" fillId="4" borderId="4" xfId="6" applyFont="1" applyFill="1" applyBorder="1" applyAlignment="1">
      <alignment horizontal="center"/>
    </xf>
    <xf numFmtId="187" fontId="8" fillId="4" borderId="0" xfId="7" applyNumberFormat="1" applyFont="1" applyFill="1" applyBorder="1"/>
    <xf numFmtId="231" fontId="23" fillId="4" borderId="4" xfId="6" quotePrefix="1" applyFont="1" applyFill="1" applyBorder="1" applyAlignment="1">
      <alignment horizontal="center"/>
    </xf>
    <xf numFmtId="187" fontId="8" fillId="4" borderId="0" xfId="7" applyNumberFormat="1" applyFont="1" applyFill="1" applyBorder="1" applyAlignment="1">
      <alignment horizontal="right" wrapText="1"/>
    </xf>
    <xf numFmtId="231" fontId="8" fillId="4" borderId="0" xfId="6" applyFont="1" applyFill="1" applyBorder="1" applyAlignment="1">
      <alignment horizontal="right"/>
    </xf>
    <xf numFmtId="189" fontId="8" fillId="0" borderId="0" xfId="6" applyNumberFormat="1" applyFont="1" applyFill="1" applyBorder="1" applyAlignment="1">
      <alignment horizontal="right" wrapText="1"/>
    </xf>
    <xf numFmtId="231" fontId="8" fillId="0" borderId="38" xfId="6" applyFont="1" applyFill="1" applyBorder="1" applyAlignment="1">
      <alignment horizontal="center" wrapText="1"/>
    </xf>
    <xf numFmtId="231" fontId="8" fillId="0" borderId="4" xfId="6" applyFont="1" applyFill="1" applyBorder="1"/>
    <xf numFmtId="184" fontId="8" fillId="0" borderId="0" xfId="6" applyNumberFormat="1" applyFont="1" applyFill="1"/>
    <xf numFmtId="231" fontId="27" fillId="0" borderId="0" xfId="8">
      <alignment vertical="center"/>
    </xf>
    <xf numFmtId="231" fontId="22" fillId="0" borderId="0" xfId="8" applyFont="1">
      <alignment vertical="center"/>
    </xf>
    <xf numFmtId="231" fontId="8" fillId="0" borderId="0" xfId="8" applyFont="1">
      <alignment vertical="center"/>
    </xf>
    <xf numFmtId="231" fontId="8" fillId="0" borderId="50" xfId="8" applyFont="1" applyFill="1" applyBorder="1" applyAlignment="1">
      <alignment horizontal="center" vertical="center" wrapText="1"/>
    </xf>
    <xf numFmtId="231" fontId="8" fillId="0" borderId="50" xfId="8" applyFont="1" applyFill="1" applyBorder="1" applyAlignment="1">
      <alignment horizontal="justify" vertical="center" wrapText="1"/>
    </xf>
    <xf numFmtId="231" fontId="27" fillId="0" borderId="0" xfId="8" applyAlignment="1">
      <alignment horizontal="left" vertical="top"/>
    </xf>
    <xf numFmtId="231" fontId="28" fillId="0" borderId="0" xfId="9" applyAlignment="1" applyProtection="1"/>
    <xf numFmtId="231" fontId="6" fillId="0" borderId="0" xfId="6" applyFont="1" applyBorder="1" applyAlignment="1">
      <alignment horizontal="right"/>
    </xf>
    <xf numFmtId="231" fontId="19" fillId="0" borderId="0" xfId="6" applyFont="1"/>
    <xf numFmtId="190" fontId="8" fillId="0" borderId="0" xfId="7" applyNumberFormat="1" applyFont="1" applyBorder="1"/>
    <xf numFmtId="190" fontId="8" fillId="0" borderId="0" xfId="7" applyNumberFormat="1" applyFont="1" applyBorder="1" applyAlignment="1">
      <alignment horizontal="right"/>
    </xf>
    <xf numFmtId="231" fontId="8" fillId="0" borderId="39" xfId="6" applyFont="1" applyFill="1" applyBorder="1" applyAlignment="1">
      <alignment horizontal="center"/>
    </xf>
    <xf numFmtId="231" fontId="8" fillId="0" borderId="41" xfId="6" applyFont="1" applyFill="1" applyBorder="1" applyAlignment="1">
      <alignment horizontal="center"/>
    </xf>
    <xf numFmtId="231" fontId="8" fillId="0" borderId="46" xfId="6" applyFont="1" applyFill="1" applyBorder="1" applyAlignment="1">
      <alignment horizontal="centerContinuous"/>
    </xf>
    <xf numFmtId="231" fontId="8" fillId="0" borderId="14" xfId="6" applyFont="1" applyFill="1" applyBorder="1" applyAlignment="1">
      <alignment horizontal="centerContinuous"/>
    </xf>
    <xf numFmtId="231" fontId="8" fillId="0" borderId="13" xfId="6" applyFont="1" applyFill="1" applyBorder="1" applyAlignment="1">
      <alignment horizontal="centerContinuous"/>
    </xf>
    <xf numFmtId="190" fontId="6" fillId="0" borderId="0" xfId="6" applyNumberFormat="1" applyFont="1"/>
    <xf numFmtId="192" fontId="22" fillId="0" borderId="22" xfId="0" applyNumberFormat="1" applyFont="1" applyBorder="1" applyAlignment="1">
      <alignment horizontal="right" vertical="center"/>
    </xf>
    <xf numFmtId="192" fontId="22" fillId="0" borderId="44" xfId="1" applyNumberFormat="1" applyFont="1" applyBorder="1">
      <alignment vertical="center"/>
    </xf>
    <xf numFmtId="192" fontId="22" fillId="0" borderId="12" xfId="1" applyNumberFormat="1" applyFont="1" applyBorder="1">
      <alignment vertical="center"/>
    </xf>
    <xf numFmtId="231" fontId="22" fillId="0" borderId="56" xfId="0" applyFont="1" applyBorder="1" applyAlignment="1">
      <alignment horizontal="center" vertical="center"/>
    </xf>
    <xf numFmtId="231" fontId="22" fillId="0" borderId="57" xfId="0" applyFont="1" applyBorder="1" applyAlignment="1">
      <alignment horizontal="center" vertical="center"/>
    </xf>
    <xf numFmtId="231" fontId="0" fillId="0" borderId="0" xfId="0" applyFill="1">
      <alignment vertical="center"/>
    </xf>
    <xf numFmtId="38" fontId="15" fillId="0" borderId="0" xfId="10" applyFont="1" applyFill="1" applyBorder="1" applyAlignment="1" applyProtection="1"/>
    <xf numFmtId="38" fontId="6" fillId="0" borderId="0" xfId="10" applyFont="1" applyFill="1" applyBorder="1" applyAlignment="1" applyProtection="1"/>
    <xf numFmtId="38" fontId="8" fillId="0" borderId="0" xfId="10" applyFont="1" applyFill="1" applyBorder="1" applyAlignment="1" applyProtection="1"/>
    <xf numFmtId="38" fontId="8" fillId="0" borderId="0" xfId="10" applyFont="1" applyFill="1" applyBorder="1" applyAlignment="1" applyProtection="1">
      <alignment horizontal="right"/>
    </xf>
    <xf numFmtId="38" fontId="8" fillId="0" borderId="0" xfId="10" applyFont="1" applyFill="1" applyBorder="1" applyAlignment="1" applyProtection="1">
      <alignment horizontal="right" vertical="center"/>
    </xf>
    <xf numFmtId="38" fontId="8" fillId="0" borderId="0" xfId="10" applyFont="1" applyFill="1" applyBorder="1" applyAlignment="1" applyProtection="1">
      <alignment vertical="center"/>
    </xf>
    <xf numFmtId="38" fontId="8" fillId="0" borderId="59" xfId="10" applyFont="1" applyFill="1" applyBorder="1" applyAlignment="1" applyProtection="1">
      <alignment horizontal="distributed" vertical="center" wrapText="1"/>
    </xf>
    <xf numFmtId="38" fontId="8" fillId="0" borderId="60" xfId="10" applyFont="1" applyFill="1" applyBorder="1" applyAlignment="1" applyProtection="1">
      <alignment horizontal="distributed" vertical="center"/>
    </xf>
    <xf numFmtId="38" fontId="8" fillId="0" borderId="59" xfId="10" applyFont="1" applyFill="1" applyBorder="1" applyAlignment="1" applyProtection="1">
      <alignment horizontal="distributed" vertical="center"/>
    </xf>
    <xf numFmtId="38" fontId="8" fillId="0" borderId="61" xfId="10" applyFont="1" applyFill="1" applyBorder="1" applyAlignment="1" applyProtection="1">
      <alignment horizontal="center" vertical="center" wrapText="1"/>
    </xf>
    <xf numFmtId="38" fontId="8" fillId="0" borderId="62" xfId="10" applyFont="1" applyFill="1" applyBorder="1" applyAlignment="1" applyProtection="1">
      <alignment horizontal="center" vertical="center" wrapText="1"/>
    </xf>
    <xf numFmtId="38" fontId="8" fillId="0" borderId="61" xfId="10" applyFont="1" applyFill="1" applyBorder="1" applyAlignment="1" applyProtection="1">
      <alignment horizontal="center" vertical="center"/>
    </xf>
    <xf numFmtId="38" fontId="8" fillId="0" borderId="64" xfId="10" applyFont="1" applyFill="1" applyBorder="1" applyAlignment="1" applyProtection="1">
      <alignment horizontal="distributed" vertical="center"/>
    </xf>
    <xf numFmtId="38" fontId="8" fillId="0" borderId="65" xfId="10" applyFont="1" applyFill="1" applyBorder="1" applyAlignment="1" applyProtection="1">
      <alignment horizontal="distributed" vertical="center"/>
    </xf>
    <xf numFmtId="38" fontId="8" fillId="0" borderId="65" xfId="10" applyFont="1" applyFill="1" applyBorder="1" applyAlignment="1" applyProtection="1">
      <alignment horizontal="distributed" vertical="center" wrapText="1"/>
    </xf>
    <xf numFmtId="38" fontId="22" fillId="0" borderId="0" xfId="10" applyFont="1" applyFill="1" applyBorder="1" applyAlignment="1" applyProtection="1">
      <alignment horizontal="right" vertical="center"/>
    </xf>
    <xf numFmtId="38" fontId="22" fillId="0" borderId="0" xfId="10" applyFont="1" applyFill="1" applyBorder="1" applyAlignment="1" applyProtection="1">
      <alignment vertical="center"/>
    </xf>
    <xf numFmtId="231" fontId="23" fillId="0" borderId="0" xfId="2" applyFont="1" applyFill="1" applyBorder="1" applyAlignment="1">
      <alignment vertical="center" shrinkToFit="1"/>
    </xf>
    <xf numFmtId="231" fontId="23" fillId="0" borderId="0" xfId="2" applyFont="1" applyFill="1" applyBorder="1"/>
    <xf numFmtId="231" fontId="31" fillId="0" borderId="0" xfId="2" applyFont="1" applyFill="1"/>
    <xf numFmtId="231" fontId="31" fillId="0" borderId="0" xfId="2" applyFont="1" applyFill="1" applyBorder="1"/>
    <xf numFmtId="231" fontId="23" fillId="0" borderId="0" xfId="2" applyFont="1" applyFill="1" applyBorder="1" applyAlignment="1">
      <alignment vertical="center"/>
    </xf>
    <xf numFmtId="231" fontId="6" fillId="0" borderId="0" xfId="2" applyFont="1" applyFill="1" applyAlignment="1">
      <alignment vertical="center"/>
    </xf>
    <xf numFmtId="231" fontId="6" fillId="0" borderId="0" xfId="2" applyFont="1" applyFill="1" applyBorder="1" applyAlignment="1">
      <alignment vertical="center"/>
    </xf>
    <xf numFmtId="231" fontId="32" fillId="0" borderId="0" xfId="2" applyFont="1" applyBorder="1" applyAlignment="1"/>
    <xf numFmtId="231" fontId="23" fillId="0" borderId="0" xfId="2" applyFont="1" applyFill="1" applyBorder="1" applyAlignment="1">
      <alignment vertical="top" wrapText="1" shrinkToFit="1"/>
    </xf>
    <xf numFmtId="231" fontId="33" fillId="0" borderId="0" xfId="2" applyFont="1" applyBorder="1" applyAlignment="1">
      <alignment horizontal="left" vertical="center" wrapText="1"/>
    </xf>
    <xf numFmtId="231" fontId="8" fillId="0" borderId="68" xfId="2" applyFont="1" applyFill="1" applyBorder="1" applyAlignment="1">
      <alignment horizontal="center"/>
    </xf>
    <xf numFmtId="231" fontId="8" fillId="0" borderId="4" xfId="2" applyFont="1" applyFill="1" applyBorder="1"/>
    <xf numFmtId="231" fontId="8" fillId="0" borderId="7" xfId="2" applyFont="1" applyFill="1" applyBorder="1" applyAlignment="1">
      <alignment vertical="top"/>
    </xf>
    <xf numFmtId="231" fontId="8" fillId="0" borderId="69" xfId="2" applyFont="1" applyFill="1" applyBorder="1" applyAlignment="1">
      <alignment horizontal="center"/>
    </xf>
    <xf numFmtId="231" fontId="8" fillId="0" borderId="70" xfId="2" applyFont="1" applyFill="1" applyBorder="1"/>
    <xf numFmtId="231" fontId="8" fillId="0" borderId="69" xfId="2" applyFont="1" applyFill="1" applyBorder="1" applyAlignment="1">
      <alignment vertical="top"/>
    </xf>
    <xf numFmtId="231" fontId="8" fillId="0" borderId="71" xfId="2" applyFont="1" applyFill="1" applyBorder="1" applyAlignment="1">
      <alignment horizontal="center"/>
    </xf>
    <xf numFmtId="231" fontId="8" fillId="0" borderId="72" xfId="2" applyFont="1" applyFill="1" applyBorder="1"/>
    <xf numFmtId="231" fontId="8" fillId="0" borderId="73" xfId="2" applyFont="1" applyFill="1" applyBorder="1" applyAlignment="1">
      <alignment horizontal="center"/>
    </xf>
    <xf numFmtId="231" fontId="8" fillId="0" borderId="74" xfId="2" applyFont="1" applyFill="1" applyBorder="1"/>
    <xf numFmtId="231" fontId="8" fillId="0" borderId="72" xfId="2" applyFont="1" applyFill="1" applyBorder="1" applyAlignment="1"/>
    <xf numFmtId="231" fontId="8" fillId="0" borderId="74" xfId="2" applyFont="1" applyFill="1" applyBorder="1" applyAlignment="1"/>
    <xf numFmtId="231" fontId="8" fillId="0" borderId="4" xfId="2" applyFont="1" applyFill="1" applyBorder="1" applyAlignment="1"/>
    <xf numFmtId="231" fontId="8" fillId="0" borderId="0" xfId="2" applyFont="1" applyFill="1" applyBorder="1" applyAlignment="1">
      <alignment horizontal="center"/>
    </xf>
    <xf numFmtId="183" fontId="8" fillId="0" borderId="71" xfId="2" applyNumberFormat="1" applyFont="1" applyFill="1" applyBorder="1" applyAlignment="1">
      <alignment horizontal="center"/>
    </xf>
    <xf numFmtId="183" fontId="8" fillId="0" borderId="71" xfId="2" applyNumberFormat="1" applyFont="1" applyBorder="1" applyAlignment="1">
      <alignment horizontal="center"/>
    </xf>
    <xf numFmtId="231" fontId="14" fillId="0" borderId="0" xfId="2" applyFont="1" applyFill="1"/>
    <xf numFmtId="183" fontId="8" fillId="0" borderId="0" xfId="2" applyNumberFormat="1" applyFont="1" applyFill="1" applyBorder="1" applyAlignment="1">
      <alignment horizontal="center"/>
    </xf>
    <xf numFmtId="183" fontId="8" fillId="0" borderId="0" xfId="2" applyNumberFormat="1" applyFont="1" applyBorder="1" applyAlignment="1">
      <alignment horizontal="center"/>
    </xf>
    <xf numFmtId="183" fontId="8" fillId="0" borderId="6" xfId="2" applyNumberFormat="1" applyFont="1" applyFill="1" applyBorder="1" applyAlignment="1">
      <alignment horizontal="center"/>
    </xf>
    <xf numFmtId="183" fontId="8" fillId="0" borderId="6" xfId="2" applyNumberFormat="1" applyFont="1" applyBorder="1" applyAlignment="1">
      <alignment horizontal="center"/>
    </xf>
    <xf numFmtId="231" fontId="8" fillId="0" borderId="5" xfId="2" applyFont="1" applyFill="1" applyBorder="1"/>
    <xf numFmtId="231" fontId="8" fillId="0" borderId="7" xfId="2" applyFont="1" applyFill="1" applyBorder="1" applyAlignment="1">
      <alignment vertical="center"/>
    </xf>
    <xf numFmtId="231" fontId="8" fillId="0" borderId="1" xfId="2" applyFont="1" applyFill="1" applyBorder="1" applyAlignment="1">
      <alignment vertical="center"/>
    </xf>
    <xf numFmtId="231" fontId="8" fillId="0" borderId="0" xfId="2" applyFont="1" applyFill="1" applyBorder="1" applyAlignment="1">
      <alignment vertical="center"/>
    </xf>
    <xf numFmtId="231" fontId="34" fillId="0" borderId="0" xfId="2" applyFont="1" applyFill="1"/>
    <xf numFmtId="231" fontId="8" fillId="0" borderId="0" xfId="2" applyFont="1" applyBorder="1" applyAlignment="1">
      <alignment vertical="center"/>
    </xf>
    <xf numFmtId="231" fontId="8" fillId="0" borderId="0" xfId="2" applyFont="1" applyFill="1" applyBorder="1" applyAlignment="1">
      <alignment horizontal="center" vertical="center"/>
    </xf>
    <xf numFmtId="231" fontId="14" fillId="0" borderId="0" xfId="2" applyFont="1" applyFill="1" applyAlignment="1">
      <alignment vertical="center"/>
    </xf>
    <xf numFmtId="231" fontId="8" fillId="0" borderId="0" xfId="2" applyFont="1" applyFill="1" applyAlignment="1">
      <alignment horizontal="left" vertical="center"/>
    </xf>
    <xf numFmtId="231" fontId="8" fillId="0" borderId="1" xfId="2" applyFont="1" applyFill="1" applyBorder="1" applyAlignment="1">
      <alignment horizontal="right" vertical="center"/>
    </xf>
    <xf numFmtId="231" fontId="14" fillId="0" borderId="0" xfId="2" applyFont="1"/>
    <xf numFmtId="231" fontId="11" fillId="0" borderId="0" xfId="2" applyFont="1" applyFill="1"/>
    <xf numFmtId="231" fontId="40" fillId="0" borderId="0" xfId="2" applyFont="1" applyFill="1"/>
    <xf numFmtId="231" fontId="41" fillId="0" borderId="0" xfId="2" applyFont="1" applyFill="1"/>
    <xf numFmtId="192" fontId="8" fillId="0" borderId="0" xfId="2" applyNumberFormat="1" applyFont="1" applyFill="1" applyBorder="1" applyAlignment="1"/>
    <xf numFmtId="231" fontId="8" fillId="0" borderId="4" xfId="2" applyFont="1" applyFill="1" applyBorder="1" applyAlignment="1">
      <alignment vertical="center"/>
    </xf>
    <xf numFmtId="192" fontId="8" fillId="0" borderId="0" xfId="5" applyNumberFormat="1" applyFont="1" applyFill="1" applyBorder="1"/>
    <xf numFmtId="192" fontId="8" fillId="0" borderId="0" xfId="2" applyNumberFormat="1" applyFont="1" applyFill="1" applyBorder="1"/>
    <xf numFmtId="192" fontId="8" fillId="0" borderId="6" xfId="5" applyNumberFormat="1" applyFont="1" applyFill="1" applyBorder="1"/>
    <xf numFmtId="231" fontId="8" fillId="0" borderId="5" xfId="2" applyFont="1" applyFill="1" applyBorder="1" applyAlignment="1">
      <alignment vertical="center"/>
    </xf>
    <xf numFmtId="231" fontId="8" fillId="0" borderId="6" xfId="2" applyFont="1" applyFill="1" applyBorder="1" applyAlignment="1">
      <alignment vertical="center"/>
    </xf>
    <xf numFmtId="231" fontId="23" fillId="0" borderId="0" xfId="2" applyFont="1" applyFill="1"/>
    <xf numFmtId="231" fontId="22" fillId="0" borderId="0" xfId="8" applyFont="1" applyAlignment="1">
      <alignment horizontal="right" vertical="center"/>
    </xf>
    <xf numFmtId="231" fontId="27" fillId="0" borderId="0" xfId="8" applyFont="1">
      <alignment vertical="center"/>
    </xf>
    <xf numFmtId="231" fontId="22" fillId="0" borderId="0" xfId="8" applyFont="1" applyAlignment="1">
      <alignment vertical="center"/>
    </xf>
    <xf numFmtId="231" fontId="22" fillId="0" borderId="0" xfId="8" applyFont="1" applyAlignment="1">
      <alignment horizontal="justify" vertical="center" shrinkToFit="1"/>
    </xf>
    <xf numFmtId="231" fontId="43" fillId="0" borderId="0" xfId="8" applyFont="1" applyAlignment="1">
      <alignment vertical="center" shrinkToFit="1"/>
    </xf>
    <xf numFmtId="231" fontId="43" fillId="0" borderId="0" xfId="8" applyFont="1" applyAlignment="1">
      <alignment horizontal="left" vertical="center" shrinkToFit="1"/>
    </xf>
    <xf numFmtId="231" fontId="22" fillId="0" borderId="0" xfId="8" applyFont="1" applyAlignment="1">
      <alignment vertical="center" shrinkToFit="1"/>
    </xf>
    <xf numFmtId="231" fontId="45" fillId="0" borderId="0" xfId="8" applyFont="1">
      <alignment vertical="center"/>
    </xf>
    <xf numFmtId="231" fontId="10" fillId="0" borderId="0" xfId="8" applyFont="1">
      <alignment vertical="center"/>
    </xf>
    <xf numFmtId="231" fontId="6" fillId="0" borderId="0" xfId="2" applyFont="1" applyAlignment="1">
      <alignment horizontal="left"/>
    </xf>
    <xf numFmtId="38" fontId="6" fillId="0" borderId="0" xfId="5" applyFont="1" applyBorder="1" applyAlignment="1">
      <alignment horizontal="right"/>
    </xf>
    <xf numFmtId="231" fontId="6" fillId="0" borderId="0" xfId="2" applyFont="1" applyBorder="1" applyAlignment="1">
      <alignment horizontal="left"/>
    </xf>
    <xf numFmtId="231" fontId="6" fillId="0" borderId="0" xfId="2" applyFont="1" applyFill="1" applyAlignment="1">
      <alignment horizontal="left"/>
    </xf>
    <xf numFmtId="231" fontId="7" fillId="0" borderId="0" xfId="2" applyFont="1" applyFill="1" applyAlignment="1">
      <alignment horizontal="right"/>
    </xf>
    <xf numFmtId="231" fontId="6" fillId="0" borderId="0" xfId="2" applyFill="1"/>
    <xf numFmtId="231" fontId="46" fillId="0" borderId="0" xfId="2" applyFont="1"/>
    <xf numFmtId="231" fontId="8" fillId="0" borderId="18" xfId="2" applyFont="1" applyBorder="1" applyAlignment="1">
      <alignment horizontal="center"/>
    </xf>
    <xf numFmtId="231" fontId="8" fillId="0" borderId="35" xfId="2" applyFont="1" applyFill="1" applyBorder="1" applyAlignment="1">
      <alignment horizontal="distributed" vertical="center" justifyLastLine="1"/>
    </xf>
    <xf numFmtId="231" fontId="8" fillId="0" borderId="18" xfId="2" applyFont="1" applyFill="1" applyBorder="1" applyAlignment="1">
      <alignment horizontal="center"/>
    </xf>
    <xf numFmtId="231" fontId="15" fillId="0" borderId="0" xfId="2" applyFont="1"/>
    <xf numFmtId="38" fontId="7" fillId="0" borderId="0" xfId="5" applyFont="1" applyFill="1" applyBorder="1" applyAlignment="1">
      <alignment horizontal="right"/>
    </xf>
    <xf numFmtId="231" fontId="7" fillId="0" borderId="0" xfId="2" applyFont="1" applyFill="1" applyBorder="1" applyAlignment="1"/>
    <xf numFmtId="231" fontId="7" fillId="0" borderId="0" xfId="6" applyFont="1"/>
    <xf numFmtId="231" fontId="15" fillId="0" borderId="0" xfId="6" applyFont="1" applyBorder="1"/>
    <xf numFmtId="231" fontId="15" fillId="0" borderId="0" xfId="6" applyFont="1" applyAlignment="1">
      <alignment vertical="center"/>
    </xf>
    <xf numFmtId="38" fontId="15" fillId="0" borderId="0" xfId="7" applyFont="1"/>
    <xf numFmtId="38" fontId="6" fillId="0" borderId="0" xfId="7" applyFont="1"/>
    <xf numFmtId="9" fontId="6" fillId="0" borderId="0" xfId="7" applyNumberFormat="1" applyFont="1"/>
    <xf numFmtId="38" fontId="7" fillId="0" borderId="0" xfId="7" applyFont="1"/>
    <xf numFmtId="38" fontId="15" fillId="0" borderId="0" xfId="7" applyFont="1" applyFill="1" applyAlignment="1">
      <alignment vertical="center"/>
    </xf>
    <xf numFmtId="38" fontId="15" fillId="0" borderId="0" xfId="7" applyFont="1" applyFill="1" applyAlignment="1"/>
    <xf numFmtId="38" fontId="8" fillId="0" borderId="0" xfId="7" applyFont="1" applyFill="1" applyBorder="1" applyAlignment="1">
      <alignment vertical="center"/>
    </xf>
    <xf numFmtId="38" fontId="15" fillId="0" borderId="0" xfId="7" applyFont="1" applyFill="1"/>
    <xf numFmtId="38" fontId="15" fillId="0" borderId="0" xfId="7" applyFont="1" applyBorder="1"/>
    <xf numFmtId="38" fontId="6" fillId="0" borderId="0" xfId="7" applyFont="1" applyBorder="1"/>
    <xf numFmtId="38" fontId="6" fillId="0" borderId="0" xfId="7" applyFont="1" applyBorder="1" applyAlignment="1">
      <alignment horizontal="right" vertical="center"/>
    </xf>
    <xf numFmtId="38" fontId="6" fillId="0" borderId="0" xfId="7" applyFont="1" applyFill="1" applyBorder="1" applyAlignment="1">
      <alignment horizontal="right" vertical="center"/>
    </xf>
    <xf numFmtId="38" fontId="8" fillId="0" borderId="0" xfId="7" applyFont="1" applyFill="1" applyAlignment="1"/>
    <xf numFmtId="38" fontId="6" fillId="0" borderId="0" xfId="7" applyFont="1" applyAlignment="1">
      <alignment horizontal="center"/>
    </xf>
    <xf numFmtId="38" fontId="15" fillId="0" borderId="0" xfId="7" applyFont="1" applyFill="1" applyBorder="1" applyAlignment="1">
      <alignment vertical="center"/>
    </xf>
    <xf numFmtId="38" fontId="5" fillId="0" borderId="0" xfId="7" applyFont="1" applyFill="1"/>
    <xf numFmtId="38" fontId="5" fillId="0" borderId="0" xfId="7" applyFont="1"/>
    <xf numFmtId="38" fontId="6" fillId="0" borderId="0" xfId="7" applyFont="1" applyBorder="1" applyAlignment="1">
      <alignment horizontal="center"/>
    </xf>
    <xf numFmtId="38" fontId="15" fillId="0" borderId="0" xfId="7" applyFont="1" applyFill="1" applyAlignment="1">
      <alignment horizontal="right" indent="1"/>
    </xf>
    <xf numFmtId="200" fontId="15" fillId="0" borderId="0" xfId="7" applyNumberFormat="1" applyFont="1"/>
    <xf numFmtId="38" fontId="8" fillId="0" borderId="0" xfId="7" applyFont="1"/>
    <xf numFmtId="200" fontId="8" fillId="0" borderId="0" xfId="7" applyNumberFormat="1" applyFont="1" applyFill="1" applyAlignment="1">
      <alignment vertical="center"/>
    </xf>
    <xf numFmtId="200" fontId="7" fillId="0" borderId="0" xfId="7" applyNumberFormat="1" applyFont="1" applyFill="1" applyAlignment="1"/>
    <xf numFmtId="38" fontId="8" fillId="0" borderId="0" xfId="7" applyFont="1" applyAlignment="1">
      <alignment vertical="center"/>
    </xf>
    <xf numFmtId="182" fontId="8" fillId="0" borderId="0" xfId="7" applyNumberFormat="1" applyFont="1" applyAlignment="1">
      <alignment vertical="center"/>
    </xf>
    <xf numFmtId="38" fontId="7" fillId="0" borderId="0" xfId="7" applyFont="1" applyAlignment="1"/>
    <xf numFmtId="38" fontId="15" fillId="0" borderId="0" xfId="7" applyFont="1" applyAlignment="1">
      <alignment vertical="center"/>
    </xf>
    <xf numFmtId="38" fontId="7" fillId="0" borderId="0" xfId="7" applyFont="1" applyFill="1"/>
    <xf numFmtId="200" fontId="8" fillId="0" borderId="0" xfId="7" applyNumberFormat="1" applyFont="1" applyBorder="1" applyAlignment="1">
      <alignment horizontal="right"/>
    </xf>
    <xf numFmtId="38" fontId="8" fillId="0" borderId="0" xfId="7" applyFont="1" applyBorder="1"/>
    <xf numFmtId="38" fontId="15" fillId="0" borderId="0" xfId="7"/>
    <xf numFmtId="38" fontId="40" fillId="0" borderId="0" xfId="7" applyFont="1" applyFill="1" applyBorder="1" applyAlignment="1">
      <alignment horizontal="center" vertical="distributed"/>
    </xf>
    <xf numFmtId="38" fontId="6" fillId="0" borderId="0" xfId="7" applyFont="1" applyFill="1" applyBorder="1" applyAlignment="1">
      <alignment horizontal="center" vertical="center"/>
    </xf>
    <xf numFmtId="38" fontId="15" fillId="0" borderId="0" xfId="7" applyFill="1"/>
    <xf numFmtId="38" fontId="8" fillId="0" borderId="0" xfId="7" applyFont="1" applyBorder="1" applyAlignment="1">
      <alignment horizontal="right"/>
    </xf>
    <xf numFmtId="38" fontId="15" fillId="0" borderId="0" xfId="7" applyBorder="1"/>
    <xf numFmtId="231" fontId="8" fillId="0" borderId="0" xfId="15" applyFont="1" applyFill="1" applyAlignment="1">
      <alignment horizontal="left" vertical="center"/>
    </xf>
    <xf numFmtId="231" fontId="26" fillId="0" borderId="0" xfId="15" applyFont="1" applyFill="1" applyAlignment="1">
      <alignment horizontal="left" vertical="center"/>
    </xf>
    <xf numFmtId="231" fontId="8" fillId="3" borderId="0" xfId="15" applyFont="1" applyFill="1" applyAlignment="1">
      <alignment horizontal="left" vertical="center"/>
    </xf>
    <xf numFmtId="231" fontId="8" fillId="0" borderId="0" xfId="15" applyFont="1" applyFill="1" applyAlignment="1">
      <alignment horizontal="center" vertical="center"/>
    </xf>
    <xf numFmtId="231" fontId="8" fillId="3" borderId="0" xfId="15" applyFont="1" applyFill="1" applyAlignment="1">
      <alignment horizontal="center" vertical="center"/>
    </xf>
    <xf numFmtId="231" fontId="23" fillId="0" borderId="0" xfId="15" applyFont="1" applyFill="1" applyAlignment="1">
      <alignment horizontal="left" vertical="center"/>
    </xf>
    <xf numFmtId="231" fontId="23" fillId="3" borderId="0" xfId="15" applyFont="1" applyFill="1" applyAlignment="1">
      <alignment horizontal="left" vertical="center"/>
    </xf>
    <xf numFmtId="231" fontId="6" fillId="0" borderId="0" xfId="15" applyFont="1" applyFill="1" applyBorder="1" applyAlignment="1">
      <alignment horizontal="left" vertical="center"/>
    </xf>
    <xf numFmtId="231" fontId="6" fillId="3" borderId="0" xfId="15" applyFont="1" applyFill="1" applyBorder="1" applyAlignment="1">
      <alignment horizontal="left" vertical="center"/>
    </xf>
    <xf numFmtId="231" fontId="8" fillId="0" borderId="0" xfId="15" applyFont="1" applyFill="1" applyBorder="1" applyAlignment="1">
      <alignment horizontal="left" vertical="center"/>
    </xf>
    <xf numFmtId="231" fontId="54" fillId="0" borderId="0" xfId="15" applyFont="1" applyFill="1" applyBorder="1" applyAlignment="1">
      <alignment horizontal="left" vertical="center"/>
    </xf>
    <xf numFmtId="231" fontId="26" fillId="0" borderId="0" xfId="15" applyFont="1" applyFill="1" applyBorder="1" applyAlignment="1">
      <alignment horizontal="left" vertical="center"/>
    </xf>
    <xf numFmtId="231" fontId="26" fillId="3" borderId="0" xfId="15" applyFont="1" applyFill="1" applyBorder="1" applyAlignment="1">
      <alignment horizontal="left" vertical="center"/>
    </xf>
    <xf numFmtId="231" fontId="8" fillId="0" borderId="0" xfId="15" applyFont="1" applyFill="1" applyBorder="1" applyAlignment="1">
      <alignment horizontal="center" vertical="center"/>
    </xf>
    <xf numFmtId="231" fontId="56" fillId="0" borderId="0" xfId="16" applyNumberFormat="1" applyFont="1" applyFill="1" applyBorder="1" applyAlignment="1" applyProtection="1">
      <alignment horizontal="center"/>
    </xf>
    <xf numFmtId="231" fontId="26" fillId="3" borderId="0" xfId="15" applyFont="1" applyFill="1" applyAlignment="1">
      <alignment horizontal="left" vertical="center"/>
    </xf>
    <xf numFmtId="38" fontId="15" fillId="0" borderId="0" xfId="17" applyFont="1" applyFill="1"/>
    <xf numFmtId="38" fontId="8" fillId="0" borderId="0" xfId="17" applyFont="1" applyFill="1"/>
    <xf numFmtId="38" fontId="6" fillId="0" borderId="0" xfId="17" applyFont="1" applyFill="1"/>
    <xf numFmtId="38" fontId="42" fillId="0" borderId="0" xfId="17" applyFont="1" applyFill="1" applyBorder="1" applyAlignment="1">
      <alignment horizontal="right" vertical="center"/>
    </xf>
    <xf numFmtId="38" fontId="22" fillId="0" borderId="0" xfId="17" applyFont="1" applyFill="1" applyAlignment="1">
      <alignment vertical="center"/>
    </xf>
    <xf numFmtId="38" fontId="8" fillId="0" borderId="0" xfId="17" applyFont="1" applyFill="1" applyBorder="1"/>
    <xf numFmtId="38" fontId="6" fillId="0" borderId="0" xfId="17" applyFont="1" applyFill="1" applyBorder="1"/>
    <xf numFmtId="38" fontId="7" fillId="0" borderId="0" xfId="17" applyFont="1" applyFill="1"/>
    <xf numFmtId="38" fontId="8" fillId="0" borderId="0" xfId="17" applyFont="1" applyFill="1" applyAlignment="1">
      <alignment vertical="center"/>
    </xf>
    <xf numFmtId="38" fontId="45" fillId="0" borderId="0" xfId="17" applyFont="1" applyFill="1"/>
    <xf numFmtId="38" fontId="27" fillId="0" borderId="0" xfId="17" applyFont="1" applyFill="1"/>
    <xf numFmtId="38" fontId="22" fillId="0" borderId="0" xfId="17" applyFont="1" applyFill="1" applyBorder="1" applyAlignment="1">
      <alignment horizontal="right"/>
    </xf>
    <xf numFmtId="38" fontId="5" fillId="0" borderId="0" xfId="17" applyFont="1"/>
    <xf numFmtId="38" fontId="14" fillId="0" borderId="0" xfId="17" applyFont="1"/>
    <xf numFmtId="38" fontId="5" fillId="0" borderId="0" xfId="17" applyFont="1" applyBorder="1"/>
    <xf numFmtId="38" fontId="14" fillId="0" borderId="0" xfId="17" applyFont="1" applyBorder="1"/>
    <xf numFmtId="38" fontId="5" fillId="0" borderId="0" xfId="17" applyFont="1" applyFill="1" applyBorder="1" applyAlignment="1"/>
    <xf numFmtId="38" fontId="5" fillId="0" borderId="0" xfId="17" applyFont="1" applyFill="1"/>
    <xf numFmtId="38" fontId="5" fillId="0" borderId="0" xfId="17" applyFont="1" applyFill="1" applyAlignment="1"/>
    <xf numFmtId="38" fontId="5" fillId="0" borderId="0" xfId="17" applyFont="1" applyFill="1" applyAlignment="1">
      <alignment vertical="center"/>
    </xf>
    <xf numFmtId="38" fontId="8" fillId="0" borderId="0" xfId="17" applyFont="1" applyBorder="1" applyAlignment="1">
      <alignment horizontal="right"/>
    </xf>
    <xf numFmtId="38" fontId="15" fillId="0" borderId="0" xfId="17" applyFont="1"/>
    <xf numFmtId="38" fontId="6" fillId="0" borderId="0" xfId="17" applyFont="1"/>
    <xf numFmtId="38" fontId="7" fillId="0" borderId="0" xfId="17" applyFont="1"/>
    <xf numFmtId="38" fontId="15" fillId="0" borderId="0" xfId="17" applyFont="1" applyFill="1" applyBorder="1"/>
    <xf numFmtId="38" fontId="15" fillId="0" borderId="0" xfId="17" applyFont="1" applyBorder="1"/>
    <xf numFmtId="38" fontId="6" fillId="0" borderId="0" xfId="17" applyFont="1" applyBorder="1"/>
    <xf numFmtId="38" fontId="40" fillId="0" borderId="0" xfId="17" applyFont="1" applyFill="1" applyBorder="1" applyAlignment="1">
      <alignment vertical="center"/>
    </xf>
    <xf numFmtId="38" fontId="35" fillId="0" borderId="0" xfId="17" applyFont="1" applyFill="1" applyAlignment="1">
      <alignment horizontal="right" indent="1"/>
    </xf>
    <xf numFmtId="38" fontId="15" fillId="0" borderId="0" xfId="17" applyFont="1" applyFill="1" applyAlignment="1">
      <alignment vertical="center"/>
    </xf>
    <xf numFmtId="231" fontId="7" fillId="0" borderId="0" xfId="2" applyFont="1" applyFill="1" applyBorder="1" applyAlignment="1">
      <alignment horizontal="right"/>
    </xf>
    <xf numFmtId="231" fontId="6" fillId="0" borderId="0" xfId="2" applyFont="1" applyFill="1" applyAlignment="1"/>
    <xf numFmtId="38" fontId="11" fillId="0" borderId="0" xfId="5" applyFont="1" applyFill="1" applyBorder="1" applyAlignment="1">
      <alignment horizontal="right"/>
    </xf>
    <xf numFmtId="231" fontId="6" fillId="0" borderId="0" xfId="2" applyFont="1" applyFill="1" applyAlignment="1">
      <alignment horizontal="right"/>
    </xf>
    <xf numFmtId="231" fontId="22" fillId="0" borderId="0" xfId="2" applyFont="1" applyAlignment="1"/>
    <xf numFmtId="231" fontId="6" fillId="0" borderId="0" xfId="2" applyFont="1" applyAlignment="1"/>
    <xf numFmtId="231" fontId="0" fillId="0" borderId="0" xfId="0" applyBorder="1">
      <alignment vertical="center"/>
    </xf>
    <xf numFmtId="231" fontId="60" fillId="0" borderId="0" xfId="0" applyFont="1" applyAlignment="1">
      <alignment horizontal="justify" vertical="center"/>
    </xf>
    <xf numFmtId="231" fontId="27" fillId="0" borderId="0" xfId="0" applyFont="1">
      <alignment vertical="center"/>
    </xf>
    <xf numFmtId="231" fontId="50" fillId="0" borderId="0" xfId="0" applyFont="1" applyAlignment="1">
      <alignment horizontal="justify" vertical="center"/>
    </xf>
    <xf numFmtId="231" fontId="6" fillId="0" borderId="0" xfId="2" applyBorder="1"/>
    <xf numFmtId="231" fontId="18" fillId="0" borderId="0" xfId="2" applyFont="1" applyFill="1"/>
    <xf numFmtId="231" fontId="7" fillId="0" borderId="13" xfId="2" applyFont="1" applyFill="1" applyBorder="1" applyAlignment="1">
      <alignment horizontal="centerContinuous" vertical="center"/>
    </xf>
    <xf numFmtId="231" fontId="6" fillId="0" borderId="0" xfId="2" applyFill="1" applyBorder="1"/>
    <xf numFmtId="231" fontId="18" fillId="0" borderId="0" xfId="2" applyFont="1" applyFill="1" applyBorder="1"/>
    <xf numFmtId="231" fontId="6" fillId="0" borderId="0" xfId="2" applyFont="1" applyFill="1" applyBorder="1" applyAlignment="1">
      <alignment horizontal="distributed" vertical="center" justifyLastLine="1"/>
    </xf>
    <xf numFmtId="38" fontId="6" fillId="0" borderId="0" xfId="5" applyFont="1" applyBorder="1"/>
    <xf numFmtId="231" fontId="7" fillId="0" borderId="21" xfId="2" applyFont="1" applyFill="1" applyBorder="1" applyAlignment="1">
      <alignment horizontal="distributed" vertical="center" justifyLastLine="1"/>
    </xf>
    <xf numFmtId="231" fontId="7" fillId="0" borderId="22" xfId="2" applyFont="1" applyFill="1" applyBorder="1" applyAlignment="1">
      <alignment horizontal="distributed" vertical="center" justifyLastLine="1"/>
    </xf>
    <xf numFmtId="198" fontId="0" fillId="0" borderId="0" xfId="12" applyNumberFormat="1" applyFont="1"/>
    <xf numFmtId="198" fontId="11" fillId="0" borderId="0" xfId="12" applyNumberFormat="1" applyFont="1" applyBorder="1"/>
    <xf numFmtId="231" fontId="6" fillId="0" borderId="0" xfId="2" applyFont="1" applyAlignment="1">
      <alignment horizontal="distributed"/>
    </xf>
    <xf numFmtId="198" fontId="0" fillId="0" borderId="0" xfId="12" applyNumberFormat="1" applyFont="1" applyBorder="1"/>
    <xf numFmtId="231" fontId="6" fillId="0" borderId="0" xfId="2" applyFont="1" applyAlignment="1">
      <alignment vertical="top"/>
    </xf>
    <xf numFmtId="231" fontId="6" fillId="0" borderId="0" xfId="2" applyFont="1" applyFill="1" applyBorder="1" applyAlignment="1">
      <alignment horizontal="center" textRotation="255"/>
    </xf>
    <xf numFmtId="231" fontId="61" fillId="0" borderId="0" xfId="2" applyFont="1"/>
    <xf numFmtId="194" fontId="6" fillId="0" borderId="0" xfId="2" applyNumberFormat="1" applyFont="1"/>
    <xf numFmtId="231" fontId="7" fillId="0" borderId="0" xfId="6" applyFont="1" applyAlignment="1">
      <alignment vertical="center"/>
    </xf>
    <xf numFmtId="38" fontId="7" fillId="0" borderId="0" xfId="5" applyFont="1"/>
    <xf numFmtId="231" fontId="27" fillId="0" borderId="0" xfId="8" applyBorder="1">
      <alignment vertical="center"/>
    </xf>
    <xf numFmtId="231" fontId="7" fillId="0" borderId="0" xfId="8" applyFont="1">
      <alignment vertical="center"/>
    </xf>
    <xf numFmtId="10" fontId="0" fillId="0" borderId="0" xfId="22" applyNumberFormat="1" applyFont="1">
      <alignment vertical="center"/>
    </xf>
    <xf numFmtId="231" fontId="27" fillId="0" borderId="0" xfId="8" applyAlignment="1">
      <alignment vertical="center"/>
    </xf>
    <xf numFmtId="231" fontId="27" fillId="0" borderId="118" xfId="8" applyBorder="1" applyAlignment="1">
      <alignment vertical="center"/>
    </xf>
    <xf numFmtId="231" fontId="59" fillId="0" borderId="0" xfId="8" applyFont="1">
      <alignment vertical="center"/>
    </xf>
    <xf numFmtId="231" fontId="23" fillId="0" borderId="0" xfId="6" applyFont="1" applyAlignment="1">
      <alignment horizontal="right"/>
    </xf>
    <xf numFmtId="231" fontId="8" fillId="0" borderId="0" xfId="6" applyFont="1" applyAlignment="1"/>
    <xf numFmtId="231" fontId="34" fillId="0" borderId="0" xfId="6" applyFont="1"/>
    <xf numFmtId="38" fontId="8" fillId="0" borderId="0" xfId="6" applyNumberFormat="1" applyFont="1"/>
    <xf numFmtId="231" fontId="23" fillId="0" borderId="0" xfId="6" applyFont="1"/>
    <xf numFmtId="231" fontId="36" fillId="0" borderId="0" xfId="24" applyFont="1"/>
    <xf numFmtId="231" fontId="8" fillId="0" borderId="0" xfId="24" applyFont="1" applyAlignment="1">
      <alignment wrapText="1"/>
    </xf>
    <xf numFmtId="231" fontId="8" fillId="0" borderId="0" xfId="24" applyFont="1"/>
    <xf numFmtId="231" fontId="36" fillId="0" borderId="0" xfId="24" applyFont="1" applyFill="1"/>
    <xf numFmtId="231" fontId="36" fillId="0" borderId="0" xfId="24" applyFont="1" applyFill="1" applyBorder="1"/>
    <xf numFmtId="231" fontId="36" fillId="0" borderId="0" xfId="24" applyFont="1" applyFill="1" applyAlignment="1">
      <alignment vertical="center"/>
    </xf>
    <xf numFmtId="231" fontId="63" fillId="0" borderId="0" xfId="24" applyFont="1" applyFill="1"/>
    <xf numFmtId="231" fontId="36" fillId="0" borderId="0" xfId="24" applyFont="1" applyFill="1" applyAlignment="1">
      <alignment wrapText="1"/>
    </xf>
    <xf numFmtId="231" fontId="64" fillId="0" borderId="0" xfId="24" applyFont="1" applyFill="1" applyAlignment="1">
      <alignment wrapText="1"/>
    </xf>
    <xf numFmtId="231" fontId="36" fillId="0" borderId="0" xfId="24" applyFont="1" applyAlignment="1">
      <alignment vertical="center"/>
    </xf>
    <xf numFmtId="231" fontId="65" fillId="0" borderId="34" xfId="24" applyFont="1" applyFill="1" applyBorder="1" applyAlignment="1">
      <alignment horizontal="center" vertical="center" wrapText="1"/>
    </xf>
    <xf numFmtId="231" fontId="65" fillId="0" borderId="35" xfId="24" applyFont="1" applyFill="1" applyBorder="1" applyAlignment="1">
      <alignment horizontal="center" vertical="center" wrapText="1"/>
    </xf>
    <xf numFmtId="231" fontId="65" fillId="0" borderId="35" xfId="24" applyFont="1" applyFill="1" applyBorder="1" applyAlignment="1">
      <alignment horizontal="center" vertical="center"/>
    </xf>
    <xf numFmtId="231" fontId="28" fillId="0" borderId="0" xfId="9" applyAlignment="1" applyProtection="1">
      <alignment horizontal="right"/>
    </xf>
    <xf numFmtId="231" fontId="66" fillId="0" borderId="0" xfId="24" applyFont="1" applyAlignment="1">
      <alignment vertical="center"/>
    </xf>
    <xf numFmtId="38" fontId="0" fillId="0" borderId="0" xfId="17" applyFont="1" applyAlignment="1"/>
    <xf numFmtId="38" fontId="0" fillId="0" borderId="0" xfId="17" applyFont="1" applyBorder="1" applyAlignment="1"/>
    <xf numFmtId="38" fontId="8" fillId="0" borderId="0" xfId="17" applyFont="1" applyAlignment="1"/>
    <xf numFmtId="38" fontId="6" fillId="0" borderId="0" xfId="17" applyFont="1" applyAlignment="1"/>
    <xf numFmtId="38" fontId="8" fillId="0" borderId="0" xfId="17" applyFont="1" applyFill="1" applyAlignment="1"/>
    <xf numFmtId="38" fontId="6" fillId="0" borderId="0" xfId="17" applyFont="1" applyFill="1" applyAlignment="1"/>
    <xf numFmtId="38" fontId="67" fillId="0" borderId="0" xfId="17" applyFont="1" applyFill="1" applyAlignment="1">
      <alignment horizontal="center"/>
    </xf>
    <xf numFmtId="38" fontId="68" fillId="0" borderId="0" xfId="17" applyFont="1" applyFill="1" applyAlignment="1">
      <alignment horizontal="center"/>
    </xf>
    <xf numFmtId="38" fontId="6" fillId="0" borderId="0" xfId="17" applyFont="1" applyFill="1" applyAlignment="1">
      <alignment horizontal="center"/>
    </xf>
    <xf numFmtId="38" fontId="8" fillId="0" borderId="0" xfId="17" applyFont="1" applyBorder="1" applyAlignment="1"/>
    <xf numFmtId="38" fontId="27" fillId="0" borderId="0" xfId="17" applyFont="1" applyAlignment="1">
      <alignment horizontal="right"/>
    </xf>
    <xf numFmtId="38" fontId="0" fillId="0" borderId="0" xfId="17" applyFont="1" applyFill="1" applyAlignment="1"/>
    <xf numFmtId="38" fontId="18" fillId="0" borderId="0" xfId="17" applyFont="1"/>
    <xf numFmtId="38" fontId="15" fillId="0" borderId="0" xfId="17" applyFont="1" applyFill="1" applyAlignment="1">
      <alignment horizontal="right"/>
    </xf>
    <xf numFmtId="38" fontId="15" fillId="0" borderId="0" xfId="17" applyFont="1" applyFill="1" applyBorder="1" applyAlignment="1">
      <alignment horizontal="right"/>
    </xf>
    <xf numFmtId="38" fontId="69" fillId="0" borderId="0" xfId="17" applyFont="1" applyAlignment="1"/>
    <xf numFmtId="38" fontId="70" fillId="0" borderId="0" xfId="17" applyFont="1" applyFill="1" applyAlignment="1">
      <alignment horizontal="center" vertical="center"/>
    </xf>
    <xf numFmtId="38" fontId="71" fillId="0" borderId="0" xfId="17" applyFont="1" applyFill="1" applyAlignment="1">
      <alignment vertical="center"/>
    </xf>
    <xf numFmtId="38" fontId="12" fillId="0" borderId="0" xfId="17" applyFont="1" applyAlignment="1"/>
    <xf numFmtId="38" fontId="15" fillId="0" borderId="0" xfId="17" applyFont="1" applyBorder="1" applyAlignment="1">
      <alignment horizontal="right"/>
    </xf>
    <xf numFmtId="38" fontId="6" fillId="0" borderId="0" xfId="17" applyFont="1" applyAlignment="1">
      <alignment horizontal="right"/>
    </xf>
    <xf numFmtId="57" fontId="8" fillId="0" borderId="0" xfId="17" applyNumberFormat="1" applyFont="1" applyBorder="1" applyAlignment="1">
      <alignment horizontal="centerContinuous"/>
    </xf>
    <xf numFmtId="38" fontId="6" fillId="0" borderId="0" xfId="17" applyFont="1" applyBorder="1" applyAlignment="1">
      <alignment horizontal="right"/>
    </xf>
    <xf numFmtId="9" fontId="6" fillId="0" borderId="0" xfId="14" applyFont="1" applyBorder="1" applyAlignment="1">
      <alignment horizontal="centerContinuous"/>
    </xf>
    <xf numFmtId="182" fontId="6" fillId="0" borderId="16" xfId="17" applyNumberFormat="1" applyFont="1" applyBorder="1" applyAlignment="1">
      <alignment horizontal="center"/>
    </xf>
    <xf numFmtId="38" fontId="6" fillId="0" borderId="77" xfId="17" applyFont="1" applyBorder="1" applyAlignment="1">
      <alignment horizontal="center"/>
    </xf>
    <xf numFmtId="38" fontId="6" fillId="0" borderId="0" xfId="17" applyFont="1" applyBorder="1" applyAlignment="1">
      <alignment horizontal="centerContinuous"/>
    </xf>
    <xf numFmtId="38" fontId="6" fillId="0" borderId="13" xfId="17" applyFont="1" applyBorder="1" applyAlignment="1">
      <alignment horizontal="center"/>
    </xf>
    <xf numFmtId="38" fontId="6" fillId="0" borderId="46" xfId="17" applyFont="1" applyBorder="1" applyAlignment="1">
      <alignment horizontal="center"/>
    </xf>
    <xf numFmtId="182" fontId="6" fillId="0" borderId="21" xfId="17" applyNumberFormat="1" applyFont="1" applyBorder="1" applyAlignment="1">
      <alignment horizontal="center"/>
    </xf>
    <xf numFmtId="38" fontId="6" fillId="0" borderId="23" xfId="17" applyFont="1" applyBorder="1" applyAlignment="1">
      <alignment horizontal="center"/>
    </xf>
    <xf numFmtId="182" fontId="6" fillId="0" borderId="0" xfId="17" applyNumberFormat="1" applyFont="1"/>
    <xf numFmtId="182" fontId="14" fillId="0" borderId="0" xfId="17" applyNumberFormat="1" applyFont="1"/>
    <xf numFmtId="182" fontId="6" fillId="0" borderId="0" xfId="17" applyNumberFormat="1" applyFont="1" applyBorder="1"/>
    <xf numFmtId="38" fontId="3" fillId="0" borderId="0" xfId="17" applyFont="1"/>
    <xf numFmtId="38" fontId="42" fillId="0" borderId="0" xfId="17" applyFont="1"/>
    <xf numFmtId="38" fontId="42" fillId="0" borderId="0" xfId="17" applyFont="1" applyAlignment="1">
      <alignment horizontal="right"/>
    </xf>
    <xf numFmtId="38" fontId="27" fillId="0" borderId="0" xfId="17" applyFont="1"/>
    <xf numFmtId="38" fontId="72" fillId="0" borderId="0" xfId="17" applyFont="1"/>
    <xf numFmtId="38" fontId="72" fillId="0" borderId="0" xfId="17" applyFont="1" applyFill="1"/>
    <xf numFmtId="38" fontId="42" fillId="0" borderId="0" xfId="17" applyFont="1" applyBorder="1"/>
    <xf numFmtId="9" fontId="6" fillId="0" borderId="0" xfId="14" applyFont="1"/>
    <xf numFmtId="38" fontId="8" fillId="0" borderId="0" xfId="17" applyFont="1"/>
    <xf numFmtId="182" fontId="15" fillId="0" borderId="0" xfId="17" applyNumberFormat="1" applyFont="1" applyFill="1"/>
    <xf numFmtId="38" fontId="0" fillId="0" borderId="0" xfId="17" applyFont="1" applyFill="1"/>
    <xf numFmtId="38" fontId="6" fillId="0" borderId="0" xfId="17" quotePrefix="1" applyFont="1" applyAlignment="1">
      <alignment horizontal="right"/>
    </xf>
    <xf numFmtId="182" fontId="6" fillId="0" borderId="0" xfId="17" applyNumberFormat="1" applyFont="1" applyFill="1" applyBorder="1" applyAlignment="1">
      <alignment vertical="center"/>
    </xf>
    <xf numFmtId="9" fontId="6" fillId="0" borderId="0" xfId="14" applyFont="1" applyFill="1" applyBorder="1" applyAlignment="1">
      <alignment vertical="center"/>
    </xf>
    <xf numFmtId="214" fontId="6" fillId="0" borderId="0" xfId="17" applyNumberFormat="1" applyFont="1" applyFill="1" applyBorder="1" applyAlignment="1">
      <alignment vertical="center"/>
    </xf>
    <xf numFmtId="57" fontId="6" fillId="0" borderId="0" xfId="17" applyNumberFormat="1" applyFont="1" applyFill="1" applyBorder="1" applyAlignment="1">
      <alignment vertical="center"/>
    </xf>
    <xf numFmtId="214" fontId="6" fillId="0" borderId="0" xfId="17" applyNumberFormat="1" applyFont="1" applyFill="1" applyBorder="1" applyAlignment="1">
      <alignment horizontal="center" vertical="center"/>
    </xf>
    <xf numFmtId="38" fontId="6" fillId="0" borderId="0" xfId="17" applyFont="1" applyBorder="1" applyAlignment="1">
      <alignment horizontal="center"/>
    </xf>
    <xf numFmtId="38" fontId="8" fillId="0" borderId="0" xfId="17" applyFont="1" applyAlignment="1">
      <alignment horizontal="center"/>
    </xf>
    <xf numFmtId="231" fontId="6" fillId="0" borderId="0" xfId="2" applyFont="1" applyAlignment="1">
      <alignment horizontal="distributed" vertical="center" justifyLastLine="1"/>
    </xf>
    <xf numFmtId="231" fontId="45" fillId="0" borderId="0" xfId="6" applyFont="1"/>
    <xf numFmtId="231" fontId="6" fillId="0" borderId="1" xfId="2" applyFont="1" applyBorder="1" applyAlignment="1">
      <alignment horizontal="right"/>
    </xf>
    <xf numFmtId="198" fontId="6" fillId="0" borderId="0" xfId="25" applyNumberFormat="1" applyFont="1" applyFill="1" applyAlignment="1"/>
    <xf numFmtId="198" fontId="6" fillId="0" borderId="0" xfId="25" applyNumberFormat="1" applyFont="1" applyAlignment="1"/>
    <xf numFmtId="38" fontId="7" fillId="0" borderId="0" xfId="5" applyFont="1" applyFill="1" applyBorder="1" applyAlignment="1"/>
    <xf numFmtId="231" fontId="6" fillId="0" borderId="0" xfId="2" applyFont="1" applyFill="1" applyBorder="1" applyAlignment="1">
      <alignment horizontal="center" vertical="center" wrapText="1" justifyLastLine="1"/>
    </xf>
    <xf numFmtId="231" fontId="6" fillId="0" borderId="0" xfId="2" applyFont="1" applyFill="1" applyAlignment="1">
      <alignment horizontal="distributed" vertical="center" justifyLastLine="1"/>
    </xf>
    <xf numFmtId="231" fontId="7" fillId="0" borderId="0" xfId="2" applyFont="1" applyFill="1" applyAlignment="1">
      <alignment horizontal="distributed" vertical="center" justifyLastLine="1"/>
    </xf>
    <xf numFmtId="231" fontId="6" fillId="0" borderId="0" xfId="2" applyFont="1" applyAlignment="1">
      <alignment horizontal="right"/>
    </xf>
    <xf numFmtId="231" fontId="7" fillId="0" borderId="0" xfId="2" applyFont="1" applyAlignment="1">
      <alignment horizontal="center"/>
    </xf>
    <xf numFmtId="231" fontId="7" fillId="0" borderId="0" xfId="2" applyFont="1" applyAlignment="1">
      <alignment horizontal="distributed" vertical="center" justifyLastLine="1"/>
    </xf>
    <xf numFmtId="176" fontId="6" fillId="0" borderId="0" xfId="2" applyNumberFormat="1" applyFont="1"/>
    <xf numFmtId="9" fontId="15" fillId="0" borderId="0" xfId="14" applyFont="1"/>
    <xf numFmtId="198" fontId="6" fillId="0" borderId="0" xfId="14" applyNumberFormat="1" applyFont="1"/>
    <xf numFmtId="38" fontId="22" fillId="0" borderId="0" xfId="17" applyFont="1" applyBorder="1" applyAlignment="1">
      <alignment horizontal="right"/>
    </xf>
    <xf numFmtId="231" fontId="8" fillId="0" borderId="0" xfId="6" applyFont="1" applyBorder="1" applyAlignment="1">
      <alignment horizontal="center" vertical="center"/>
    </xf>
    <xf numFmtId="231" fontId="10" fillId="0" borderId="0" xfId="6" applyFont="1"/>
    <xf numFmtId="38" fontId="15" fillId="0" borderId="0" xfId="17" applyFont="1" applyFill="1" applyAlignment="1">
      <alignment horizontal="left"/>
    </xf>
    <xf numFmtId="38" fontId="7" fillId="0" borderId="0" xfId="17" applyFont="1" applyFill="1" applyAlignment="1">
      <alignment horizontal="left"/>
    </xf>
    <xf numFmtId="38" fontId="0" fillId="0" borderId="0" xfId="5" applyFont="1" applyFill="1" applyBorder="1" applyAlignment="1"/>
    <xf numFmtId="231" fontId="19" fillId="0" borderId="0" xfId="2" applyFont="1" applyFill="1" applyBorder="1" applyAlignment="1"/>
    <xf numFmtId="38" fontId="10" fillId="0" borderId="0" xfId="5" applyFont="1" applyFill="1" applyAlignment="1">
      <alignment horizontal="right"/>
    </xf>
    <xf numFmtId="38" fontId="7" fillId="0" borderId="0" xfId="5" applyFont="1" applyFill="1" applyAlignment="1">
      <alignment horizontal="right"/>
    </xf>
    <xf numFmtId="38" fontId="7" fillId="0" borderId="4" xfId="5" applyFont="1" applyFill="1" applyBorder="1" applyAlignment="1"/>
    <xf numFmtId="231" fontId="10" fillId="0" borderId="21" xfId="2" applyFont="1" applyFill="1" applyBorder="1" applyAlignment="1">
      <alignment horizontal="distributed" vertical="center" justifyLastLine="1"/>
    </xf>
    <xf numFmtId="231" fontId="10" fillId="0" borderId="22" xfId="2" applyFont="1" applyFill="1" applyBorder="1" applyAlignment="1">
      <alignment horizontal="distributed" vertical="center" justifyLastLine="1"/>
    </xf>
    <xf numFmtId="231" fontId="74" fillId="0" borderId="13" xfId="2" applyFont="1" applyFill="1" applyBorder="1" applyAlignment="1">
      <alignment horizontal="centerContinuous" vertical="center"/>
    </xf>
    <xf numFmtId="231" fontId="10" fillId="0" borderId="13" xfId="2" applyFont="1" applyFill="1" applyBorder="1" applyAlignment="1">
      <alignment horizontal="centerContinuous" vertical="center"/>
    </xf>
    <xf numFmtId="231" fontId="75" fillId="0" borderId="13" xfId="2" applyFont="1" applyFill="1" applyBorder="1" applyAlignment="1">
      <alignment horizontal="centerContinuous" vertical="center"/>
    </xf>
    <xf numFmtId="184" fontId="6" fillId="0" borderId="0" xfId="2" applyNumberFormat="1" applyFont="1"/>
    <xf numFmtId="231" fontId="7" fillId="0" borderId="0" xfId="2" quotePrefix="1" applyFont="1" applyFill="1" applyBorder="1" applyAlignment="1">
      <alignment horizontal="right"/>
    </xf>
    <xf numFmtId="231" fontId="8" fillId="0" borderId="0" xfId="6" applyFont="1" applyFill="1" applyAlignment="1">
      <alignment vertical="center"/>
    </xf>
    <xf numFmtId="38" fontId="6" fillId="0" borderId="0" xfId="17" applyFont="1" applyFill="1" applyAlignment="1">
      <alignment shrinkToFit="1"/>
    </xf>
    <xf numFmtId="182" fontId="6" fillId="0" borderId="0" xfId="17" applyNumberFormat="1" applyFont="1" applyFill="1"/>
    <xf numFmtId="40" fontId="6" fillId="0" borderId="0" xfId="17" applyNumberFormat="1" applyFont="1" applyFill="1"/>
    <xf numFmtId="182" fontId="6" fillId="0" borderId="0" xfId="17" applyNumberFormat="1" applyFont="1" applyFill="1" applyAlignment="1">
      <alignment shrinkToFit="1"/>
    </xf>
    <xf numFmtId="38" fontId="8" fillId="0" borderId="0" xfId="17" applyFont="1" applyFill="1" applyBorder="1" applyAlignment="1">
      <alignment vertical="center"/>
    </xf>
    <xf numFmtId="38" fontId="45" fillId="0" borderId="0" xfId="17" applyFont="1" applyFill="1" applyBorder="1" applyAlignment="1">
      <alignment vertical="center"/>
    </xf>
    <xf numFmtId="38" fontId="76" fillId="0" borderId="0" xfId="17" applyFont="1" applyFill="1" applyAlignment="1"/>
    <xf numFmtId="38" fontId="8" fillId="0" borderId="0" xfId="17" applyFont="1" applyFill="1" applyBorder="1" applyAlignment="1">
      <alignment horizontal="right"/>
    </xf>
    <xf numFmtId="231" fontId="27" fillId="0" borderId="0" xfId="8" applyFill="1" applyBorder="1" applyAlignment="1">
      <alignment vertical="center"/>
    </xf>
    <xf numFmtId="231" fontId="7" fillId="0" borderId="0" xfId="8" applyFont="1" applyFill="1" applyBorder="1" applyAlignment="1">
      <alignment vertical="center"/>
    </xf>
    <xf numFmtId="231" fontId="10" fillId="0" borderId="0" xfId="8" applyFont="1" applyFill="1" applyAlignment="1">
      <alignment vertical="center"/>
    </xf>
    <xf numFmtId="231" fontId="37" fillId="0" borderId="0" xfId="6" applyFont="1" applyAlignment="1">
      <alignment vertical="center"/>
    </xf>
    <xf numFmtId="231" fontId="53" fillId="0" borderId="0" xfId="6" applyFont="1" applyAlignment="1">
      <alignment vertical="center"/>
    </xf>
    <xf numFmtId="231" fontId="8" fillId="0" borderId="0" xfId="6" applyFont="1" applyAlignment="1">
      <alignment vertical="center"/>
    </xf>
    <xf numFmtId="231" fontId="45" fillId="0" borderId="0" xfId="6" applyFont="1" applyAlignment="1">
      <alignment horizontal="center" vertical="distributed"/>
    </xf>
    <xf numFmtId="231" fontId="31" fillId="0" borderId="0" xfId="6" applyFont="1"/>
    <xf numFmtId="231" fontId="23" fillId="0" borderId="0" xfId="6" applyFont="1" applyBorder="1"/>
    <xf numFmtId="231" fontId="6" fillId="0" borderId="0" xfId="2" applyFont="1" applyAlignment="1">
      <alignment horizontal="center"/>
    </xf>
    <xf numFmtId="231" fontId="42" fillId="0" borderId="0" xfId="2" applyFont="1"/>
    <xf numFmtId="231" fontId="23" fillId="0" borderId="0" xfId="2" applyFont="1"/>
    <xf numFmtId="231" fontId="11" fillId="0" borderId="0" xfId="2" applyFont="1" applyBorder="1"/>
    <xf numFmtId="231" fontId="27" fillId="0" borderId="0" xfId="8" applyFont="1" applyBorder="1">
      <alignment vertical="center"/>
    </xf>
    <xf numFmtId="38" fontId="36" fillId="0" borderId="0" xfId="28" applyFont="1"/>
    <xf numFmtId="38" fontId="15" fillId="0" borderId="0" xfId="28" applyFont="1"/>
    <xf numFmtId="38" fontId="0" fillId="0" borderId="0" xfId="29" applyFont="1">
      <alignment vertical="center"/>
    </xf>
    <xf numFmtId="231" fontId="60" fillId="0" borderId="0" xfId="8" applyFont="1" applyAlignment="1">
      <alignment vertical="center"/>
    </xf>
    <xf numFmtId="231" fontId="79" fillId="0" borderId="0" xfId="8" applyFont="1">
      <alignment vertical="center"/>
    </xf>
    <xf numFmtId="38" fontId="49" fillId="0" borderId="0" xfId="29" applyFont="1">
      <alignment vertical="center"/>
    </xf>
    <xf numFmtId="38" fontId="48" fillId="0" borderId="0" xfId="29" applyFont="1">
      <alignment vertical="center"/>
    </xf>
    <xf numFmtId="231" fontId="48" fillId="0" borderId="0" xfId="8" applyFont="1">
      <alignment vertical="center"/>
    </xf>
    <xf numFmtId="231" fontId="7" fillId="0" borderId="0" xfId="8" applyFont="1" applyAlignment="1">
      <alignment vertical="top"/>
    </xf>
    <xf numFmtId="38" fontId="0" fillId="0" borderId="0" xfId="5" applyFont="1" applyFill="1" applyBorder="1" applyAlignment="1">
      <alignment horizontal="center"/>
    </xf>
    <xf numFmtId="38" fontId="0" fillId="0" borderId="0" xfId="5" applyFont="1" applyBorder="1" applyAlignment="1"/>
    <xf numFmtId="231" fontId="78" fillId="0" borderId="0" xfId="2" applyFont="1"/>
    <xf numFmtId="231" fontId="78" fillId="0" borderId="0" xfId="2" applyFont="1" applyBorder="1"/>
    <xf numFmtId="231" fontId="27" fillId="0" borderId="0" xfId="30">
      <alignment vertical="center"/>
    </xf>
    <xf numFmtId="231" fontId="27" fillId="0" borderId="0" xfId="30" applyFont="1">
      <alignment vertical="center"/>
    </xf>
    <xf numFmtId="231" fontId="27" fillId="0" borderId="0" xfId="30" applyAlignment="1">
      <alignment vertical="center"/>
    </xf>
    <xf numFmtId="231" fontId="27" fillId="0" borderId="0" xfId="30" applyFont="1" applyAlignment="1">
      <alignment vertical="center"/>
    </xf>
    <xf numFmtId="231" fontId="27" fillId="0" borderId="0" xfId="30" applyFont="1" applyAlignment="1">
      <alignment horizontal="justify" vertical="center"/>
    </xf>
    <xf numFmtId="231" fontId="14" fillId="0" borderId="0" xfId="6" applyFont="1" applyFill="1" applyBorder="1" applyAlignment="1">
      <alignment horizontal="left"/>
    </xf>
    <xf numFmtId="231" fontId="15" fillId="0" borderId="0" xfId="31" applyFill="1">
      <alignment vertical="center"/>
    </xf>
    <xf numFmtId="231" fontId="36" fillId="0" borderId="0" xfId="32" applyFont="1" applyFill="1" applyAlignment="1">
      <alignment vertical="center"/>
    </xf>
    <xf numFmtId="222" fontId="6" fillId="0" borderId="0" xfId="3" applyNumberFormat="1" applyFont="1"/>
    <xf numFmtId="231" fontId="6" fillId="0" borderId="0" xfId="3" applyFont="1" applyBorder="1"/>
    <xf numFmtId="222" fontId="6" fillId="0" borderId="0" xfId="3" applyNumberFormat="1" applyFont="1" applyBorder="1"/>
    <xf numFmtId="231" fontId="6" fillId="0" borderId="0" xfId="3" quotePrefix="1" applyFont="1" applyBorder="1" applyAlignment="1">
      <alignment horizontal="left"/>
    </xf>
    <xf numFmtId="231" fontId="6" fillId="0" borderId="0" xfId="3" applyFont="1" applyBorder="1" applyAlignment="1">
      <alignment horizontal="center" justifyLastLine="1"/>
    </xf>
    <xf numFmtId="231" fontId="13" fillId="0" borderId="0" xfId="3" applyFont="1" applyBorder="1"/>
    <xf numFmtId="231" fontId="13" fillId="0" borderId="0" xfId="3" applyFont="1" applyBorder="1" applyAlignment="1">
      <alignment vertical="center"/>
    </xf>
    <xf numFmtId="231" fontId="13" fillId="0" borderId="0" xfId="3" applyFont="1" applyFill="1" applyBorder="1"/>
    <xf numFmtId="231" fontId="80" fillId="0" borderId="0" xfId="3" applyFont="1" applyBorder="1"/>
    <xf numFmtId="222" fontId="21" fillId="0" borderId="0" xfId="3" applyNumberFormat="1" applyFont="1"/>
    <xf numFmtId="231" fontId="6" fillId="0" borderId="0" xfId="3" quotePrefix="1" applyFont="1" applyAlignment="1">
      <alignment horizontal="left"/>
    </xf>
    <xf numFmtId="231" fontId="83" fillId="0" borderId="0" xfId="33" applyFont="1"/>
    <xf numFmtId="231" fontId="83" fillId="0" borderId="0" xfId="33" applyFont="1" applyFill="1"/>
    <xf numFmtId="231" fontId="83" fillId="0" borderId="0" xfId="33" applyFont="1" applyBorder="1" applyAlignment="1">
      <alignment horizontal="center"/>
    </xf>
    <xf numFmtId="231" fontId="83" fillId="0" borderId="0" xfId="33" applyFont="1" applyFill="1" applyBorder="1" applyAlignment="1">
      <alignment horizontal="center"/>
    </xf>
    <xf numFmtId="231" fontId="84" fillId="0" borderId="0" xfId="33" applyFont="1"/>
    <xf numFmtId="231" fontId="84" fillId="0" borderId="0" xfId="33" applyFont="1" applyFill="1"/>
    <xf numFmtId="231" fontId="84" fillId="0" borderId="0" xfId="33" applyFont="1" applyBorder="1" applyAlignment="1">
      <alignment horizontal="center"/>
    </xf>
    <xf numFmtId="231" fontId="83" fillId="0" borderId="0" xfId="33" applyFont="1" applyBorder="1" applyAlignment="1">
      <alignment horizontal="center" vertical="center"/>
    </xf>
    <xf numFmtId="231" fontId="7" fillId="0" borderId="0" xfId="33" applyFont="1"/>
    <xf numFmtId="231" fontId="7" fillId="0" borderId="0" xfId="33" applyFont="1" applyFill="1"/>
    <xf numFmtId="231" fontId="7" fillId="0" borderId="0" xfId="33" applyFont="1" applyBorder="1" applyAlignment="1">
      <alignment horizontal="center"/>
    </xf>
    <xf numFmtId="231" fontId="7" fillId="0" borderId="0" xfId="33" applyFont="1" applyFill="1" applyBorder="1" applyAlignment="1">
      <alignment horizontal="center"/>
    </xf>
    <xf numFmtId="231" fontId="36" fillId="0" borderId="0" xfId="33" applyFont="1" applyAlignment="1">
      <alignment horizontal="center" vertical="center"/>
    </xf>
    <xf numFmtId="231" fontId="36" fillId="0" borderId="0" xfId="33" applyFont="1" applyBorder="1" applyAlignment="1">
      <alignment horizontal="center" vertical="center"/>
    </xf>
    <xf numFmtId="231" fontId="86" fillId="0" borderId="0" xfId="33" applyFont="1"/>
    <xf numFmtId="231" fontId="6" fillId="0" borderId="0" xfId="2" applyNumberFormat="1" applyFont="1" applyFill="1" applyBorder="1" applyAlignment="1">
      <alignment wrapText="1"/>
    </xf>
    <xf numFmtId="231" fontId="12" fillId="0" borderId="0" xfId="2" applyFont="1" applyAlignment="1">
      <alignment vertical="center"/>
    </xf>
    <xf numFmtId="231" fontId="27" fillId="0" borderId="0" xfId="8" applyAlignment="1">
      <alignment vertical="center" wrapText="1"/>
    </xf>
    <xf numFmtId="231" fontId="27" fillId="0" borderId="0" xfId="8" applyFont="1" applyAlignment="1">
      <alignment vertical="center" wrapText="1"/>
    </xf>
    <xf numFmtId="231" fontId="17" fillId="0" borderId="0" xfId="4" applyFill="1" applyAlignment="1"/>
    <xf numFmtId="231" fontId="17" fillId="0" borderId="0" xfId="4" applyAlignment="1">
      <alignment horizontal="center" vertical="center"/>
    </xf>
    <xf numFmtId="38" fontId="17" fillId="0" borderId="0" xfId="4" applyNumberFormat="1" applyFill="1" applyAlignment="1">
      <alignment horizontal="center" vertical="center"/>
    </xf>
    <xf numFmtId="38" fontId="17" fillId="0" borderId="0" xfId="4" applyNumberFormat="1" applyAlignment="1">
      <alignment horizontal="center" vertical="center"/>
    </xf>
    <xf numFmtId="231" fontId="17" fillId="0" borderId="0" xfId="4" applyBorder="1" applyAlignment="1">
      <alignment horizontal="center" vertical="center"/>
    </xf>
    <xf numFmtId="231" fontId="17" fillId="0" borderId="0" xfId="4" applyFill="1" applyAlignment="1">
      <alignment horizontal="center" vertical="top"/>
    </xf>
    <xf numFmtId="231" fontId="17" fillId="0" borderId="0" xfId="4" applyAlignment="1">
      <alignment horizontal="center" vertical="center" justifyLastLine="1"/>
    </xf>
    <xf numFmtId="231" fontId="26" fillId="0" borderId="0" xfId="2" applyFont="1" applyAlignment="1">
      <alignment vertical="center"/>
    </xf>
    <xf numFmtId="231" fontId="0" fillId="0" borderId="0" xfId="0" applyFill="1" applyBorder="1" applyAlignment="1">
      <alignment horizontal="left" vertical="center"/>
    </xf>
    <xf numFmtId="231" fontId="3" fillId="0" borderId="0" xfId="0" applyFont="1" applyFill="1" applyBorder="1">
      <alignment vertical="center"/>
    </xf>
    <xf numFmtId="231" fontId="3" fillId="0" borderId="0" xfId="0" applyFont="1" applyFill="1" applyBorder="1" applyAlignment="1">
      <alignment horizontal="left" vertical="center"/>
    </xf>
    <xf numFmtId="231" fontId="0" fillId="0" borderId="0" xfId="0" applyFill="1" applyBorder="1">
      <alignment vertical="center"/>
    </xf>
    <xf numFmtId="231" fontId="27" fillId="0" borderId="0" xfId="8" applyFill="1" applyAlignment="1">
      <alignment vertical="center"/>
    </xf>
    <xf numFmtId="231" fontId="7" fillId="0" borderId="0" xfId="8" applyFont="1" applyFill="1" applyAlignment="1">
      <alignment vertical="center"/>
    </xf>
    <xf numFmtId="231" fontId="17" fillId="0" borderId="0" xfId="4" applyAlignment="1"/>
    <xf numFmtId="231" fontId="0" fillId="0" borderId="0" xfId="0" applyAlignment="1">
      <alignment horizontal="left" vertical="center"/>
    </xf>
    <xf numFmtId="231" fontId="8" fillId="0" borderId="0" xfId="36" applyFont="1"/>
    <xf numFmtId="231" fontId="15" fillId="0" borderId="0" xfId="36" applyFont="1"/>
    <xf numFmtId="38" fontId="30" fillId="0" borderId="0" xfId="17" applyFont="1"/>
    <xf numFmtId="38" fontId="23" fillId="0" borderId="0" xfId="17" applyFont="1"/>
    <xf numFmtId="38" fontId="19" fillId="0" borderId="0" xfId="17" applyFont="1"/>
    <xf numFmtId="38" fontId="19" fillId="0" borderId="0" xfId="17" applyFont="1" applyBorder="1"/>
    <xf numFmtId="38" fontId="19" fillId="0" borderId="0" xfId="17" applyFont="1" applyFill="1"/>
    <xf numFmtId="38" fontId="19" fillId="0" borderId="0" xfId="17" applyFont="1" applyBorder="1" applyAlignment="1">
      <alignment horizontal="distributed"/>
    </xf>
    <xf numFmtId="231" fontId="17" fillId="0" borderId="0" xfId="4" applyFill="1">
      <alignment vertical="center"/>
    </xf>
    <xf numFmtId="231" fontId="27" fillId="0" borderId="0" xfId="40">
      <alignment vertical="center"/>
    </xf>
    <xf numFmtId="226" fontId="27" fillId="0" borderId="0" xfId="40" applyNumberFormat="1">
      <alignment vertical="center"/>
    </xf>
    <xf numFmtId="49" fontId="27" fillId="0" borderId="0" xfId="40" applyNumberFormat="1">
      <alignment vertical="center"/>
    </xf>
    <xf numFmtId="231" fontId="22" fillId="0" borderId="0" xfId="40" applyFont="1" applyAlignment="1">
      <alignment horizontal="right" vertical="center"/>
    </xf>
    <xf numFmtId="226" fontId="22" fillId="0" borderId="0" xfId="40" applyNumberFormat="1" applyFont="1">
      <alignment vertical="center"/>
    </xf>
    <xf numFmtId="231" fontId="22" fillId="0" borderId="0" xfId="40" applyFont="1">
      <alignment vertical="center"/>
    </xf>
    <xf numFmtId="49" fontId="22" fillId="0" borderId="0" xfId="40" applyNumberFormat="1" applyFont="1">
      <alignment vertical="center"/>
    </xf>
    <xf numFmtId="227" fontId="22" fillId="0" borderId="37" xfId="40" applyNumberFormat="1" applyFont="1" applyBorder="1">
      <alignment vertical="center"/>
    </xf>
    <xf numFmtId="231" fontId="22" fillId="0" borderId="37" xfId="40" applyFont="1" applyBorder="1">
      <alignment vertical="center"/>
    </xf>
    <xf numFmtId="49" fontId="22" fillId="0" borderId="3" xfId="40" applyNumberFormat="1" applyFont="1" applyBorder="1" applyAlignment="1">
      <alignment horizontal="right" vertical="center"/>
    </xf>
    <xf numFmtId="231" fontId="22" fillId="0" borderId="118" xfId="40" applyFont="1" applyBorder="1">
      <alignment vertical="center"/>
    </xf>
    <xf numFmtId="228" fontId="22" fillId="0" borderId="38" xfId="40" applyNumberFormat="1" applyFont="1" applyBorder="1">
      <alignment vertical="center"/>
    </xf>
    <xf numFmtId="231" fontId="22" fillId="0" borderId="38" xfId="40" applyFont="1" applyBorder="1">
      <alignment vertical="center"/>
    </xf>
    <xf numFmtId="49" fontId="22" fillId="0" borderId="4" xfId="40" applyNumberFormat="1" applyFont="1" applyBorder="1">
      <alignment vertical="center"/>
    </xf>
    <xf numFmtId="227" fontId="22" fillId="0" borderId="118" xfId="40" applyNumberFormat="1" applyFont="1" applyBorder="1">
      <alignment vertical="center"/>
    </xf>
    <xf numFmtId="229" fontId="22" fillId="0" borderId="38" xfId="40" applyNumberFormat="1" applyFont="1" applyBorder="1">
      <alignment vertical="center"/>
    </xf>
    <xf numFmtId="49" fontId="22" fillId="0" borderId="4" xfId="40" applyNumberFormat="1" applyFont="1" applyBorder="1" applyAlignment="1">
      <alignment horizontal="right" vertical="center"/>
    </xf>
    <xf numFmtId="229" fontId="22" fillId="0" borderId="118" xfId="40" applyNumberFormat="1" applyFont="1" applyBorder="1">
      <alignment vertical="center"/>
    </xf>
    <xf numFmtId="231" fontId="22" fillId="0" borderId="38" xfId="40" applyFont="1" applyBorder="1" applyAlignment="1">
      <alignment vertical="center" wrapText="1"/>
    </xf>
    <xf numFmtId="231" fontId="22" fillId="0" borderId="12" xfId="40" applyFont="1" applyBorder="1">
      <alignment vertical="center"/>
    </xf>
    <xf numFmtId="231" fontId="22" fillId="0" borderId="44" xfId="40" applyFont="1" applyBorder="1">
      <alignment vertical="center"/>
    </xf>
    <xf numFmtId="49" fontId="22" fillId="0" borderId="5" xfId="40" applyNumberFormat="1" applyFont="1" applyBorder="1" applyAlignment="1">
      <alignment horizontal="distributed" vertical="center" indent="2"/>
    </xf>
    <xf numFmtId="231" fontId="22" fillId="0" borderId="13" xfId="40" applyFont="1" applyBorder="1">
      <alignment vertical="center"/>
    </xf>
    <xf numFmtId="226" fontId="22" fillId="0" borderId="35" xfId="40" applyNumberFormat="1" applyFont="1" applyBorder="1">
      <alignment vertical="center"/>
    </xf>
    <xf numFmtId="231" fontId="22" fillId="0" borderId="35" xfId="40" applyFont="1" applyBorder="1">
      <alignment vertical="center"/>
    </xf>
    <xf numFmtId="49" fontId="22" fillId="0" borderId="46" xfId="40" applyNumberFormat="1" applyFont="1" applyBorder="1" applyAlignment="1">
      <alignment horizontal="distributed" vertical="center" indent="2"/>
    </xf>
    <xf numFmtId="226" fontId="27" fillId="0" borderId="0" xfId="40" applyNumberFormat="1" applyFont="1">
      <alignment vertical="center"/>
    </xf>
    <xf numFmtId="231" fontId="27" fillId="0" borderId="0" xfId="40" applyFont="1">
      <alignment vertical="center"/>
    </xf>
    <xf numFmtId="231" fontId="22" fillId="0" borderId="0" xfId="40" applyFont="1" applyAlignment="1">
      <alignment horizontal="justify" vertical="center"/>
    </xf>
    <xf numFmtId="231" fontId="22" fillId="0" borderId="0" xfId="40" applyFont="1" applyAlignment="1">
      <alignment horizontal="justify" vertical="center" wrapText="1"/>
    </xf>
    <xf numFmtId="231" fontId="8" fillId="0" borderId="0" xfId="40" applyFont="1" applyAlignment="1">
      <alignment horizontal="justify" vertical="center"/>
    </xf>
    <xf numFmtId="231" fontId="77" fillId="0" borderId="0" xfId="40" applyFont="1" applyAlignment="1">
      <alignment horizontal="justify" vertical="center"/>
    </xf>
    <xf numFmtId="231" fontId="51" fillId="0" borderId="0" xfId="13" applyAlignment="1" applyProtection="1">
      <alignment vertical="center"/>
    </xf>
    <xf numFmtId="231" fontId="77" fillId="0" borderId="0" xfId="40" applyFont="1">
      <alignment vertical="center"/>
    </xf>
    <xf numFmtId="231" fontId="52" fillId="0" borderId="0" xfId="13" applyFont="1" applyAlignment="1" applyProtection="1">
      <alignment vertical="center"/>
    </xf>
    <xf numFmtId="231" fontId="4" fillId="0" borderId="0" xfId="40" applyFont="1">
      <alignment vertical="center"/>
    </xf>
    <xf numFmtId="230" fontId="15" fillId="0" borderId="0" xfId="36" applyNumberFormat="1" applyFont="1"/>
    <xf numFmtId="230" fontId="6" fillId="0" borderId="0" xfId="36" applyNumberFormat="1" applyFont="1" applyAlignment="1"/>
    <xf numFmtId="231" fontId="6" fillId="0" borderId="0" xfId="36" applyNumberFormat="1" applyFont="1" applyAlignment="1"/>
    <xf numFmtId="230" fontId="8" fillId="0" borderId="0" xfId="36" applyNumberFormat="1" applyFont="1"/>
    <xf numFmtId="230" fontId="6" fillId="0" borderId="0" xfId="36" applyNumberFormat="1" applyFont="1" applyAlignment="1">
      <alignment wrapText="1"/>
    </xf>
    <xf numFmtId="230" fontId="6" fillId="0" borderId="0" xfId="36" applyNumberFormat="1" applyFont="1" applyBorder="1" applyAlignment="1"/>
    <xf numFmtId="230" fontId="6" fillId="0" borderId="0" xfId="36" applyNumberFormat="1" applyFont="1" applyBorder="1" applyAlignment="1">
      <alignment horizontal="right"/>
    </xf>
    <xf numFmtId="231" fontId="6" fillId="0" borderId="0" xfId="36" applyNumberFormat="1" applyFont="1" applyBorder="1" applyAlignment="1"/>
    <xf numFmtId="226" fontId="23" fillId="0" borderId="0" xfId="36" applyNumberFormat="1" applyFont="1" applyBorder="1" applyAlignment="1">
      <alignment horizontal="right"/>
    </xf>
    <xf numFmtId="230" fontId="23" fillId="0" borderId="0" xfId="36" applyNumberFormat="1" applyFont="1" applyBorder="1" applyAlignment="1">
      <alignment horizontal="centerContinuous"/>
    </xf>
    <xf numFmtId="231" fontId="23" fillId="0" borderId="0" xfId="36" applyNumberFormat="1" applyFont="1" applyBorder="1" applyAlignment="1">
      <alignment horizontal="centerContinuous"/>
    </xf>
    <xf numFmtId="226" fontId="23" fillId="0" borderId="0" xfId="36" applyNumberFormat="1" applyFont="1" applyBorder="1" applyAlignment="1"/>
    <xf numFmtId="230" fontId="19" fillId="0" borderId="0" xfId="36" applyNumberFormat="1" applyFont="1" applyBorder="1" applyAlignment="1"/>
    <xf numFmtId="231" fontId="19" fillId="0" borderId="0" xfId="36" applyNumberFormat="1" applyFont="1" applyBorder="1" applyAlignment="1"/>
    <xf numFmtId="231" fontId="19" fillId="0" borderId="0" xfId="36" applyNumberFormat="1" applyFont="1" applyBorder="1" applyAlignment="1">
      <alignment horizontal="centerContinuous"/>
    </xf>
    <xf numFmtId="231" fontId="19" fillId="0" borderId="0" xfId="36" applyNumberFormat="1" applyFont="1" applyBorder="1" applyAlignment="1">
      <alignment horizontal="left"/>
    </xf>
    <xf numFmtId="230" fontId="15" fillId="0" borderId="0" xfId="36" applyNumberFormat="1" applyFont="1" applyFill="1"/>
    <xf numFmtId="230" fontId="8" fillId="0" borderId="0" xfId="36" applyNumberFormat="1" applyFont="1" applyFill="1"/>
    <xf numFmtId="230" fontId="6" fillId="0" borderId="0" xfId="36" applyNumberFormat="1" applyFont="1" applyFill="1" applyBorder="1" applyAlignment="1"/>
    <xf numFmtId="230" fontId="23" fillId="0" borderId="0" xfId="36" applyNumberFormat="1" applyFont="1" applyFill="1" applyBorder="1" applyAlignment="1">
      <alignment horizontal="centerContinuous"/>
    </xf>
    <xf numFmtId="230" fontId="92" fillId="0" borderId="0" xfId="36" applyNumberFormat="1" applyFont="1" applyFill="1" applyBorder="1" applyAlignment="1">
      <alignment horizontal="centerContinuous"/>
    </xf>
    <xf numFmtId="230" fontId="26" fillId="0" borderId="0" xfId="36" applyNumberFormat="1" applyFont="1" applyAlignment="1"/>
    <xf numFmtId="231" fontId="26" fillId="0" borderId="0" xfId="36" applyNumberFormat="1" applyFont="1" applyBorder="1" applyAlignment="1"/>
    <xf numFmtId="230" fontId="6" fillId="0" borderId="0" xfId="36" applyNumberFormat="1" applyFont="1" applyAlignment="1">
      <alignment horizontal="right"/>
    </xf>
    <xf numFmtId="230" fontId="8" fillId="0" borderId="0" xfId="36" applyNumberFormat="1" applyFont="1" applyAlignment="1">
      <alignment horizontal="right"/>
    </xf>
    <xf numFmtId="230" fontId="6" fillId="0" borderId="0" xfId="36" applyNumberFormat="1" applyFont="1" applyFill="1" applyAlignment="1"/>
    <xf numFmtId="231" fontId="6" fillId="0" borderId="0" xfId="36" applyNumberFormat="1" applyFont="1" applyFill="1" applyAlignment="1"/>
    <xf numFmtId="230" fontId="8" fillId="0" borderId="0" xfId="36" applyNumberFormat="1" applyFont="1" applyBorder="1"/>
    <xf numFmtId="231" fontId="6" fillId="0" borderId="0" xfId="36" applyNumberFormat="1" applyFont="1" applyBorder="1" applyAlignment="1">
      <alignment horizontal="center"/>
    </xf>
    <xf numFmtId="230" fontId="23" fillId="0" borderId="7" xfId="36" applyNumberFormat="1" applyFont="1" applyFill="1" applyBorder="1" applyAlignment="1">
      <alignment horizontal="centerContinuous"/>
    </xf>
    <xf numFmtId="230" fontId="6" fillId="0" borderId="0" xfId="17" applyNumberFormat="1" applyFont="1" applyBorder="1" applyAlignment="1"/>
    <xf numFmtId="230" fontId="24" fillId="0" borderId="0" xfId="36" applyNumberFormat="1" applyFont="1" applyBorder="1" applyAlignment="1"/>
    <xf numFmtId="230" fontId="24" fillId="0" borderId="0" xfId="17" applyNumberFormat="1" applyFont="1" applyBorder="1" applyAlignment="1"/>
    <xf numFmtId="230" fontId="23" fillId="0" borderId="0" xfId="36" applyNumberFormat="1" applyFont="1" applyBorder="1" applyAlignment="1">
      <alignment vertical="top"/>
    </xf>
    <xf numFmtId="230" fontId="23" fillId="0" borderId="1" xfId="36" applyNumberFormat="1" applyFont="1" applyFill="1" applyBorder="1" applyAlignment="1">
      <alignment horizontal="centerContinuous"/>
    </xf>
    <xf numFmtId="230" fontId="51" fillId="0" borderId="0" xfId="13" applyNumberFormat="1" applyFont="1" applyAlignment="1" applyProtection="1"/>
    <xf numFmtId="231" fontId="15" fillId="0" borderId="0" xfId="36"/>
    <xf numFmtId="226" fontId="15" fillId="0" borderId="0" xfId="36" applyNumberFormat="1"/>
    <xf numFmtId="231" fontId="15" fillId="0" borderId="0" xfId="41" applyFont="1" applyFill="1"/>
    <xf numFmtId="231" fontId="6" fillId="0" borderId="0" xfId="41" applyFont="1" applyFill="1"/>
    <xf numFmtId="231" fontId="11" fillId="0" borderId="0" xfId="41" applyFont="1" applyFill="1"/>
    <xf numFmtId="231" fontId="40" fillId="0" borderId="0" xfId="41" applyFont="1" applyFill="1"/>
    <xf numFmtId="38" fontId="40" fillId="0" borderId="0" xfId="41" applyNumberFormat="1" applyFont="1" applyFill="1"/>
    <xf numFmtId="38" fontId="6" fillId="0" borderId="0" xfId="41" applyNumberFormat="1" applyFont="1" applyFill="1"/>
    <xf numFmtId="38" fontId="11" fillId="0" borderId="0" xfId="41" applyNumberFormat="1" applyFont="1" applyFill="1"/>
    <xf numFmtId="38" fontId="6" fillId="0" borderId="0" xfId="17" applyFont="1" applyFill="1" applyBorder="1" applyAlignment="1">
      <alignment horizontal="right"/>
    </xf>
    <xf numFmtId="231" fontId="6" fillId="0" borderId="0" xfId="42" applyFont="1" applyFill="1" applyAlignment="1"/>
    <xf numFmtId="231" fontId="11" fillId="0" borderId="0" xfId="41" applyFont="1" applyFill="1" applyAlignment="1">
      <alignment vertical="center"/>
    </xf>
    <xf numFmtId="232" fontId="6" fillId="0" borderId="0" xfId="42" applyNumberFormat="1" applyFont="1" applyFill="1" applyAlignment="1"/>
    <xf numFmtId="231" fontId="6" fillId="0" borderId="0" xfId="42" applyFont="1" applyFill="1" applyAlignment="1">
      <alignment horizontal="right"/>
    </xf>
    <xf numFmtId="231" fontId="8" fillId="0" borderId="0" xfId="41" applyFont="1"/>
    <xf numFmtId="231" fontId="15" fillId="0" borderId="0" xfId="41" applyFont="1"/>
    <xf numFmtId="231" fontId="19" fillId="0" borderId="0" xfId="41" applyFont="1"/>
    <xf numFmtId="231" fontId="19" fillId="0" borderId="0" xfId="41" applyFont="1" applyFill="1"/>
    <xf numFmtId="231" fontId="19" fillId="0" borderId="0" xfId="42" applyFont="1" applyAlignment="1"/>
    <xf numFmtId="38" fontId="19" fillId="0" borderId="0" xfId="41" applyNumberFormat="1" applyFont="1"/>
    <xf numFmtId="231" fontId="6" fillId="0" borderId="0" xfId="41" applyFont="1" applyFill="1" applyAlignment="1">
      <alignment horizontal="right"/>
    </xf>
    <xf numFmtId="231" fontId="6" fillId="0" borderId="1" xfId="41" applyFont="1" applyFill="1" applyBorder="1"/>
    <xf numFmtId="183" fontId="15" fillId="0" borderId="0" xfId="41" applyNumberFormat="1" applyFont="1" applyFill="1"/>
    <xf numFmtId="231" fontId="8" fillId="0" borderId="0" xfId="41" applyFont="1" applyFill="1"/>
    <xf numFmtId="183" fontId="8" fillId="0" borderId="0" xfId="41" applyNumberFormat="1" applyFont="1" applyFill="1"/>
    <xf numFmtId="231" fontId="8" fillId="0" borderId="0" xfId="41" applyFont="1" applyFill="1" applyBorder="1"/>
    <xf numFmtId="231" fontId="6" fillId="0" borderId="0" xfId="41" applyFont="1" applyFill="1" applyBorder="1"/>
    <xf numFmtId="231" fontId="15" fillId="0" borderId="0" xfId="41" applyFont="1" applyFill="1" applyBorder="1"/>
    <xf numFmtId="231" fontId="15" fillId="0" borderId="0" xfId="41"/>
    <xf numFmtId="192" fontId="15" fillId="0" borderId="0" xfId="41" applyNumberFormat="1"/>
    <xf numFmtId="231" fontId="35" fillId="0" borderId="0" xfId="41" applyFont="1"/>
    <xf numFmtId="221" fontId="15" fillId="0" borderId="2" xfId="41" applyNumberFormat="1" applyFont="1" applyBorder="1"/>
    <xf numFmtId="231" fontId="15" fillId="0" borderId="37" xfId="41" applyFont="1" applyBorder="1" applyAlignment="1">
      <alignment horizontal="distributed"/>
    </xf>
    <xf numFmtId="231" fontId="35" fillId="0" borderId="37" xfId="41" applyFont="1" applyBorder="1"/>
    <xf numFmtId="231" fontId="35" fillId="0" borderId="2" xfId="41" applyFont="1" applyBorder="1"/>
    <xf numFmtId="231" fontId="35" fillId="0" borderId="3" xfId="41" applyFont="1" applyBorder="1"/>
    <xf numFmtId="231" fontId="35" fillId="0" borderId="0" xfId="41" applyFont="1" applyBorder="1"/>
    <xf numFmtId="231" fontId="35" fillId="0" borderId="118" xfId="41" applyFont="1" applyBorder="1"/>
    <xf numFmtId="231" fontId="15" fillId="0" borderId="38" xfId="41" applyFont="1" applyBorder="1" applyAlignment="1">
      <alignment horizontal="distributed"/>
    </xf>
    <xf numFmtId="231" fontId="35" fillId="0" borderId="38" xfId="41" applyFont="1" applyBorder="1"/>
    <xf numFmtId="221" fontId="8" fillId="0" borderId="0" xfId="42" applyNumberFormat="1" applyFont="1" applyBorder="1" applyAlignment="1"/>
    <xf numFmtId="221" fontId="8" fillId="0" borderId="118" xfId="42" applyNumberFormat="1" applyFont="1" applyBorder="1" applyAlignment="1"/>
    <xf numFmtId="231" fontId="8" fillId="0" borderId="4" xfId="41" applyFont="1" applyBorder="1" applyAlignment="1">
      <alignment horizontal="distributed"/>
    </xf>
    <xf numFmtId="221" fontId="8" fillId="0" borderId="4" xfId="42" applyNumberFormat="1" applyFont="1" applyBorder="1" applyAlignment="1"/>
    <xf numFmtId="221" fontId="8" fillId="0" borderId="0" xfId="42" applyNumberFormat="1" applyFont="1" applyAlignment="1"/>
    <xf numFmtId="221" fontId="15" fillId="0" borderId="0" xfId="41" applyNumberFormat="1" applyFont="1" applyBorder="1"/>
    <xf numFmtId="221" fontId="15" fillId="0" borderId="4" xfId="41" applyNumberFormat="1" applyFont="1" applyBorder="1"/>
    <xf numFmtId="221" fontId="15" fillId="0" borderId="118" xfId="41" applyNumberFormat="1" applyFont="1" applyBorder="1"/>
    <xf numFmtId="231" fontId="15" fillId="0" borderId="4" xfId="41" applyFont="1" applyBorder="1" applyAlignment="1">
      <alignment horizontal="distributed"/>
    </xf>
    <xf numFmtId="231" fontId="35" fillId="0" borderId="4" xfId="41" applyFont="1" applyBorder="1"/>
    <xf numFmtId="231" fontId="8" fillId="0" borderId="38" xfId="41" applyFont="1" applyBorder="1" applyAlignment="1">
      <alignment horizontal="distributed"/>
    </xf>
    <xf numFmtId="221" fontId="15" fillId="0" borderId="0" xfId="41" applyNumberFormat="1" applyFont="1"/>
    <xf numFmtId="221" fontId="15" fillId="0" borderId="5" xfId="41" applyNumberFormat="1" applyFont="1" applyBorder="1"/>
    <xf numFmtId="221" fontId="15" fillId="0" borderId="6" xfId="41" applyNumberFormat="1" applyFont="1" applyBorder="1"/>
    <xf numFmtId="221" fontId="15" fillId="0" borderId="12" xfId="41" applyNumberFormat="1" applyFont="1" applyBorder="1"/>
    <xf numFmtId="231" fontId="8" fillId="0" borderId="13" xfId="41" applyFont="1" applyFill="1" applyBorder="1" applyAlignment="1">
      <alignment horizontal="center"/>
    </xf>
    <xf numFmtId="231" fontId="8" fillId="0" borderId="35" xfId="41" applyFont="1" applyFill="1" applyBorder="1" applyAlignment="1">
      <alignment horizontal="center"/>
    </xf>
    <xf numFmtId="231" fontId="8" fillId="0" borderId="42" xfId="41" applyFont="1" applyFill="1" applyBorder="1" applyAlignment="1">
      <alignment horizontal="center"/>
    </xf>
    <xf numFmtId="231" fontId="8" fillId="0" borderId="46" xfId="41" applyFont="1" applyFill="1" applyBorder="1" applyAlignment="1">
      <alignment horizontal="center"/>
    </xf>
    <xf numFmtId="221" fontId="35" fillId="0" borderId="2" xfId="41" applyNumberFormat="1" applyFont="1" applyBorder="1"/>
    <xf numFmtId="231" fontId="35" fillId="0" borderId="37" xfId="41" applyFont="1" applyBorder="1" applyAlignment="1">
      <alignment horizontal="distributed"/>
    </xf>
    <xf numFmtId="221" fontId="35" fillId="0" borderId="3" xfId="41" applyNumberFormat="1" applyFont="1" applyBorder="1"/>
    <xf numFmtId="231" fontId="35" fillId="0" borderId="3" xfId="41" applyFont="1" applyBorder="1" applyAlignment="1">
      <alignment horizontal="distributed"/>
    </xf>
    <xf numFmtId="221" fontId="8" fillId="0" borderId="0" xfId="41" applyNumberFormat="1" applyFont="1" applyBorder="1"/>
    <xf numFmtId="221" fontId="8" fillId="0" borderId="118" xfId="41" applyNumberFormat="1" applyFont="1" applyBorder="1"/>
    <xf numFmtId="221" fontId="35" fillId="0" borderId="4" xfId="41" applyNumberFormat="1" applyFont="1" applyBorder="1"/>
    <xf numFmtId="221" fontId="35" fillId="0" borderId="0" xfId="41" applyNumberFormat="1" applyFont="1" applyBorder="1"/>
    <xf numFmtId="221" fontId="35" fillId="0" borderId="118" xfId="41" applyNumberFormat="1" applyFont="1" applyBorder="1"/>
    <xf numFmtId="231" fontId="35" fillId="0" borderId="4" xfId="41" applyFont="1" applyBorder="1" applyAlignment="1">
      <alignment horizontal="distributed"/>
    </xf>
    <xf numFmtId="221" fontId="8" fillId="0" borderId="0" xfId="41" applyNumberFormat="1" applyFont="1"/>
    <xf numFmtId="221" fontId="35" fillId="0" borderId="0" xfId="41" applyNumberFormat="1" applyFont="1"/>
    <xf numFmtId="231" fontId="35" fillId="0" borderId="38" xfId="41" applyFont="1" applyBorder="1" applyAlignment="1">
      <alignment horizontal="distributed"/>
    </xf>
    <xf numFmtId="231" fontId="15" fillId="0" borderId="5" xfId="41" applyFont="1" applyBorder="1" applyAlignment="1">
      <alignment horizontal="distributed"/>
    </xf>
    <xf numFmtId="231" fontId="8" fillId="0" borderId="42" xfId="41" applyFont="1" applyFill="1" applyBorder="1"/>
    <xf numFmtId="231" fontId="8" fillId="0" borderId="14" xfId="41" applyFont="1" applyFill="1" applyBorder="1" applyAlignment="1">
      <alignment horizontal="center"/>
    </xf>
    <xf numFmtId="231" fontId="15" fillId="0" borderId="0" xfId="41" applyAlignment="1">
      <alignment horizontal="right"/>
    </xf>
    <xf numFmtId="231" fontId="15" fillId="0" borderId="0" xfId="41" applyAlignment="1"/>
    <xf numFmtId="231" fontId="6" fillId="0" borderId="0" xfId="41" applyFont="1" applyAlignment="1"/>
    <xf numFmtId="231" fontId="6" fillId="0" borderId="0" xfId="41" applyFont="1"/>
    <xf numFmtId="231" fontId="6" fillId="0" borderId="0" xfId="41" applyFont="1" applyAlignment="1">
      <alignment horizontal="right"/>
    </xf>
    <xf numFmtId="3" fontId="8" fillId="0" borderId="4" xfId="42" applyNumberFormat="1" applyFont="1" applyBorder="1" applyAlignment="1"/>
    <xf numFmtId="3" fontId="8" fillId="0" borderId="12" xfId="42" applyNumberFormat="1" applyFont="1" applyBorder="1" applyAlignment="1"/>
    <xf numFmtId="231" fontId="15" fillId="0" borderId="0" xfId="41" applyFill="1"/>
    <xf numFmtId="38" fontId="11" fillId="0" borderId="0" xfId="17" applyFont="1" applyBorder="1" applyAlignment="1">
      <alignment horizontal="right"/>
    </xf>
    <xf numFmtId="38" fontId="8" fillId="0" borderId="0" xfId="17" applyFont="1" applyAlignment="1">
      <alignment horizontal="right"/>
    </xf>
    <xf numFmtId="38" fontId="6" fillId="0" borderId="13" xfId="17" applyFont="1" applyFill="1" applyBorder="1" applyAlignment="1">
      <alignment horizontal="center" vertical="center" wrapText="1"/>
    </xf>
    <xf numFmtId="38" fontId="6" fillId="0" borderId="35" xfId="17" applyFont="1" applyFill="1" applyBorder="1" applyAlignment="1">
      <alignment horizontal="center" vertical="center" wrapText="1"/>
    </xf>
    <xf numFmtId="38" fontId="45" fillId="0" borderId="0" xfId="17" applyFont="1"/>
    <xf numFmtId="38" fontId="8" fillId="0" borderId="2" xfId="17" applyFont="1" applyBorder="1"/>
    <xf numFmtId="38" fontId="8" fillId="0" borderId="3" xfId="17" applyFont="1" applyBorder="1"/>
    <xf numFmtId="38" fontId="8" fillId="0" borderId="10" xfId="17" applyFont="1" applyBorder="1"/>
    <xf numFmtId="231" fontId="6" fillId="0" borderId="5" xfId="41" applyFont="1" applyBorder="1"/>
    <xf numFmtId="231" fontId="6" fillId="0" borderId="6" xfId="41" applyFont="1" applyBorder="1"/>
    <xf numFmtId="231" fontId="6" fillId="0" borderId="0" xfId="41" applyFont="1" applyBorder="1" applyAlignment="1">
      <alignment horizontal="right"/>
    </xf>
    <xf numFmtId="183" fontId="6" fillId="0" borderId="0" xfId="41" applyNumberFormat="1" applyFont="1"/>
    <xf numFmtId="231" fontId="23" fillId="0" borderId="4" xfId="41" applyFont="1" applyBorder="1" applyAlignment="1">
      <alignment horizontal="distributed" shrinkToFit="1"/>
    </xf>
    <xf numFmtId="231" fontId="23" fillId="0" borderId="0" xfId="41" applyFont="1" applyBorder="1" applyAlignment="1">
      <alignment horizontal="center"/>
    </xf>
    <xf numFmtId="231" fontId="23" fillId="0" borderId="4" xfId="41" applyFont="1" applyBorder="1"/>
    <xf numFmtId="231" fontId="23" fillId="0" borderId="0" xfId="41" applyFont="1" applyBorder="1"/>
    <xf numFmtId="38" fontId="27" fillId="0" borderId="0" xfId="17" applyFont="1" applyBorder="1"/>
    <xf numFmtId="231" fontId="6" fillId="0" borderId="0" xfId="41" applyFont="1" applyBorder="1"/>
    <xf numFmtId="184" fontId="6" fillId="0" borderId="0" xfId="41" applyNumberFormat="1" applyFont="1" applyFill="1" applyBorder="1" applyAlignment="1">
      <alignment horizontal="right" vertical="center"/>
    </xf>
    <xf numFmtId="184" fontId="6" fillId="0" borderId="118" xfId="41" applyNumberFormat="1" applyFont="1" applyFill="1" applyBorder="1" applyAlignment="1">
      <alignment horizontal="right" vertical="center"/>
    </xf>
    <xf numFmtId="184" fontId="6" fillId="0" borderId="0" xfId="41" applyNumberFormat="1" applyFont="1" applyFill="1" applyBorder="1" applyAlignment="1">
      <alignment horizontal="center" vertical="center"/>
    </xf>
    <xf numFmtId="184" fontId="6" fillId="0" borderId="118" xfId="41" applyNumberFormat="1" applyFont="1" applyFill="1" applyBorder="1" applyAlignment="1">
      <alignment vertical="center"/>
    </xf>
    <xf numFmtId="38" fontId="8" fillId="0" borderId="3" xfId="17" applyFont="1" applyBorder="1" applyAlignment="1">
      <alignment wrapText="1"/>
    </xf>
    <xf numFmtId="38" fontId="8" fillId="0" borderId="4" xfId="17" applyFont="1" applyBorder="1" applyAlignment="1">
      <alignment horizontal="distributed"/>
    </xf>
    <xf numFmtId="231" fontId="15" fillId="0" borderId="0" xfId="41" applyAlignment="1">
      <alignment vertical="center"/>
    </xf>
    <xf numFmtId="231" fontId="15" fillId="0" borderId="0" xfId="41" applyAlignment="1">
      <alignment vertical="center" wrapText="1"/>
    </xf>
    <xf numFmtId="38" fontId="8" fillId="0" borderId="0" xfId="41" applyNumberFormat="1" applyFont="1"/>
    <xf numFmtId="184" fontId="8" fillId="0" borderId="77" xfId="41" applyNumberFormat="1" applyFont="1" applyBorder="1" applyAlignment="1">
      <alignment horizontal="right" vertical="center"/>
    </xf>
    <xf numFmtId="184" fontId="8" fillId="0" borderId="77" xfId="41" applyNumberFormat="1" applyFont="1" applyBorder="1" applyAlignment="1">
      <alignment vertical="center"/>
    </xf>
    <xf numFmtId="184" fontId="8" fillId="0" borderId="18" xfId="41" applyNumberFormat="1" applyFont="1" applyBorder="1" applyAlignment="1">
      <alignment horizontal="right" vertical="center"/>
    </xf>
    <xf numFmtId="231" fontId="8" fillId="0" borderId="18" xfId="41" applyFont="1" applyBorder="1" applyAlignment="1">
      <alignment vertical="center"/>
    </xf>
    <xf numFmtId="231" fontId="36" fillId="0" borderId="0" xfId="44" applyFont="1"/>
    <xf numFmtId="231" fontId="64" fillId="0" borderId="0" xfId="44" applyFont="1"/>
    <xf numFmtId="231" fontId="8" fillId="0" borderId="0" xfId="44" applyFont="1" applyAlignment="1">
      <alignment horizontal="right"/>
    </xf>
    <xf numFmtId="231" fontId="64" fillId="0" borderId="0" xfId="44" applyFont="1" applyAlignment="1">
      <alignment vertical="center"/>
    </xf>
    <xf numFmtId="231" fontId="64" fillId="0" borderId="0" xfId="44" applyFont="1" applyFill="1"/>
    <xf numFmtId="231" fontId="8" fillId="0" borderId="0" xfId="41" applyFont="1" applyAlignment="1">
      <alignment vertical="center"/>
    </xf>
    <xf numFmtId="38" fontId="8" fillId="0" borderId="0" xfId="17" applyFont="1" applyFill="1" applyBorder="1" applyAlignment="1">
      <alignment horizontal="right" vertical="center"/>
    </xf>
    <xf numFmtId="38" fontId="8" fillId="0" borderId="118" xfId="17" applyFont="1" applyFill="1" applyBorder="1" applyAlignment="1">
      <alignment horizontal="right" vertical="center"/>
    </xf>
    <xf numFmtId="231" fontId="23" fillId="0" borderId="4" xfId="41" applyFont="1" applyBorder="1" applyAlignment="1">
      <alignment vertical="center"/>
    </xf>
    <xf numFmtId="231" fontId="8" fillId="0" borderId="4" xfId="41" applyFont="1" applyBorder="1" applyAlignment="1">
      <alignment vertical="center" shrinkToFit="1"/>
    </xf>
    <xf numFmtId="231" fontId="8" fillId="0" borderId="118" xfId="41" applyFont="1" applyFill="1" applyBorder="1" applyAlignment="1">
      <alignment horizontal="center" vertical="center" shrinkToFit="1"/>
    </xf>
    <xf numFmtId="231" fontId="8" fillId="0" borderId="38" xfId="41" applyFont="1" applyFill="1" applyBorder="1" applyAlignment="1">
      <alignment horizontal="center" vertical="center" shrinkToFit="1"/>
    </xf>
    <xf numFmtId="231" fontId="8" fillId="0" borderId="22" xfId="41" applyFont="1" applyFill="1" applyBorder="1" applyAlignment="1">
      <alignment horizontal="center" vertical="center" shrinkToFit="1"/>
    </xf>
    <xf numFmtId="231" fontId="8" fillId="0" borderId="38" xfId="41" quotePrefix="1" applyFont="1" applyFill="1" applyBorder="1" applyAlignment="1">
      <alignment horizontal="center" vertical="center" shrinkToFit="1"/>
    </xf>
    <xf numFmtId="231" fontId="8" fillId="0" borderId="38" xfId="41" applyFont="1" applyFill="1" applyBorder="1" applyAlignment="1">
      <alignment horizontal="centerContinuous" vertical="center" shrinkToFit="1"/>
    </xf>
    <xf numFmtId="231" fontId="8" fillId="0" borderId="22" xfId="41" applyFont="1" applyFill="1" applyBorder="1" applyAlignment="1">
      <alignment horizontal="centerContinuous" vertical="center" shrinkToFit="1"/>
    </xf>
    <xf numFmtId="231" fontId="8" fillId="0" borderId="14" xfId="41" applyFont="1" applyFill="1" applyBorder="1" applyAlignment="1">
      <alignment horizontal="centerContinuous" vertical="center"/>
    </xf>
    <xf numFmtId="231" fontId="8" fillId="0" borderId="13" xfId="41" applyFont="1" applyFill="1" applyBorder="1" applyAlignment="1">
      <alignment horizontal="centerContinuous" vertical="center"/>
    </xf>
    <xf numFmtId="231" fontId="8" fillId="0" borderId="46" xfId="41" applyFont="1" applyFill="1" applyBorder="1" applyAlignment="1">
      <alignment horizontal="centerContinuous" vertical="center"/>
    </xf>
    <xf numFmtId="231" fontId="8" fillId="0" borderId="0" xfId="41" applyFont="1" applyFill="1" applyAlignment="1">
      <alignment vertical="center"/>
    </xf>
    <xf numFmtId="231" fontId="15" fillId="0" borderId="0" xfId="41" applyFont="1" applyAlignment="1">
      <alignment vertical="center"/>
    </xf>
    <xf numFmtId="231" fontId="8" fillId="0" borderId="22" xfId="41" applyFont="1" applyBorder="1" applyAlignment="1">
      <alignment horizontal="center" vertical="center" shrinkToFit="1"/>
    </xf>
    <xf numFmtId="231" fontId="8" fillId="0" borderId="38" xfId="41" applyFont="1" applyBorder="1" applyAlignment="1">
      <alignment horizontal="center" vertical="center" shrinkToFit="1"/>
    </xf>
    <xf numFmtId="231" fontId="8" fillId="0" borderId="38" xfId="41" quotePrefix="1" applyFont="1" applyBorder="1" applyAlignment="1">
      <alignment horizontal="center" vertical="center" shrinkToFit="1"/>
    </xf>
    <xf numFmtId="231" fontId="15" fillId="0" borderId="0" xfId="41" applyAlignment="1">
      <alignment horizontal="right" vertical="center"/>
    </xf>
    <xf numFmtId="231" fontId="8" fillId="0" borderId="0" xfId="41" applyFont="1" applyAlignment="1">
      <alignment horizontal="right" vertical="center"/>
    </xf>
    <xf numFmtId="38" fontId="8" fillId="0" borderId="2" xfId="17" applyFont="1" applyBorder="1" applyAlignment="1">
      <alignment horizontal="right" vertical="center"/>
    </xf>
    <xf numFmtId="38" fontId="8" fillId="0" borderId="0" xfId="17" applyFont="1" applyBorder="1" applyAlignment="1">
      <alignment horizontal="right" vertical="center"/>
    </xf>
    <xf numFmtId="38" fontId="8" fillId="0" borderId="7" xfId="17" applyFont="1" applyBorder="1" applyAlignment="1">
      <alignment horizontal="right" vertical="center"/>
    </xf>
    <xf numFmtId="38" fontId="8" fillId="0" borderId="39" xfId="17" applyFont="1" applyBorder="1" applyAlignment="1">
      <alignment horizontal="right" vertical="center"/>
    </xf>
    <xf numFmtId="231" fontId="23" fillId="0" borderId="14" xfId="41" applyFont="1" applyFill="1" applyBorder="1" applyAlignment="1">
      <alignment horizontal="center" vertical="center" wrapText="1"/>
    </xf>
    <xf numFmtId="231" fontId="19" fillId="0" borderId="14" xfId="41" applyFont="1" applyFill="1" applyBorder="1" applyAlignment="1">
      <alignment horizontal="center" vertical="center" wrapText="1"/>
    </xf>
    <xf numFmtId="231" fontId="8" fillId="0" borderId="14" xfId="41" applyFont="1" applyFill="1" applyBorder="1" applyAlignment="1">
      <alignment horizontal="centerContinuous" vertical="center" wrapText="1"/>
    </xf>
    <xf numFmtId="231" fontId="34" fillId="0" borderId="0" xfId="41" applyFont="1"/>
    <xf numFmtId="231" fontId="8" fillId="0" borderId="0" xfId="42" applyFont="1" applyAlignment="1"/>
    <xf numFmtId="231" fontId="8" fillId="0" borderId="3" xfId="42" applyFont="1" applyBorder="1" applyAlignment="1">
      <alignment horizontal="distributed" indent="2"/>
    </xf>
    <xf numFmtId="231" fontId="8" fillId="0" borderId="4" xfId="42" applyFont="1" applyBorder="1" applyAlignment="1">
      <alignment horizontal="distributed" indent="2"/>
    </xf>
    <xf numFmtId="231" fontId="34" fillId="0" borderId="0" xfId="41" applyFont="1" applyFill="1"/>
    <xf numFmtId="231" fontId="8" fillId="0" borderId="13" xfId="42" applyFont="1" applyFill="1" applyBorder="1" applyAlignment="1">
      <alignment horizontal="center"/>
    </xf>
    <xf numFmtId="231" fontId="8" fillId="0" borderId="35" xfId="42" applyFont="1" applyFill="1" applyBorder="1" applyAlignment="1">
      <alignment horizontal="center"/>
    </xf>
    <xf numFmtId="231" fontId="8" fillId="0" borderId="46" xfId="42" applyFont="1" applyFill="1" applyBorder="1" applyAlignment="1">
      <alignment horizontal="center"/>
    </xf>
    <xf numFmtId="190" fontId="8" fillId="0" borderId="0" xfId="17" applyNumberFormat="1" applyFont="1"/>
    <xf numFmtId="38" fontId="8" fillId="0" borderId="0" xfId="17" applyFont="1" applyBorder="1"/>
    <xf numFmtId="234" fontId="8" fillId="0" borderId="2" xfId="17" applyNumberFormat="1" applyFont="1" applyBorder="1" applyAlignment="1">
      <alignment horizontal="right"/>
    </xf>
    <xf numFmtId="196" fontId="8" fillId="4" borderId="2" xfId="17" applyNumberFormat="1" applyFont="1" applyFill="1" applyBorder="1" applyAlignment="1">
      <alignment horizontal="right"/>
    </xf>
    <xf numFmtId="196" fontId="8" fillId="0" borderId="2" xfId="17" applyNumberFormat="1" applyFont="1" applyFill="1" applyBorder="1" applyAlignment="1">
      <alignment horizontal="right"/>
    </xf>
    <xf numFmtId="190" fontId="8" fillId="0" borderId="3" xfId="17" applyNumberFormat="1" applyFont="1" applyFill="1" applyBorder="1" applyAlignment="1">
      <alignment horizontal="distributed" vertical="distributed" indent="1"/>
    </xf>
    <xf numFmtId="234" fontId="8" fillId="0" borderId="0" xfId="17" applyNumberFormat="1" applyFont="1" applyAlignment="1">
      <alignment horizontal="right"/>
    </xf>
    <xf numFmtId="196" fontId="8" fillId="4" borderId="0" xfId="17" applyNumberFormat="1" applyFont="1" applyFill="1" applyAlignment="1">
      <alignment horizontal="right"/>
    </xf>
    <xf numFmtId="196" fontId="8" fillId="0" borderId="0" xfId="17" applyNumberFormat="1" applyFont="1" applyFill="1" applyAlignment="1">
      <alignment horizontal="right"/>
    </xf>
    <xf numFmtId="190" fontId="8" fillId="0" borderId="4" xfId="17" applyNumberFormat="1" applyFont="1" applyFill="1" applyBorder="1" applyAlignment="1">
      <alignment horizontal="distributed" vertical="distributed" indent="1"/>
    </xf>
    <xf numFmtId="234" fontId="8" fillId="0" borderId="0" xfId="17" applyNumberFormat="1" applyFont="1" applyFill="1" applyAlignment="1">
      <alignment horizontal="right"/>
    </xf>
    <xf numFmtId="187" fontId="8" fillId="0" borderId="0" xfId="17" applyNumberFormat="1" applyFont="1" applyAlignment="1">
      <alignment horizontal="right"/>
    </xf>
    <xf numFmtId="182" fontId="8" fillId="0" borderId="0" xfId="17" applyNumberFormat="1" applyFont="1" applyBorder="1" applyAlignment="1">
      <alignment horizontal="right"/>
    </xf>
    <xf numFmtId="196" fontId="8" fillId="0" borderId="0" xfId="17" applyNumberFormat="1" applyFont="1" applyFill="1" applyBorder="1" applyAlignment="1">
      <alignment horizontal="right"/>
    </xf>
    <xf numFmtId="196" fontId="19" fillId="0" borderId="0" xfId="17" applyNumberFormat="1" applyFont="1" applyFill="1" applyBorder="1" applyAlignment="1">
      <alignment horizontal="center"/>
    </xf>
    <xf numFmtId="190" fontId="8" fillId="0" borderId="4" xfId="17" applyNumberFormat="1" applyFont="1" applyFill="1" applyBorder="1" applyAlignment="1">
      <alignment horizontal="center" vertical="distributed"/>
    </xf>
    <xf numFmtId="196" fontId="8" fillId="0" borderId="0" xfId="17" applyNumberFormat="1" applyFont="1" applyFill="1" applyBorder="1" applyAlignment="1"/>
    <xf numFmtId="182" fontId="8" fillId="0" borderId="0" xfId="17" applyNumberFormat="1" applyFont="1" applyAlignment="1">
      <alignment horizontal="right"/>
    </xf>
    <xf numFmtId="38" fontId="19" fillId="0" borderId="0" xfId="17" applyFont="1" applyAlignment="1">
      <alignment horizontal="right"/>
    </xf>
    <xf numFmtId="190" fontId="19" fillId="0" borderId="5" xfId="17" applyNumberFormat="1" applyFont="1" applyBorder="1" applyAlignment="1">
      <alignment horizontal="center" vertical="distributed"/>
    </xf>
    <xf numFmtId="38" fontId="9" fillId="0" borderId="22" xfId="17" applyFont="1" applyFill="1" applyBorder="1" applyAlignment="1">
      <alignment horizontal="center" vertical="center" wrapText="1"/>
    </xf>
    <xf numFmtId="38" fontId="23" fillId="0" borderId="8" xfId="17" applyFont="1" applyFill="1" applyBorder="1" applyAlignment="1">
      <alignment horizontal="center" vertical="center" wrapText="1"/>
    </xf>
    <xf numFmtId="235" fontId="8" fillId="0" borderId="2" xfId="17" applyNumberFormat="1" applyFont="1" applyFill="1" applyBorder="1" applyAlignment="1">
      <alignment horizontal="right"/>
    </xf>
    <xf numFmtId="231" fontId="8" fillId="0" borderId="2" xfId="17" applyNumberFormat="1" applyFont="1" applyFill="1" applyBorder="1" applyAlignment="1">
      <alignment horizontal="right"/>
    </xf>
    <xf numFmtId="187" fontId="8" fillId="0" borderId="2" xfId="17" applyNumberFormat="1" applyFont="1" applyFill="1" applyBorder="1" applyAlignment="1">
      <alignment horizontal="right"/>
    </xf>
    <xf numFmtId="190" fontId="8" fillId="0" borderId="3" xfId="17" applyNumberFormat="1" applyFont="1" applyBorder="1" applyAlignment="1">
      <alignment horizontal="distributed" vertical="distributed" indent="1"/>
    </xf>
    <xf numFmtId="235" fontId="8" fillId="0" borderId="0" xfId="17" applyNumberFormat="1" applyFont="1" applyFill="1" applyAlignment="1">
      <alignment horizontal="right"/>
    </xf>
    <xf numFmtId="187" fontId="8" fillId="0" borderId="0" xfId="17" applyNumberFormat="1" applyFont="1" applyFill="1" applyAlignment="1">
      <alignment horizontal="right"/>
    </xf>
    <xf numFmtId="190" fontId="8" fillId="0" borderId="4" xfId="17" applyNumberFormat="1" applyFont="1" applyBorder="1" applyAlignment="1">
      <alignment horizontal="distributed" vertical="distributed" indent="1"/>
    </xf>
    <xf numFmtId="190" fontId="8" fillId="0" borderId="4" xfId="17" applyNumberFormat="1" applyFont="1" applyBorder="1" applyAlignment="1">
      <alignment horizontal="center" vertical="distributed"/>
    </xf>
    <xf numFmtId="38" fontId="23" fillId="0" borderId="0" xfId="17" applyFont="1" applyFill="1"/>
    <xf numFmtId="38" fontId="8" fillId="0" borderId="2" xfId="17" applyFont="1" applyBorder="1" applyAlignment="1">
      <alignment horizontal="right"/>
    </xf>
    <xf numFmtId="231" fontId="6" fillId="0" borderId="0" xfId="36" applyFont="1"/>
    <xf numFmtId="231" fontId="8" fillId="0" borderId="0" xfId="40" applyFont="1" applyAlignment="1"/>
    <xf numFmtId="231" fontId="8" fillId="0" borderId="0" xfId="40" applyFont="1" applyAlignment="1">
      <alignment horizontal="right"/>
    </xf>
    <xf numFmtId="231" fontId="27" fillId="0" borderId="0" xfId="40" applyFont="1" applyAlignment="1"/>
    <xf numFmtId="231" fontId="8" fillId="0" borderId="2" xfId="40" applyFont="1" applyBorder="1" applyAlignment="1">
      <alignment horizontal="right"/>
    </xf>
    <xf numFmtId="231" fontId="8" fillId="0" borderId="0" xfId="36" applyFont="1" applyFill="1" applyAlignment="1"/>
    <xf numFmtId="231" fontId="8" fillId="0" borderId="0" xfId="40" applyFont="1" applyFill="1" applyAlignment="1"/>
    <xf numFmtId="231" fontId="8" fillId="0" borderId="35" xfId="40" applyFont="1" applyFill="1" applyBorder="1" applyAlignment="1">
      <alignment horizontal="center" vertical="center" shrinkToFit="1"/>
    </xf>
    <xf numFmtId="231" fontId="8" fillId="0" borderId="0" xfId="36" applyFont="1" applyFill="1"/>
    <xf numFmtId="38" fontId="8" fillId="0" borderId="2" xfId="17" applyFont="1" applyFill="1" applyBorder="1" applyAlignment="1">
      <alignment horizontal="right"/>
    </xf>
    <xf numFmtId="231" fontId="8" fillId="0" borderId="22" xfId="40" applyFont="1" applyFill="1" applyBorder="1" applyAlignment="1">
      <alignment horizontal="center" vertical="center" wrapText="1"/>
    </xf>
    <xf numFmtId="231" fontId="8" fillId="0" borderId="0" xfId="40" applyFont="1" applyBorder="1" applyAlignment="1">
      <alignment horizontal="right"/>
    </xf>
    <xf numFmtId="38" fontId="27" fillId="0" borderId="0" xfId="17" applyFont="1" applyBorder="1" applyAlignment="1">
      <alignment horizontal="right"/>
    </xf>
    <xf numFmtId="38" fontId="8" fillId="0" borderId="118" xfId="17" applyFont="1" applyBorder="1"/>
    <xf numFmtId="231" fontId="8" fillId="0" borderId="0" xfId="36" applyFont="1" applyFill="1" applyAlignment="1">
      <alignment wrapText="1"/>
    </xf>
    <xf numFmtId="231" fontId="8" fillId="0" borderId="0" xfId="40" applyFont="1" applyFill="1" applyAlignment="1">
      <alignment wrapText="1"/>
    </xf>
    <xf numFmtId="236" fontId="8" fillId="0" borderId="0" xfId="36" applyNumberFormat="1" applyFont="1"/>
    <xf numFmtId="38" fontId="6" fillId="0" borderId="0" xfId="17" applyFont="1" applyFill="1" applyBorder="1" applyAlignment="1"/>
    <xf numFmtId="187" fontId="8" fillId="0" borderId="0" xfId="17" applyNumberFormat="1" applyFont="1" applyBorder="1"/>
    <xf numFmtId="38" fontId="8" fillId="0" borderId="4" xfId="17" applyFont="1" applyBorder="1" applyAlignment="1">
      <alignment horizontal="center"/>
    </xf>
    <xf numFmtId="231" fontId="8" fillId="0" borderId="21" xfId="40" applyFont="1" applyFill="1" applyBorder="1" applyAlignment="1">
      <alignment horizontal="center" vertical="center" wrapText="1"/>
    </xf>
    <xf numFmtId="231" fontId="8" fillId="0" borderId="2" xfId="40" applyFont="1" applyBorder="1" applyAlignment="1"/>
    <xf numFmtId="187" fontId="8" fillId="0" borderId="0" xfId="17" applyNumberFormat="1" applyFont="1" applyBorder="1" applyAlignment="1">
      <alignment wrapText="1"/>
    </xf>
    <xf numFmtId="187" fontId="8" fillId="0" borderId="0" xfId="17" applyNumberFormat="1" applyFont="1" applyBorder="1" applyAlignment="1"/>
    <xf numFmtId="38" fontId="8" fillId="0" borderId="35" xfId="17" applyFont="1" applyFill="1" applyBorder="1" applyAlignment="1">
      <alignment horizontal="centerContinuous" vertical="center" wrapText="1"/>
    </xf>
    <xf numFmtId="231" fontId="8" fillId="0" borderId="0" xfId="36" applyFont="1" applyBorder="1"/>
    <xf numFmtId="231" fontId="6" fillId="0" borderId="0" xfId="36" applyFont="1" applyAlignment="1">
      <alignment horizontal="right"/>
    </xf>
    <xf numFmtId="231" fontId="8" fillId="0" borderId="0" xfId="36" applyFont="1" applyAlignment="1">
      <alignment horizontal="right"/>
    </xf>
    <xf numFmtId="231" fontId="34" fillId="0" borderId="0" xfId="36" applyFont="1" applyBorder="1" applyAlignment="1">
      <alignment horizontal="right"/>
    </xf>
    <xf numFmtId="231" fontId="34" fillId="0" borderId="0" xfId="36" applyFont="1" applyBorder="1" applyAlignment="1">
      <alignment horizontal="center"/>
    </xf>
    <xf numFmtId="231" fontId="8" fillId="0" borderId="0" xfId="36" applyFont="1" applyBorder="1" applyAlignment="1">
      <alignment horizontal="right"/>
    </xf>
    <xf numFmtId="231" fontId="8" fillId="0" borderId="0" xfId="36" applyFont="1" applyBorder="1" applyAlignment="1">
      <alignment horizontal="center"/>
    </xf>
    <xf numFmtId="231" fontId="8" fillId="0" borderId="0" xfId="36" applyFont="1" applyFill="1" applyBorder="1" applyAlignment="1">
      <alignment horizontal="center" vertical="center"/>
    </xf>
    <xf numFmtId="231" fontId="8" fillId="0" borderId="0" xfId="36" applyFont="1" applyAlignment="1"/>
    <xf numFmtId="231" fontId="51" fillId="0" borderId="0" xfId="13" applyAlignment="1" applyProtection="1"/>
    <xf numFmtId="231" fontId="15" fillId="0" borderId="0" xfId="36" applyFill="1" applyAlignment="1">
      <alignment vertical="center"/>
    </xf>
    <xf numFmtId="231" fontId="6" fillId="0" borderId="0" xfId="40" applyFont="1" applyAlignment="1">
      <alignment horizontal="right"/>
    </xf>
    <xf numFmtId="231" fontId="37" fillId="0" borderId="3" xfId="36" applyFont="1" applyFill="1" applyBorder="1" applyAlignment="1">
      <alignment horizontal="center" shrinkToFit="1"/>
    </xf>
    <xf numFmtId="231" fontId="37" fillId="0" borderId="4" xfId="36" applyFont="1" applyFill="1" applyBorder="1" applyAlignment="1">
      <alignment horizontal="center" shrinkToFit="1"/>
    </xf>
    <xf numFmtId="231" fontId="37" fillId="0" borderId="8" xfId="36" applyFont="1" applyFill="1" applyBorder="1" applyAlignment="1">
      <alignment horizontal="center" vertical="center" shrinkToFit="1"/>
    </xf>
    <xf numFmtId="231" fontId="37" fillId="0" borderId="4" xfId="36" applyFont="1" applyFill="1" applyBorder="1" applyAlignment="1">
      <alignment horizontal="center" vertical="center" shrinkToFit="1"/>
    </xf>
    <xf numFmtId="231" fontId="37" fillId="0" borderId="9" xfId="36" applyFont="1" applyFill="1" applyBorder="1" applyAlignment="1">
      <alignment horizontal="center" vertical="center" shrinkToFit="1"/>
    </xf>
    <xf numFmtId="187" fontId="8" fillId="0" borderId="0" xfId="48" applyNumberFormat="1" applyFont="1" applyBorder="1" applyAlignment="1" applyProtection="1">
      <alignment horizontal="right" wrapText="1"/>
    </xf>
    <xf numFmtId="3" fontId="8" fillId="0" borderId="0" xfId="48" applyNumberFormat="1" applyFont="1" applyBorder="1" applyAlignment="1" applyProtection="1">
      <alignment horizontal="right" wrapText="1"/>
    </xf>
    <xf numFmtId="38" fontId="8" fillId="0" borderId="0" xfId="48" applyFont="1" applyBorder="1" applyAlignment="1" applyProtection="1">
      <alignment horizontal="right" wrapText="1"/>
    </xf>
    <xf numFmtId="240" fontId="8" fillId="0" borderId="0" xfId="48" applyNumberFormat="1" applyFont="1" applyBorder="1" applyAlignment="1" applyProtection="1">
      <alignment horizontal="right" wrapText="1"/>
    </xf>
    <xf numFmtId="192" fontId="8" fillId="0" borderId="0" xfId="48" applyNumberFormat="1" applyFont="1" applyBorder="1" applyAlignment="1" applyProtection="1">
      <alignment horizontal="right" wrapText="1"/>
    </xf>
    <xf numFmtId="231" fontId="17" fillId="0" borderId="0" xfId="4" applyAlignment="1" applyProtection="1"/>
    <xf numFmtId="231" fontId="22" fillId="0" borderId="1" xfId="40" applyFont="1" applyFill="1" applyBorder="1" applyAlignment="1"/>
    <xf numFmtId="38" fontId="42" fillId="0" borderId="0" xfId="5" applyFont="1" applyFill="1" applyBorder="1"/>
    <xf numFmtId="231" fontId="42" fillId="0" borderId="0" xfId="40" applyFont="1" applyAlignment="1"/>
    <xf numFmtId="231" fontId="42" fillId="0" borderId="0" xfId="40" applyFont="1" applyFill="1" applyBorder="1" applyAlignment="1">
      <alignment horizontal="right"/>
    </xf>
    <xf numFmtId="231" fontId="42" fillId="0" borderId="0" xfId="40" applyFont="1" applyFill="1" applyBorder="1" applyAlignment="1"/>
    <xf numFmtId="231" fontId="42" fillId="0" borderId="1" xfId="40" applyFont="1" applyFill="1" applyBorder="1" applyAlignment="1"/>
    <xf numFmtId="38" fontId="22" fillId="0" borderId="0" xfId="40" applyNumberFormat="1" applyFont="1" applyAlignment="1">
      <alignment horizontal="right"/>
    </xf>
    <xf numFmtId="38" fontId="22" fillId="0" borderId="0" xfId="40" applyNumberFormat="1" applyFont="1" applyFill="1" applyAlignment="1">
      <alignment horizontal="right"/>
    </xf>
    <xf numFmtId="231" fontId="22" fillId="0" borderId="39" xfId="40" applyFont="1" applyFill="1" applyBorder="1" applyAlignment="1">
      <alignment horizontal="distributed" vertical="center" justifyLastLine="1"/>
    </xf>
    <xf numFmtId="231" fontId="22" fillId="0" borderId="7" xfId="40" applyFont="1" applyFill="1" applyBorder="1" applyAlignment="1">
      <alignment horizontal="distributed" vertical="center" justifyLastLine="1"/>
    </xf>
    <xf numFmtId="231" fontId="22" fillId="0" borderId="14" xfId="40" applyFont="1" applyFill="1" applyBorder="1" applyAlignment="1">
      <alignment horizontal="centerContinuous" vertical="center"/>
    </xf>
    <xf numFmtId="231" fontId="22" fillId="0" borderId="13" xfId="40" applyFont="1" applyFill="1" applyBorder="1" applyAlignment="1">
      <alignment horizontal="centerContinuous" vertical="center"/>
    </xf>
    <xf numFmtId="231" fontId="22" fillId="0" borderId="41" xfId="40" applyFont="1" applyFill="1" applyBorder="1" applyAlignment="1">
      <alignment horizontal="distributed" vertical="center" justifyLastLine="1"/>
    </xf>
    <xf numFmtId="231" fontId="22" fillId="0" borderId="1" xfId="40" applyFont="1" applyFill="1" applyBorder="1" applyAlignment="1">
      <alignment horizontal="distributed" vertical="center" justifyLastLine="1"/>
    </xf>
    <xf numFmtId="231" fontId="22" fillId="0" borderId="0" xfId="40" applyFont="1" applyAlignment="1">
      <alignment horizontal="right"/>
    </xf>
    <xf numFmtId="231" fontId="22" fillId="0" borderId="1" xfId="40" applyFont="1" applyBorder="1" applyAlignment="1">
      <alignment horizontal="right"/>
    </xf>
    <xf numFmtId="231" fontId="22" fillId="0" borderId="0" xfId="40" applyFont="1" applyAlignment="1"/>
    <xf numFmtId="38" fontId="6" fillId="0" borderId="0" xfId="2" applyNumberFormat="1" applyFont="1" applyAlignment="1">
      <alignment vertical="center"/>
    </xf>
    <xf numFmtId="231" fontId="22" fillId="0" borderId="118" xfId="40" applyFont="1" applyBorder="1" applyAlignment="1">
      <alignment horizontal="center" vertical="center"/>
    </xf>
    <xf numFmtId="231" fontId="73" fillId="0" borderId="0" xfId="40" applyFont="1" applyAlignment="1">
      <alignment horizontal="distributed" vertical="center"/>
    </xf>
    <xf numFmtId="231" fontId="22" fillId="0" borderId="0" xfId="40" applyFont="1" applyAlignment="1">
      <alignment vertical="center"/>
    </xf>
    <xf numFmtId="38" fontId="6" fillId="0" borderId="0" xfId="2" applyNumberFormat="1" applyFont="1" applyBorder="1" applyAlignment="1">
      <alignment vertical="center"/>
    </xf>
    <xf numFmtId="38" fontId="0" fillId="0" borderId="0" xfId="5" applyFont="1" applyBorder="1" applyAlignment="1">
      <alignment vertical="center"/>
    </xf>
    <xf numFmtId="38" fontId="22" fillId="0" borderId="0" xfId="40" applyNumberFormat="1" applyFont="1" applyAlignment="1">
      <alignment vertical="center"/>
    </xf>
    <xf numFmtId="231" fontId="22" fillId="0" borderId="39" xfId="40" applyFont="1" applyFill="1" applyBorder="1" applyAlignment="1">
      <alignment horizontal="center" vertical="center"/>
    </xf>
    <xf numFmtId="231" fontId="22" fillId="0" borderId="41" xfId="40" applyFont="1" applyFill="1" applyBorder="1" applyAlignment="1">
      <alignment horizontal="center" vertical="center"/>
    </xf>
    <xf numFmtId="17" fontId="6" fillId="0" borderId="0" xfId="2" applyNumberFormat="1"/>
    <xf numFmtId="231" fontId="6" fillId="0" borderId="39" xfId="2" applyFont="1" applyFill="1" applyBorder="1" applyAlignment="1">
      <alignment horizontal="center" vertical="center"/>
    </xf>
    <xf numFmtId="231" fontId="6" fillId="0" borderId="8" xfId="2" applyFont="1" applyFill="1" applyBorder="1" applyAlignment="1">
      <alignment horizontal="center" vertical="center"/>
    </xf>
    <xf numFmtId="231" fontId="6" fillId="0" borderId="0" xfId="2" applyFont="1" applyFill="1" applyAlignment="1">
      <alignment horizontal="center" vertical="center"/>
    </xf>
    <xf numFmtId="231" fontId="6" fillId="0" borderId="1" xfId="2" applyFont="1" applyFill="1" applyBorder="1" applyAlignment="1">
      <alignment horizontal="center" vertical="center"/>
    </xf>
    <xf numFmtId="231" fontId="6" fillId="0" borderId="0" xfId="2" applyFont="1" applyFill="1" applyBorder="1" applyAlignment="1">
      <alignment vertical="top" textRotation="255"/>
    </xf>
    <xf numFmtId="189" fontId="8" fillId="0" borderId="0" xfId="40" applyNumberFormat="1" applyFont="1" applyBorder="1" applyAlignment="1"/>
    <xf numFmtId="189" fontId="8" fillId="0" borderId="0" xfId="40" applyNumberFormat="1" applyFont="1" applyBorder="1" applyAlignment="1">
      <alignment horizontal="right"/>
    </xf>
    <xf numFmtId="189" fontId="8" fillId="0" borderId="118" xfId="40" applyNumberFormat="1" applyFont="1" applyBorder="1" applyAlignment="1"/>
    <xf numFmtId="231" fontId="8" fillId="0" borderId="0" xfId="40" applyFont="1" applyAlignment="1">
      <alignment horizontal="right" vertical="center"/>
    </xf>
    <xf numFmtId="231" fontId="8" fillId="0" borderId="0" xfId="6" applyFont="1" applyFill="1" applyAlignment="1">
      <alignment wrapText="1"/>
    </xf>
    <xf numFmtId="187" fontId="15" fillId="0" borderId="0" xfId="6" applyNumberFormat="1" applyFont="1" applyFill="1"/>
    <xf numFmtId="231" fontId="6" fillId="0" borderId="0" xfId="6" applyFont="1" applyFill="1" applyAlignment="1"/>
    <xf numFmtId="231" fontId="8" fillId="0" borderId="0" xfId="40" applyFont="1" applyFill="1" applyAlignment="1">
      <alignment horizontal="right"/>
    </xf>
    <xf numFmtId="231" fontId="22" fillId="0" borderId="0" xfId="40" applyFont="1" applyFill="1" applyAlignment="1"/>
    <xf numFmtId="191" fontId="8" fillId="0" borderId="0" xfId="6" applyNumberFormat="1" applyFont="1" applyFill="1"/>
    <xf numFmtId="231" fontId="23" fillId="0" borderId="21" xfId="40" applyFont="1" applyFill="1" applyBorder="1" applyAlignment="1">
      <alignment horizontal="center"/>
    </xf>
    <xf numFmtId="231" fontId="8" fillId="0" borderId="0" xfId="6" applyFont="1" applyFill="1" applyAlignment="1">
      <alignment horizontal="right"/>
    </xf>
    <xf numFmtId="231" fontId="8" fillId="0" borderId="37" xfId="40" applyFont="1" applyFill="1" applyBorder="1" applyAlignment="1">
      <alignment horizontal="distributed" vertical="center" wrapText="1"/>
    </xf>
    <xf numFmtId="189" fontId="8" fillId="0" borderId="0" xfId="40" applyNumberFormat="1" applyFont="1" applyFill="1" applyBorder="1" applyAlignment="1">
      <alignment vertical="center"/>
    </xf>
    <xf numFmtId="231" fontId="19" fillId="0" borderId="38" xfId="40" applyFont="1" applyFill="1" applyBorder="1" applyAlignment="1">
      <alignment horizontal="distributed" vertical="center" wrapText="1"/>
    </xf>
    <xf numFmtId="231" fontId="8" fillId="0" borderId="38" xfId="40" applyFont="1" applyFill="1" applyBorder="1" applyAlignment="1">
      <alignment horizontal="distributed" vertical="center" wrapText="1"/>
    </xf>
    <xf numFmtId="231" fontId="23" fillId="0" borderId="38" xfId="40" applyFont="1" applyFill="1" applyBorder="1" applyAlignment="1">
      <alignment horizontal="distributed" vertical="center" wrapText="1"/>
    </xf>
    <xf numFmtId="41" fontId="8" fillId="0" borderId="0" xfId="40" applyNumberFormat="1" applyFont="1" applyFill="1" applyBorder="1" applyAlignment="1">
      <alignment vertical="center"/>
    </xf>
    <xf numFmtId="231" fontId="8" fillId="0" borderId="38" xfId="40" applyFont="1" applyFill="1" applyBorder="1" applyAlignment="1">
      <alignment vertical="center"/>
    </xf>
    <xf numFmtId="231" fontId="8" fillId="0" borderId="44" xfId="40" applyFont="1" applyFill="1" applyBorder="1" applyAlignment="1">
      <alignment vertical="center"/>
    </xf>
    <xf numFmtId="231" fontId="23" fillId="0" borderId="22" xfId="40" applyFont="1" applyFill="1" applyBorder="1" applyAlignment="1">
      <alignment horizontal="center"/>
    </xf>
    <xf numFmtId="231" fontId="15" fillId="0" borderId="0" xfId="50"/>
    <xf numFmtId="231" fontId="8" fillId="0" borderId="0" xfId="50" applyFont="1"/>
    <xf numFmtId="231" fontId="23" fillId="0" borderId="0" xfId="50" applyFont="1" applyFill="1" applyBorder="1" applyAlignment="1">
      <alignment horizontal="left" vertical="center"/>
    </xf>
    <xf numFmtId="231" fontId="15" fillId="0" borderId="0" xfId="50" applyFill="1"/>
    <xf numFmtId="231" fontId="8" fillId="0" borderId="39" xfId="50" applyFont="1" applyFill="1" applyBorder="1" applyAlignment="1">
      <alignment vertical="center"/>
    </xf>
    <xf numFmtId="231" fontId="8" fillId="0" borderId="41" xfId="50" applyFont="1" applyFill="1" applyBorder="1" applyAlignment="1">
      <alignment vertical="center"/>
    </xf>
    <xf numFmtId="231" fontId="8" fillId="0" borderId="0" xfId="50" applyFont="1" applyAlignment="1">
      <alignment horizontal="right"/>
    </xf>
    <xf numFmtId="9" fontId="6" fillId="0" borderId="0" xfId="26" applyFont="1"/>
    <xf numFmtId="231" fontId="8" fillId="0" borderId="2" xfId="50" applyFont="1" applyBorder="1" applyAlignment="1">
      <alignment horizontal="left" vertical="center"/>
    </xf>
    <xf numFmtId="38" fontId="6" fillId="0" borderId="2" xfId="17" applyFont="1" applyFill="1" applyBorder="1" applyAlignment="1">
      <alignment vertical="distributed"/>
    </xf>
    <xf numFmtId="10" fontId="15" fillId="0" borderId="0" xfId="26" applyNumberFormat="1" applyFont="1" applyFill="1"/>
    <xf numFmtId="38" fontId="6" fillId="0" borderId="4" xfId="17" applyFont="1" applyFill="1" applyBorder="1" applyAlignment="1">
      <alignment horizontal="centerContinuous" vertical="center"/>
    </xf>
    <xf numFmtId="38" fontId="6" fillId="0" borderId="0" xfId="17" applyFont="1" applyFill="1" applyBorder="1" applyAlignment="1">
      <alignment horizontal="left" vertical="center"/>
    </xf>
    <xf numFmtId="38" fontId="6" fillId="0" borderId="0" xfId="17" applyFont="1" applyFill="1" applyBorder="1" applyAlignment="1">
      <alignment horizontal="distributed" vertical="center"/>
    </xf>
    <xf numFmtId="38" fontId="6" fillId="0" borderId="0" xfId="17" applyFont="1" applyFill="1" applyBorder="1" applyAlignment="1">
      <alignment horizontal="right" vertical="center"/>
    </xf>
    <xf numFmtId="38" fontId="23" fillId="0" borderId="0" xfId="17" applyFont="1" applyFill="1" applyBorder="1" applyAlignment="1">
      <alignment horizontal="distributed" vertical="center"/>
    </xf>
    <xf numFmtId="38" fontId="6" fillId="0" borderId="6" xfId="17" applyFont="1" applyFill="1" applyBorder="1" applyAlignment="1">
      <alignment horizontal="left" vertical="center"/>
    </xf>
    <xf numFmtId="38" fontId="6" fillId="0" borderId="14" xfId="17" applyFont="1" applyFill="1" applyBorder="1" applyAlignment="1">
      <alignment horizontal="centerContinuous" vertical="center" wrapText="1"/>
    </xf>
    <xf numFmtId="38" fontId="26" fillId="0" borderId="0" xfId="17" applyFont="1" applyBorder="1"/>
    <xf numFmtId="231" fontId="6" fillId="0" borderId="0" xfId="52"/>
    <xf numFmtId="231" fontId="6" fillId="0" borderId="0" xfId="52" applyFont="1"/>
    <xf numFmtId="231" fontId="6" fillId="0" borderId="0" xfId="52" applyFill="1"/>
    <xf numFmtId="231" fontId="8" fillId="0" borderId="0" xfId="52" applyFont="1" applyAlignment="1">
      <alignment horizontal="right"/>
    </xf>
    <xf numFmtId="38" fontId="17" fillId="0" borderId="0" xfId="4" applyNumberFormat="1" applyFill="1" applyAlignment="1">
      <alignment horizontal="center" vertical="top"/>
    </xf>
    <xf numFmtId="231" fontId="57" fillId="0" borderId="0" xfId="0" applyFont="1" applyFill="1" applyBorder="1">
      <alignment vertical="center"/>
    </xf>
    <xf numFmtId="230" fontId="8" fillId="0" borderId="13" xfId="36" applyNumberFormat="1" applyFont="1" applyFill="1" applyBorder="1" applyAlignment="1">
      <alignment horizontal="centerContinuous" vertical="center"/>
    </xf>
    <xf numFmtId="230" fontId="8" fillId="0" borderId="14" xfId="36" applyNumberFormat="1" applyFont="1" applyFill="1" applyBorder="1" applyAlignment="1">
      <alignment horizontal="centerContinuous" vertical="center"/>
    </xf>
    <xf numFmtId="230" fontId="8" fillId="0" borderId="46" xfId="36" applyNumberFormat="1" applyFont="1" applyFill="1" applyBorder="1" applyAlignment="1">
      <alignment horizontal="centerContinuous" vertical="center"/>
    </xf>
    <xf numFmtId="230" fontId="8" fillId="0" borderId="41" xfId="36" applyNumberFormat="1" applyFont="1" applyFill="1" applyBorder="1" applyAlignment="1">
      <alignment horizontal="centerContinuous" vertical="center"/>
    </xf>
    <xf numFmtId="230" fontId="8" fillId="0" borderId="1" xfId="36" applyNumberFormat="1" applyFont="1" applyFill="1" applyBorder="1" applyAlignment="1">
      <alignment horizontal="centerContinuous" vertical="center"/>
    </xf>
    <xf numFmtId="230" fontId="8" fillId="0" borderId="41" xfId="36" applyNumberFormat="1" applyFont="1" applyFill="1" applyBorder="1" applyAlignment="1">
      <alignment horizontal="distributed" vertical="center" wrapText="1"/>
    </xf>
    <xf numFmtId="230" fontId="8" fillId="0" borderId="1" xfId="36" applyNumberFormat="1" applyFont="1" applyFill="1" applyBorder="1" applyAlignment="1">
      <alignment horizontal="centerContinuous"/>
    </xf>
    <xf numFmtId="230" fontId="8" fillId="0" borderId="39" xfId="36" applyNumberFormat="1" applyFont="1" applyFill="1" applyBorder="1" applyAlignment="1">
      <alignment horizontal="centerContinuous"/>
    </xf>
    <xf numFmtId="230" fontId="8" fillId="0" borderId="7" xfId="36" applyNumberFormat="1" applyFont="1" applyFill="1" applyBorder="1" applyAlignment="1">
      <alignment horizontal="centerContinuous"/>
    </xf>
    <xf numFmtId="230" fontId="8" fillId="0" borderId="21" xfId="36" applyNumberFormat="1" applyFont="1" applyFill="1" applyBorder="1" applyAlignment="1">
      <alignment horizontal="centerContinuous"/>
    </xf>
    <xf numFmtId="230" fontId="8" fillId="0" borderId="23" xfId="36" applyNumberFormat="1" applyFont="1" applyFill="1" applyBorder="1" applyAlignment="1">
      <alignment horizontal="centerContinuous"/>
    </xf>
    <xf numFmtId="230" fontId="8" fillId="0" borderId="0" xfId="36" applyNumberFormat="1" applyFont="1" applyAlignment="1"/>
    <xf numFmtId="230" fontId="8" fillId="0" borderId="0" xfId="17" applyNumberFormat="1" applyFont="1"/>
    <xf numFmtId="226" fontId="8" fillId="0" borderId="0" xfId="36" applyNumberFormat="1" applyFont="1" applyAlignment="1">
      <alignment horizontal="right"/>
    </xf>
    <xf numFmtId="231" fontId="8" fillId="0" borderId="0" xfId="36" applyNumberFormat="1" applyFont="1" applyBorder="1" applyAlignment="1">
      <alignment horizontal="center"/>
    </xf>
    <xf numFmtId="230" fontId="8" fillId="0" borderId="1" xfId="36" applyNumberFormat="1" applyFont="1" applyBorder="1" applyAlignment="1">
      <alignment vertical="top"/>
    </xf>
    <xf numFmtId="230" fontId="8" fillId="0" borderId="0" xfId="36" applyNumberFormat="1" applyFont="1" applyBorder="1" applyAlignment="1"/>
    <xf numFmtId="230" fontId="8" fillId="0" borderId="41" xfId="36" applyNumberFormat="1" applyFont="1" applyFill="1" applyBorder="1" applyAlignment="1">
      <alignment horizontal="centerContinuous"/>
    </xf>
    <xf numFmtId="226" fontId="8" fillId="0" borderId="0" xfId="36" applyNumberFormat="1" applyFont="1" applyBorder="1" applyAlignment="1">
      <alignment horizontal="right"/>
    </xf>
    <xf numFmtId="226" fontId="8" fillId="0" borderId="0" xfId="36" applyNumberFormat="1" applyFont="1" applyAlignment="1"/>
    <xf numFmtId="231" fontId="8" fillId="0" borderId="0" xfId="36" applyNumberFormat="1" applyFont="1" applyAlignment="1">
      <alignment horizontal="right"/>
    </xf>
    <xf numFmtId="231" fontId="8" fillId="0" borderId="0" xfId="42" applyNumberFormat="1" applyFont="1" applyFill="1" applyAlignment="1">
      <alignment horizontal="distributed" justifyLastLine="1"/>
    </xf>
    <xf numFmtId="231" fontId="8" fillId="0" borderId="0" xfId="42" applyFont="1" applyFill="1" applyAlignment="1"/>
    <xf numFmtId="2" fontId="8" fillId="0" borderId="12" xfId="42" applyNumberFormat="1" applyFont="1" applyFill="1" applyBorder="1" applyAlignment="1"/>
    <xf numFmtId="183" fontId="8" fillId="0" borderId="0" xfId="42" applyNumberFormat="1" applyFont="1" applyFill="1" applyAlignment="1"/>
    <xf numFmtId="38" fontId="8" fillId="0" borderId="0" xfId="17" applyFont="1" applyFill="1" applyAlignment="1">
      <alignment horizontal="right"/>
    </xf>
    <xf numFmtId="183" fontId="8" fillId="0" borderId="0" xfId="42" applyNumberFormat="1" applyFont="1" applyFill="1" applyAlignment="1">
      <alignment horizontal="right"/>
    </xf>
    <xf numFmtId="231" fontId="8" fillId="0" borderId="0" xfId="42" applyFont="1" applyFill="1" applyBorder="1" applyAlignment="1"/>
    <xf numFmtId="183" fontId="8" fillId="0" borderId="0" xfId="42" applyNumberFormat="1" applyFont="1" applyFill="1" applyBorder="1" applyAlignment="1"/>
    <xf numFmtId="183" fontId="8" fillId="0" borderId="0" xfId="42" applyNumberFormat="1" applyFont="1" applyFill="1" applyBorder="1" applyAlignment="1">
      <alignment horizontal="right"/>
    </xf>
    <xf numFmtId="231" fontId="8" fillId="0" borderId="4" xfId="42" applyFont="1" applyFill="1" applyBorder="1" applyAlignment="1"/>
    <xf numFmtId="2" fontId="8" fillId="0" borderId="0" xfId="42" applyNumberFormat="1" applyFont="1" applyFill="1" applyBorder="1" applyAlignment="1"/>
    <xf numFmtId="184" fontId="8" fillId="0" borderId="0" xfId="17" applyNumberFormat="1" applyFont="1" applyAlignment="1">
      <alignment horizontal="right" wrapText="1"/>
    </xf>
    <xf numFmtId="184" fontId="8" fillId="0" borderId="0" xfId="17" applyNumberFormat="1" applyFont="1" applyBorder="1" applyAlignment="1">
      <alignment horizontal="right" wrapText="1"/>
    </xf>
    <xf numFmtId="231" fontId="8" fillId="0" borderId="0" xfId="42" applyNumberFormat="1" applyFont="1" applyFill="1" applyBorder="1" applyAlignment="1">
      <alignment horizontal="distributed" justifyLastLine="1"/>
    </xf>
    <xf numFmtId="184" fontId="8" fillId="0" borderId="0" xfId="17" applyNumberFormat="1" applyFont="1" applyFill="1" applyBorder="1" applyAlignment="1">
      <alignment horizontal="right" wrapText="1"/>
    </xf>
    <xf numFmtId="231" fontId="8" fillId="0" borderId="0" xfId="42" applyFont="1" applyFill="1" applyBorder="1" applyAlignment="1">
      <alignment vertical="top"/>
    </xf>
    <xf numFmtId="231" fontId="8" fillId="0" borderId="0" xfId="42" applyFont="1" applyFill="1" applyAlignment="1">
      <alignment vertical="center"/>
    </xf>
    <xf numFmtId="231" fontId="8" fillId="0" borderId="0" xfId="42" applyFont="1" applyFill="1" applyBorder="1" applyAlignment="1">
      <alignment vertical="center" wrapText="1"/>
    </xf>
    <xf numFmtId="230" fontId="19" fillId="0" borderId="0" xfId="36" applyNumberFormat="1" applyFont="1" applyBorder="1" applyAlignment="1">
      <alignment horizontal="right"/>
    </xf>
    <xf numFmtId="38" fontId="65" fillId="0" borderId="4" xfId="17" applyFont="1" applyBorder="1" applyAlignment="1">
      <alignment horizontal="distributed"/>
    </xf>
    <xf numFmtId="38" fontId="65" fillId="0" borderId="0" xfId="17" applyFont="1" applyBorder="1"/>
    <xf numFmtId="38" fontId="8" fillId="11" borderId="4" xfId="17" applyFont="1" applyFill="1" applyBorder="1" applyAlignment="1">
      <alignment horizontal="distributed"/>
    </xf>
    <xf numFmtId="38" fontId="8" fillId="11" borderId="0" xfId="17" applyFont="1" applyFill="1" applyBorder="1"/>
    <xf numFmtId="38" fontId="8" fillId="0" borderId="3" xfId="17" applyFont="1" applyBorder="1" applyAlignment="1">
      <alignment horizontal="distributed"/>
    </xf>
    <xf numFmtId="38" fontId="8" fillId="11" borderId="5" xfId="17" applyFont="1" applyFill="1" applyBorder="1" applyAlignment="1">
      <alignment horizontal="distributed"/>
    </xf>
    <xf numFmtId="38" fontId="8" fillId="11" borderId="3" xfId="17" applyFont="1" applyFill="1" applyBorder="1" applyAlignment="1">
      <alignment horizontal="center"/>
    </xf>
    <xf numFmtId="231" fontId="73" fillId="0" borderId="0" xfId="40" applyFont="1" applyAlignment="1">
      <alignment horizontal="right" vertical="center"/>
    </xf>
    <xf numFmtId="231" fontId="8" fillId="0" borderId="9" xfId="41" applyFont="1" applyFill="1" applyBorder="1" applyAlignment="1">
      <alignment horizontal="right"/>
    </xf>
    <xf numFmtId="231" fontId="8" fillId="0" borderId="35" xfId="41" applyFont="1" applyFill="1" applyBorder="1"/>
    <xf numFmtId="231" fontId="8" fillId="0" borderId="13" xfId="41" applyFont="1" applyFill="1" applyBorder="1"/>
    <xf numFmtId="231" fontId="8" fillId="0" borderId="4" xfId="41" applyFont="1" applyFill="1" applyBorder="1" applyAlignment="1">
      <alignment horizontal="right"/>
    </xf>
    <xf numFmtId="231" fontId="8" fillId="0" borderId="44" xfId="41" applyFont="1" applyFill="1" applyBorder="1" applyAlignment="1">
      <alignment horizontal="center"/>
    </xf>
    <xf numFmtId="231" fontId="8" fillId="0" borderId="8" xfId="41" applyFont="1" applyFill="1" applyBorder="1" applyAlignment="1">
      <alignment horizontal="left"/>
    </xf>
    <xf numFmtId="231" fontId="8" fillId="0" borderId="40" xfId="41" applyNumberFormat="1" applyFont="1" applyFill="1" applyBorder="1" applyAlignment="1">
      <alignment horizontal="center"/>
    </xf>
    <xf numFmtId="231" fontId="8" fillId="0" borderId="4" xfId="41" applyFont="1" applyFill="1" applyBorder="1" applyAlignment="1">
      <alignment horizontal="distributed"/>
    </xf>
    <xf numFmtId="189" fontId="8" fillId="0" borderId="118" xfId="17" applyNumberFormat="1" applyFont="1" applyFill="1" applyBorder="1"/>
    <xf numFmtId="189" fontId="8" fillId="0" borderId="0" xfId="17" applyNumberFormat="1" applyFont="1" applyFill="1" applyBorder="1"/>
    <xf numFmtId="189" fontId="8" fillId="0" borderId="0" xfId="17" applyNumberFormat="1" applyFont="1" applyFill="1" applyBorder="1" applyAlignment="1"/>
    <xf numFmtId="231" fontId="8" fillId="0" borderId="3" xfId="41" applyFont="1" applyFill="1" applyBorder="1" applyAlignment="1">
      <alignment horizontal="distributed"/>
    </xf>
    <xf numFmtId="189" fontId="8" fillId="0" borderId="10" xfId="17" applyNumberFormat="1" applyFont="1" applyFill="1" applyBorder="1"/>
    <xf numFmtId="189" fontId="8" fillId="0" borderId="2" xfId="17" applyNumberFormat="1" applyFont="1" applyFill="1" applyBorder="1" applyAlignment="1"/>
    <xf numFmtId="183" fontId="8" fillId="0" borderId="0" xfId="26" applyNumberFormat="1" applyFont="1" applyFill="1" applyBorder="1" applyAlignment="1"/>
    <xf numFmtId="183" fontId="8" fillId="0" borderId="2" xfId="26" applyNumberFormat="1" applyFont="1" applyFill="1" applyBorder="1" applyAlignment="1"/>
    <xf numFmtId="231" fontId="22" fillId="0" borderId="94" xfId="0" applyFont="1" applyBorder="1" applyAlignment="1">
      <alignment horizontal="center" vertical="center"/>
    </xf>
    <xf numFmtId="192" fontId="22" fillId="0" borderId="21" xfId="0" applyNumberFormat="1" applyFont="1" applyBorder="1" applyAlignment="1">
      <alignment horizontal="right" vertical="center"/>
    </xf>
    <xf numFmtId="2" fontId="8" fillId="0" borderId="12" xfId="41" applyNumberFormat="1" applyFont="1" applyFill="1" applyBorder="1"/>
    <xf numFmtId="38" fontId="8" fillId="0" borderId="6" xfId="17" applyFont="1" applyFill="1" applyBorder="1"/>
    <xf numFmtId="225" fontId="8" fillId="0" borderId="6" xfId="17" applyNumberFormat="1" applyFont="1" applyFill="1" applyBorder="1"/>
    <xf numFmtId="40" fontId="8" fillId="0" borderId="6" xfId="17" applyNumberFormat="1" applyFont="1" applyFill="1" applyBorder="1"/>
    <xf numFmtId="2" fontId="8" fillId="0" borderId="118" xfId="41" applyNumberFormat="1" applyFont="1" applyFill="1" applyBorder="1"/>
    <xf numFmtId="225" fontId="8" fillId="0" borderId="0" xfId="17" applyNumberFormat="1" applyFont="1" applyFill="1" applyBorder="1"/>
    <xf numFmtId="40" fontId="8" fillId="0" borderId="0" xfId="17" applyNumberFormat="1" applyFont="1" applyFill="1" applyBorder="1"/>
    <xf numFmtId="221" fontId="23" fillId="0" borderId="0" xfId="41" applyNumberFormat="1" applyFont="1" applyBorder="1" applyAlignment="1">
      <alignment horizontal="right"/>
    </xf>
    <xf numFmtId="38" fontId="8" fillId="0" borderId="118" xfId="17" applyFont="1" applyBorder="1" applyAlignment="1">
      <alignment horizontal="right"/>
    </xf>
    <xf numFmtId="38" fontId="8" fillId="0" borderId="192" xfId="17" applyFont="1" applyBorder="1" applyAlignment="1">
      <alignment horizontal="right"/>
    </xf>
    <xf numFmtId="231" fontId="8" fillId="0" borderId="0" xfId="41" applyFont="1" applyBorder="1" applyAlignment="1">
      <alignment horizontal="distributed" vertical="center" justifyLastLine="1"/>
    </xf>
    <xf numFmtId="38" fontId="8" fillId="0" borderId="0" xfId="17" applyFont="1" applyAlignment="1">
      <alignment horizontal="distributed" vertical="center" justifyLastLine="1"/>
    </xf>
    <xf numFmtId="231" fontId="8" fillId="0" borderId="14" xfId="41" applyFont="1" applyFill="1" applyBorder="1" applyAlignment="1">
      <alignment horizontal="distributed" vertical="center" justifyLastLine="1"/>
    </xf>
    <xf numFmtId="231" fontId="8" fillId="0" borderId="13" xfId="41" applyFont="1" applyFill="1" applyBorder="1" applyAlignment="1">
      <alignment horizontal="distributed" vertical="center" justifyLastLine="1"/>
    </xf>
    <xf numFmtId="231" fontId="8" fillId="0" borderId="202" xfId="41" applyFont="1" applyFill="1" applyBorder="1" applyAlignment="1">
      <alignment horizontal="distributed" vertical="center" justifyLastLine="1"/>
    </xf>
    <xf numFmtId="231" fontId="8" fillId="0" borderId="195" xfId="41" applyFont="1" applyFill="1" applyBorder="1" applyAlignment="1">
      <alignment horizontal="distributed" vertical="center" justifyLastLine="1"/>
    </xf>
    <xf numFmtId="231" fontId="8" fillId="0" borderId="176" xfId="41" applyFont="1" applyBorder="1" applyAlignment="1">
      <alignment horizontal="distributed" vertical="center" justifyLastLine="1"/>
    </xf>
    <xf numFmtId="38" fontId="8" fillId="0" borderId="176" xfId="17" applyFont="1" applyBorder="1" applyAlignment="1">
      <alignment horizontal="distributed" vertical="center" justifyLastLine="1"/>
    </xf>
    <xf numFmtId="38" fontId="8" fillId="0" borderId="2" xfId="17" applyFont="1" applyBorder="1" applyAlignment="1">
      <alignment horizontal="distributed" vertical="center" justifyLastLine="1"/>
    </xf>
    <xf numFmtId="38" fontId="8" fillId="0" borderId="10" xfId="17" applyFont="1" applyBorder="1" applyAlignment="1">
      <alignment horizontal="right"/>
    </xf>
    <xf numFmtId="38" fontId="8" fillId="0" borderId="201" xfId="17" applyFont="1" applyBorder="1" applyAlignment="1">
      <alignment horizontal="right"/>
    </xf>
    <xf numFmtId="38" fontId="8" fillId="0" borderId="173" xfId="17" applyFont="1" applyBorder="1" applyAlignment="1">
      <alignment horizontal="distributed" vertical="center" justifyLastLine="1"/>
    </xf>
    <xf numFmtId="38" fontId="8" fillId="0" borderId="22" xfId="17" applyFont="1" applyFill="1" applyBorder="1" applyAlignment="1">
      <alignment horizontal="center" vertical="center" wrapText="1"/>
    </xf>
    <xf numFmtId="38" fontId="8" fillId="0" borderId="4" xfId="17" applyFont="1" applyBorder="1" applyAlignment="1">
      <alignment horizontal="right"/>
    </xf>
    <xf numFmtId="183" fontId="8" fillId="0" borderId="0" xfId="26" applyNumberFormat="1" applyFont="1" applyBorder="1" applyAlignment="1">
      <alignment horizontal="right"/>
    </xf>
    <xf numFmtId="231" fontId="22" fillId="0" borderId="6" xfId="42" applyFont="1" applyBorder="1" applyAlignment="1">
      <alignment horizontal="centerContinuous" vertical="center"/>
    </xf>
    <xf numFmtId="231" fontId="22" fillId="0" borderId="80" xfId="42" applyFont="1" applyBorder="1" applyAlignment="1">
      <alignment horizontal="centerContinuous" vertical="center"/>
    </xf>
    <xf numFmtId="231" fontId="22" fillId="0" borderId="5" xfId="42" applyFont="1" applyBorder="1" applyAlignment="1">
      <alignment horizontal="centerContinuous" vertical="center"/>
    </xf>
    <xf numFmtId="231" fontId="22" fillId="0" borderId="44" xfId="42" applyFont="1" applyBorder="1" applyAlignment="1">
      <alignment horizontal="centerContinuous" vertical="center"/>
    </xf>
    <xf numFmtId="231" fontId="22" fillId="0" borderId="8" xfId="42" applyFont="1" applyBorder="1" applyAlignment="1">
      <alignment vertical="center" wrapText="1"/>
    </xf>
    <xf numFmtId="231" fontId="22" fillId="0" borderId="22" xfId="42" applyFont="1" applyBorder="1" applyAlignment="1">
      <alignment horizontal="center" vertical="center" wrapText="1"/>
    </xf>
    <xf numFmtId="231" fontId="22" fillId="0" borderId="40" xfId="42" applyFont="1" applyBorder="1" applyAlignment="1">
      <alignment horizontal="center" vertical="center" wrapText="1"/>
    </xf>
    <xf numFmtId="38" fontId="22" fillId="0" borderId="6" xfId="29" applyFont="1" applyBorder="1" applyAlignment="1"/>
    <xf numFmtId="38" fontId="22" fillId="0" borderId="12" xfId="29" applyFont="1" applyBorder="1" applyAlignment="1"/>
    <xf numFmtId="38" fontId="22" fillId="0" borderId="5" xfId="29" applyFont="1" applyBorder="1" applyAlignment="1"/>
    <xf numFmtId="231" fontId="8" fillId="0" borderId="1" xfId="41" applyFont="1" applyFill="1" applyBorder="1" applyAlignment="1">
      <alignment vertical="center"/>
    </xf>
    <xf numFmtId="231" fontId="8" fillId="0" borderId="1" xfId="41" applyFont="1" applyFill="1" applyBorder="1" applyAlignment="1">
      <alignment horizontal="right" vertical="center"/>
    </xf>
    <xf numFmtId="231" fontId="8" fillId="0" borderId="7" xfId="41" applyFont="1" applyFill="1" applyBorder="1" applyAlignment="1">
      <alignment vertical="center"/>
    </xf>
    <xf numFmtId="231" fontId="8" fillId="0" borderId="21" xfId="41" applyFont="1" applyFill="1" applyBorder="1" applyAlignment="1">
      <alignment horizontal="center" vertical="center"/>
    </xf>
    <xf numFmtId="231" fontId="8" fillId="0" borderId="0" xfId="41" applyFont="1" applyBorder="1" applyAlignment="1">
      <alignment horizontal="center"/>
    </xf>
    <xf numFmtId="231" fontId="8" fillId="0" borderId="4" xfId="41" applyFont="1" applyBorder="1" applyAlignment="1">
      <alignment horizontal="distributed" indent="1"/>
    </xf>
    <xf numFmtId="183" fontId="8" fillId="0" borderId="0" xfId="41" applyNumberFormat="1" applyFont="1"/>
    <xf numFmtId="231" fontId="8" fillId="0" borderId="4" xfId="41" applyFont="1" applyBorder="1" applyAlignment="1">
      <alignment horizontal="distributed" indent="1" shrinkToFit="1"/>
    </xf>
    <xf numFmtId="231" fontId="8" fillId="0" borderId="4" xfId="41" applyFont="1" applyBorder="1" applyAlignment="1">
      <alignment horizontal="distributed" shrinkToFit="1"/>
    </xf>
    <xf numFmtId="231" fontId="23" fillId="0" borderId="0" xfId="41" applyFont="1"/>
    <xf numFmtId="231" fontId="8" fillId="0" borderId="13" xfId="41" applyFont="1" applyFill="1" applyBorder="1" applyAlignment="1">
      <alignment horizontal="centerContinuous"/>
    </xf>
    <xf numFmtId="231" fontId="8" fillId="0" borderId="14" xfId="41" applyFont="1" applyFill="1" applyBorder="1" applyAlignment="1">
      <alignment horizontal="centerContinuous"/>
    </xf>
    <xf numFmtId="231" fontId="8" fillId="0" borderId="118" xfId="41" applyFont="1" applyFill="1" applyBorder="1" applyAlignment="1">
      <alignment horizontal="centerContinuous"/>
    </xf>
    <xf numFmtId="231" fontId="8" fillId="0" borderId="80" xfId="41" applyFont="1" applyFill="1" applyBorder="1" applyAlignment="1">
      <alignment horizontal="centerContinuous"/>
    </xf>
    <xf numFmtId="231" fontId="8" fillId="0" borderId="5" xfId="41" applyFont="1" applyFill="1" applyBorder="1" applyAlignment="1">
      <alignment horizontal="centerContinuous"/>
    </xf>
    <xf numFmtId="231" fontId="8" fillId="0" borderId="0" xfId="41" applyFont="1" applyFill="1" applyBorder="1" applyAlignment="1">
      <alignment horizontal="centerContinuous"/>
    </xf>
    <xf numFmtId="231" fontId="8" fillId="0" borderId="118" xfId="41" applyFont="1" applyFill="1" applyBorder="1" applyAlignment="1">
      <alignment horizontal="center"/>
    </xf>
    <xf numFmtId="231" fontId="8" fillId="0" borderId="21" xfId="41" applyFont="1" applyFill="1" applyBorder="1" applyAlignment="1">
      <alignment horizontal="centerContinuous"/>
    </xf>
    <xf numFmtId="231" fontId="8" fillId="0" borderId="7" xfId="41" applyFont="1" applyFill="1" applyBorder="1" applyAlignment="1">
      <alignment horizontal="centerContinuous"/>
    </xf>
    <xf numFmtId="231" fontId="8" fillId="0" borderId="39" xfId="41" applyFont="1" applyFill="1" applyBorder="1" applyAlignment="1">
      <alignment horizontal="center"/>
    </xf>
    <xf numFmtId="231" fontId="8" fillId="0" borderId="22" xfId="41" applyFont="1" applyFill="1" applyBorder="1" applyAlignment="1">
      <alignment horizontal="center"/>
    </xf>
    <xf numFmtId="231" fontId="8" fillId="0" borderId="40" xfId="41" applyFont="1" applyFill="1" applyBorder="1" applyAlignment="1">
      <alignment horizontal="center"/>
    </xf>
    <xf numFmtId="184" fontId="8" fillId="0" borderId="118" xfId="41" applyNumberFormat="1" applyFont="1" applyFill="1" applyBorder="1" applyAlignment="1">
      <alignment vertical="center"/>
    </xf>
    <xf numFmtId="184" fontId="8" fillId="0" borderId="0" xfId="41" applyNumberFormat="1" applyFont="1" applyFill="1" applyBorder="1" applyAlignment="1">
      <alignment vertical="center"/>
    </xf>
    <xf numFmtId="184" fontId="8" fillId="0" borderId="0" xfId="41" applyNumberFormat="1" applyFont="1" applyFill="1" applyBorder="1" applyAlignment="1">
      <alignment horizontal="right" vertical="center"/>
    </xf>
    <xf numFmtId="184" fontId="8" fillId="0" borderId="118" xfId="41" applyNumberFormat="1" applyFont="1" applyFill="1" applyBorder="1" applyAlignment="1">
      <alignment horizontal="right" vertical="center"/>
    </xf>
    <xf numFmtId="231" fontId="8" fillId="0" borderId="0" xfId="41" applyFont="1" applyFill="1" applyBorder="1" applyAlignment="1" applyProtection="1">
      <alignment vertical="center" wrapText="1"/>
    </xf>
    <xf numFmtId="231" fontId="6" fillId="0" borderId="0" xfId="41" applyFont="1" applyFill="1" applyBorder="1" applyAlignment="1" applyProtection="1">
      <alignment vertical="center" wrapText="1"/>
    </xf>
    <xf numFmtId="231" fontId="6" fillId="0" borderId="0" xfId="41" applyFont="1" applyFill="1" applyBorder="1" applyAlignment="1">
      <alignment horizontal="center" vertical="center" wrapText="1"/>
    </xf>
    <xf numFmtId="231" fontId="8" fillId="0" borderId="0" xfId="41" applyFont="1" applyFill="1" applyBorder="1" applyAlignment="1" applyProtection="1">
      <alignment horizontal="center" vertical="center" wrapText="1"/>
    </xf>
    <xf numFmtId="231" fontId="6" fillId="0" borderId="0" xfId="41" applyFont="1" applyFill="1" applyBorder="1" applyAlignment="1" applyProtection="1">
      <alignment horizontal="center" vertical="center" wrapText="1"/>
    </xf>
    <xf numFmtId="231" fontId="8" fillId="0" borderId="0" xfId="41" applyFont="1" applyFill="1" applyBorder="1" applyAlignment="1" applyProtection="1">
      <alignment horizontal="center" vertical="center" shrinkToFit="1"/>
    </xf>
    <xf numFmtId="38" fontId="23" fillId="0" borderId="22" xfId="17" applyFont="1" applyFill="1" applyBorder="1" applyAlignment="1">
      <alignment horizontal="center" vertical="center" wrapText="1"/>
    </xf>
    <xf numFmtId="231" fontId="8" fillId="0" borderId="41" xfId="41" applyFont="1" applyFill="1" applyBorder="1"/>
    <xf numFmtId="231" fontId="8" fillId="0" borderId="39" xfId="41" applyFont="1" applyFill="1" applyBorder="1"/>
    <xf numFmtId="38" fontId="8" fillId="0" borderId="42" xfId="17" applyFont="1" applyFill="1" applyBorder="1" applyAlignment="1">
      <alignment horizontal="left" vertical="center" wrapText="1"/>
    </xf>
    <xf numFmtId="38" fontId="8" fillId="0" borderId="41" xfId="17" applyFont="1" applyFill="1" applyBorder="1" applyAlignment="1">
      <alignment horizontal="left" vertical="center" wrapText="1"/>
    </xf>
    <xf numFmtId="231" fontId="8" fillId="0" borderId="40" xfId="41" applyFont="1" applyFill="1" applyBorder="1" applyAlignment="1">
      <alignment horizontal="center" vertical="center" wrapText="1"/>
    </xf>
    <xf numFmtId="182" fontId="8" fillId="0" borderId="0" xfId="17" applyNumberFormat="1" applyFont="1" applyAlignment="1"/>
    <xf numFmtId="38" fontId="8" fillId="0" borderId="2" xfId="17" applyFont="1" applyFill="1" applyBorder="1" applyAlignment="1"/>
    <xf numFmtId="182" fontId="8" fillId="0" borderId="2" xfId="17" applyNumberFormat="1" applyFont="1" applyFill="1" applyBorder="1" applyAlignment="1"/>
    <xf numFmtId="231" fontId="8" fillId="0" borderId="23" xfId="41" applyFont="1" applyFill="1" applyBorder="1" applyAlignment="1">
      <alignment horizontal="center" vertical="center" wrapText="1"/>
    </xf>
    <xf numFmtId="231" fontId="8" fillId="0" borderId="22" xfId="41" applyFont="1" applyFill="1" applyBorder="1" applyAlignment="1">
      <alignment horizontal="center" vertical="center" wrapText="1"/>
    </xf>
    <xf numFmtId="231" fontId="8" fillId="0" borderId="21" xfId="41" applyFont="1" applyFill="1" applyBorder="1" applyAlignment="1">
      <alignment horizontal="center" vertical="center" wrapText="1"/>
    </xf>
    <xf numFmtId="49" fontId="37" fillId="0" borderId="0" xfId="46" applyNumberFormat="1" applyFont="1" applyFill="1" applyBorder="1" applyAlignment="1">
      <alignment vertical="center"/>
    </xf>
    <xf numFmtId="49" fontId="37" fillId="0" borderId="0" xfId="46" applyNumberFormat="1" applyFont="1" applyFill="1" applyBorder="1" applyAlignment="1">
      <alignment horizontal="center" vertical="center"/>
    </xf>
    <xf numFmtId="49" fontId="37" fillId="0" borderId="4" xfId="46" applyNumberFormat="1" applyFont="1" applyFill="1" applyBorder="1" applyAlignment="1">
      <alignment horizontal="left" vertical="center"/>
    </xf>
    <xf numFmtId="49" fontId="37" fillId="0" borderId="4" xfId="46" applyNumberFormat="1" applyFont="1" applyFill="1" applyBorder="1" applyAlignment="1">
      <alignment vertical="center"/>
    </xf>
    <xf numFmtId="49" fontId="37" fillId="0" borderId="2" xfId="46" applyNumberFormat="1" applyFont="1" applyFill="1" applyBorder="1" applyAlignment="1">
      <alignment vertical="center"/>
    </xf>
    <xf numFmtId="231" fontId="8" fillId="0" borderId="4" xfId="41" applyFont="1" applyBorder="1" applyAlignment="1">
      <alignment vertical="center" wrapText="1"/>
    </xf>
    <xf numFmtId="38" fontId="8" fillId="0" borderId="118" xfId="17" applyFont="1" applyFill="1" applyBorder="1" applyAlignment="1">
      <alignment horizontal="centerContinuous" vertical="center"/>
    </xf>
    <xf numFmtId="38" fontId="8" fillId="0" borderId="7" xfId="17" applyFont="1" applyFill="1" applyBorder="1" applyAlignment="1">
      <alignment horizontal="centerContinuous" vertical="center"/>
    </xf>
    <xf numFmtId="38" fontId="8" fillId="0" borderId="21" xfId="17" applyFont="1" applyFill="1" applyBorder="1" applyAlignment="1">
      <alignment horizontal="centerContinuous" vertical="center"/>
    </xf>
    <xf numFmtId="38" fontId="8" fillId="0" borderId="80" xfId="17" applyFont="1" applyFill="1" applyBorder="1" applyAlignment="1">
      <alignment horizontal="centerContinuous" vertical="center"/>
    </xf>
    <xf numFmtId="38" fontId="8" fillId="0" borderId="23" xfId="17" applyFont="1" applyFill="1" applyBorder="1" applyAlignment="1">
      <alignment horizontal="centerContinuous" vertical="center"/>
    </xf>
    <xf numFmtId="187" fontId="8" fillId="0" borderId="22" xfId="17" applyNumberFormat="1" applyFont="1" applyFill="1" applyBorder="1" applyAlignment="1">
      <alignment horizontal="center" vertical="center"/>
    </xf>
    <xf numFmtId="231" fontId="8" fillId="0" borderId="22" xfId="6" applyFont="1" applyFill="1" applyBorder="1" applyAlignment="1">
      <alignment horizontal="center" vertical="center"/>
    </xf>
    <xf numFmtId="231" fontId="8" fillId="0" borderId="21" xfId="6" applyFont="1" applyFill="1" applyBorder="1" applyAlignment="1">
      <alignment horizontal="center" vertical="center"/>
    </xf>
    <xf numFmtId="38" fontId="8" fillId="0" borderId="118" xfId="17" applyFont="1" applyFill="1" applyBorder="1"/>
    <xf numFmtId="231" fontId="8" fillId="0" borderId="44" xfId="8" applyFont="1" applyBorder="1" applyAlignment="1">
      <alignment horizontal="center" vertical="center"/>
    </xf>
    <xf numFmtId="231" fontId="8" fillId="0" borderId="37" xfId="8" applyFont="1" applyBorder="1" applyAlignment="1">
      <alignment horizontal="center" vertical="center"/>
    </xf>
    <xf numFmtId="231" fontId="8" fillId="0" borderId="22" xfId="6" applyFont="1" applyFill="1" applyBorder="1" applyAlignment="1">
      <alignment horizontal="center" vertical="center" wrapText="1"/>
    </xf>
    <xf numFmtId="231" fontId="8" fillId="0" borderId="44" xfId="6" applyFont="1" applyFill="1" applyBorder="1" applyAlignment="1">
      <alignment horizontal="center" vertical="center" wrapText="1"/>
    </xf>
    <xf numFmtId="187" fontId="8" fillId="0" borderId="0" xfId="17" applyNumberFormat="1" applyFont="1" applyBorder="1" applyAlignment="1">
      <alignment horizontal="right"/>
    </xf>
    <xf numFmtId="38" fontId="8" fillId="0" borderId="48" xfId="17" applyFont="1" applyBorder="1"/>
    <xf numFmtId="187" fontId="8" fillId="0" borderId="48" xfId="17" applyNumberFormat="1" applyFont="1" applyBorder="1"/>
    <xf numFmtId="187" fontId="8" fillId="0" borderId="48" xfId="17" applyNumberFormat="1" applyFont="1" applyBorder="1" applyAlignment="1">
      <alignment horizontal="right"/>
    </xf>
    <xf numFmtId="231" fontId="8" fillId="0" borderId="22" xfId="36" applyFont="1" applyFill="1" applyBorder="1" applyAlignment="1">
      <alignment horizontal="center" vertical="center"/>
    </xf>
    <xf numFmtId="231" fontId="96" fillId="0" borderId="0" xfId="53"/>
    <xf numFmtId="38" fontId="0" fillId="0" borderId="0" xfId="54" applyFont="1" applyAlignment="1"/>
    <xf numFmtId="231" fontId="22" fillId="0" borderId="0" xfId="53" applyFont="1"/>
    <xf numFmtId="38" fontId="22" fillId="0" borderId="0" xfId="54" applyFont="1" applyAlignment="1"/>
    <xf numFmtId="231" fontId="65" fillId="0" borderId="0" xfId="53" applyFont="1"/>
    <xf numFmtId="231" fontId="22" fillId="0" borderId="0" xfId="53" applyFont="1" applyAlignment="1">
      <alignment wrapText="1"/>
    </xf>
    <xf numFmtId="231" fontId="3" fillId="0" borderId="0" xfId="0" applyFont="1" applyAlignment="1">
      <alignment horizontal="left" vertical="top" wrapText="1"/>
    </xf>
    <xf numFmtId="231" fontId="0" fillId="0" borderId="0" xfId="0" applyAlignment="1">
      <alignment vertical="center"/>
    </xf>
    <xf numFmtId="231" fontId="3" fillId="0" borderId="0" xfId="0" applyFont="1" applyAlignment="1">
      <alignment vertical="top" wrapText="1"/>
    </xf>
    <xf numFmtId="231" fontId="3" fillId="0" borderId="0" xfId="0" applyFont="1" applyAlignment="1">
      <alignment vertical="center" wrapText="1"/>
    </xf>
    <xf numFmtId="231" fontId="6" fillId="0" borderId="0" xfId="2" applyAlignment="1"/>
    <xf numFmtId="38" fontId="6" fillId="0" borderId="0" xfId="5" applyFont="1" applyBorder="1" applyAlignment="1">
      <alignment horizontal="right" vertical="center"/>
    </xf>
    <xf numFmtId="38" fontId="6" fillId="0" borderId="0" xfId="5" applyFont="1" applyFill="1" applyBorder="1" applyAlignment="1">
      <alignment horizontal="right" vertical="center"/>
    </xf>
    <xf numFmtId="224" fontId="6" fillId="0" borderId="0" xfId="2" applyNumberFormat="1" applyFont="1" applyFill="1" applyBorder="1" applyAlignment="1">
      <alignment horizontal="right"/>
    </xf>
    <xf numFmtId="3" fontId="6" fillId="0" borderId="0" xfId="2" applyNumberFormat="1" applyFont="1" applyFill="1" applyBorder="1" applyAlignment="1">
      <alignment vertical="center"/>
    </xf>
    <xf numFmtId="231" fontId="6" fillId="0" borderId="0" xfId="2" applyFont="1" applyFill="1" applyBorder="1" applyAlignment="1">
      <alignment horizontal="center" vertical="center"/>
    </xf>
    <xf numFmtId="231" fontId="14" fillId="0" borderId="0" xfId="2" applyFont="1" applyFill="1" applyAlignment="1"/>
    <xf numFmtId="231" fontId="6" fillId="0" borderId="0" xfId="2" applyFill="1" applyAlignment="1">
      <alignment vertical="center"/>
    </xf>
    <xf numFmtId="231" fontId="6" fillId="0" borderId="0" xfId="2" applyFont="1" applyAlignment="1">
      <alignment horizontal="center" vertical="center"/>
    </xf>
    <xf numFmtId="231" fontId="6" fillId="0" borderId="37" xfId="2" applyFont="1" applyBorder="1" applyAlignment="1">
      <alignment horizontal="center" vertical="center"/>
    </xf>
    <xf numFmtId="231" fontId="6" fillId="0" borderId="37" xfId="2" applyFont="1" applyBorder="1" applyAlignment="1">
      <alignment horizontal="distributed" vertical="center"/>
    </xf>
    <xf numFmtId="231" fontId="14" fillId="0" borderId="0" xfId="2" applyFont="1" applyAlignment="1">
      <alignment vertical="center"/>
    </xf>
    <xf numFmtId="231" fontId="94" fillId="0" borderId="0" xfId="2" applyFont="1" applyFill="1" applyAlignment="1">
      <alignment horizontal="right" vertical="center"/>
    </xf>
    <xf numFmtId="38" fontId="0" fillId="0" borderId="0" xfId="7" applyFont="1" applyFill="1" applyAlignment="1">
      <alignment vertical="center"/>
    </xf>
    <xf numFmtId="231" fontId="8" fillId="0" borderId="0" xfId="3" applyFont="1" applyAlignment="1">
      <alignment horizontal="left"/>
    </xf>
    <xf numFmtId="231" fontId="23" fillId="0" borderId="0" xfId="3" applyFont="1" applyAlignment="1">
      <alignment horizontal="right"/>
    </xf>
    <xf numFmtId="231" fontId="19" fillId="0" borderId="0" xfId="3" applyFont="1"/>
    <xf numFmtId="231" fontId="8" fillId="0" borderId="20" xfId="2" applyFont="1" applyFill="1" applyBorder="1" applyAlignment="1">
      <alignment horizontal="distributed" vertical="center"/>
    </xf>
    <xf numFmtId="231" fontId="22" fillId="0" borderId="22" xfId="2" applyFont="1" applyFill="1" applyBorder="1" applyAlignment="1">
      <alignment horizontal="distributed" vertical="center"/>
    </xf>
    <xf numFmtId="231" fontId="22" fillId="0" borderId="21" xfId="2" applyFont="1" applyFill="1" applyBorder="1" applyAlignment="1">
      <alignment horizontal="distributed" vertical="center"/>
    </xf>
    <xf numFmtId="231" fontId="8" fillId="0" borderId="22" xfId="2" applyFont="1" applyFill="1" applyBorder="1" applyAlignment="1">
      <alignment horizontal="distributed" vertical="center" justifyLastLine="1"/>
    </xf>
    <xf numFmtId="38" fontId="8" fillId="0" borderId="0" xfId="5" applyFont="1" applyFill="1" applyAlignment="1">
      <alignment horizontal="right"/>
    </xf>
    <xf numFmtId="231" fontId="27" fillId="0" borderId="0" xfId="8" applyAlignment="1">
      <alignment horizontal="right" vertical="center"/>
    </xf>
    <xf numFmtId="231" fontId="8" fillId="0" borderId="40" xfId="40" applyFont="1" applyFill="1" applyBorder="1" applyAlignment="1">
      <alignment horizontal="center"/>
    </xf>
    <xf numFmtId="231" fontId="8" fillId="0" borderId="21" xfId="40" applyFont="1" applyFill="1" applyBorder="1" applyAlignment="1">
      <alignment horizontal="center"/>
    </xf>
    <xf numFmtId="231" fontId="8" fillId="0" borderId="39" xfId="40" applyFont="1" applyFill="1" applyBorder="1" applyAlignment="1">
      <alignment horizontal="center"/>
    </xf>
    <xf numFmtId="231" fontId="8" fillId="0" borderId="4" xfId="40" applyFont="1" applyFill="1" applyBorder="1" applyAlignment="1">
      <alignment horizontal="center" vertical="center" wrapText="1"/>
    </xf>
    <xf numFmtId="187" fontId="8" fillId="0" borderId="0" xfId="40" applyNumberFormat="1" applyFont="1" applyFill="1" applyAlignment="1">
      <alignment vertical="center"/>
    </xf>
    <xf numFmtId="187" fontId="8" fillId="0" borderId="0" xfId="7" applyNumberFormat="1" applyFont="1" applyFill="1" applyBorder="1" applyAlignment="1">
      <alignment horizontal="right" vertical="center"/>
    </xf>
    <xf numFmtId="187" fontId="8" fillId="0" borderId="113" xfId="40" applyNumberFormat="1" applyFont="1" applyFill="1" applyBorder="1" applyAlignment="1">
      <alignment vertical="center"/>
    </xf>
    <xf numFmtId="187" fontId="8" fillId="0" borderId="113" xfId="7" applyNumberFormat="1" applyFont="1" applyFill="1" applyBorder="1" applyAlignment="1">
      <alignment horizontal="right" vertical="center"/>
    </xf>
    <xf numFmtId="187" fontId="8" fillId="0" borderId="111" xfId="40" applyNumberFormat="1" applyFont="1" applyFill="1" applyBorder="1" applyAlignment="1">
      <alignment vertical="center"/>
    </xf>
    <xf numFmtId="187" fontId="8" fillId="0" borderId="111" xfId="7" applyNumberFormat="1" applyFont="1" applyFill="1" applyBorder="1" applyAlignment="1">
      <alignment horizontal="right" vertical="center"/>
    </xf>
    <xf numFmtId="231" fontId="8" fillId="0" borderId="3" xfId="40" applyFont="1" applyFill="1" applyBorder="1" applyAlignment="1">
      <alignment horizontal="center" vertical="center" wrapText="1"/>
    </xf>
    <xf numFmtId="187" fontId="8" fillId="0" borderId="110" xfId="40" applyNumberFormat="1" applyFont="1" applyFill="1" applyBorder="1" applyAlignment="1">
      <alignment vertical="center"/>
    </xf>
    <xf numFmtId="187" fontId="8" fillId="0" borderId="110" xfId="7" applyNumberFormat="1" applyFont="1" applyFill="1" applyBorder="1" applyAlignment="1">
      <alignment horizontal="right" vertical="center"/>
    </xf>
    <xf numFmtId="38" fontId="8" fillId="0" borderId="0" xfId="5" applyFont="1" applyBorder="1" applyAlignment="1">
      <alignment horizontal="right"/>
    </xf>
    <xf numFmtId="231" fontId="42" fillId="0" borderId="1" xfId="40" applyNumberFormat="1" applyFont="1" applyFill="1" applyBorder="1" applyAlignment="1"/>
    <xf numFmtId="231" fontId="42" fillId="0" borderId="0" xfId="40" applyNumberFormat="1" applyFont="1" applyFill="1" applyBorder="1" applyAlignment="1"/>
    <xf numFmtId="231" fontId="42" fillId="0" borderId="0" xfId="40" applyNumberFormat="1" applyFont="1" applyAlignment="1"/>
    <xf numFmtId="231" fontId="8" fillId="0" borderId="41" xfId="2" applyNumberFormat="1" applyFont="1" applyFill="1" applyBorder="1" applyAlignment="1">
      <alignment horizontal="center" vertical="center" wrapText="1"/>
    </xf>
    <xf numFmtId="231" fontId="6" fillId="0" borderId="22" xfId="0" applyFont="1" applyFill="1" applyBorder="1" applyAlignment="1">
      <alignment horizontal="distributed" vertical="center" justifyLastLine="1"/>
    </xf>
    <xf numFmtId="231" fontId="6" fillId="0" borderId="21" xfId="0" applyFont="1" applyFill="1" applyBorder="1" applyAlignment="1">
      <alignment horizontal="distributed" vertical="center" justifyLastLine="1"/>
    </xf>
    <xf numFmtId="231" fontId="19" fillId="0" borderId="0" xfId="0" applyFont="1" applyFill="1" applyBorder="1" applyAlignment="1"/>
    <xf numFmtId="38" fontId="22" fillId="0" borderId="0" xfId="17" applyFont="1" applyAlignment="1">
      <alignment horizontal="right"/>
    </xf>
    <xf numFmtId="38" fontId="8" fillId="0" borderId="21" xfId="17" applyFont="1" applyFill="1" applyBorder="1" applyAlignment="1">
      <alignment horizontal="center" vertical="center"/>
    </xf>
    <xf numFmtId="231" fontId="8" fillId="0" borderId="4" xfId="2" applyFont="1" applyFill="1" applyBorder="1" applyAlignment="1">
      <alignment horizontal="distributed" vertical="center" wrapText="1"/>
    </xf>
    <xf numFmtId="38" fontId="8" fillId="0" borderId="0" xfId="5" applyFont="1" applyFill="1" applyBorder="1" applyAlignment="1">
      <alignment vertical="center"/>
    </xf>
    <xf numFmtId="197" fontId="8" fillId="0" borderId="0" xfId="12" applyNumberFormat="1" applyFont="1" applyFill="1" applyBorder="1" applyAlignment="1">
      <alignment vertical="center"/>
    </xf>
    <xf numFmtId="57" fontId="8" fillId="0" borderId="0" xfId="2" applyNumberFormat="1" applyFont="1" applyFill="1" applyBorder="1" applyAlignment="1">
      <alignment horizontal="distributed" vertical="center" justifyLastLine="1"/>
    </xf>
    <xf numFmtId="57" fontId="8" fillId="0" borderId="0" xfId="2" applyNumberFormat="1" applyFont="1" applyFill="1" applyBorder="1" applyAlignment="1">
      <alignment horizontal="left" vertical="center"/>
    </xf>
    <xf numFmtId="231" fontId="8" fillId="0" borderId="0" xfId="2" applyFont="1" applyFill="1" applyAlignment="1">
      <alignment horizontal="right" vertical="center"/>
    </xf>
    <xf numFmtId="231" fontId="15" fillId="0" borderId="0" xfId="2" applyFont="1" applyAlignment="1">
      <alignment vertical="center"/>
    </xf>
    <xf numFmtId="231" fontId="6" fillId="0" borderId="39" xfId="2" applyFont="1" applyFill="1" applyBorder="1" applyAlignment="1">
      <alignment horizontal="distributed" vertical="center"/>
    </xf>
    <xf numFmtId="231" fontId="6" fillId="0" borderId="21" xfId="2" applyFont="1" applyFill="1" applyBorder="1" applyAlignment="1">
      <alignment horizontal="distributed" vertical="center"/>
    </xf>
    <xf numFmtId="38" fontId="6" fillId="0" borderId="37" xfId="1" applyFont="1" applyBorder="1" applyAlignment="1">
      <alignment horizontal="center" vertical="center"/>
    </xf>
    <xf numFmtId="38" fontId="8" fillId="0" borderId="0" xfId="5" applyFont="1" applyBorder="1" applyAlignment="1">
      <alignment horizontal="right" vertical="center"/>
    </xf>
    <xf numFmtId="38" fontId="22" fillId="0" borderId="12" xfId="5" applyNumberFormat="1" applyFont="1" applyFill="1" applyBorder="1" applyAlignment="1">
      <alignment horizontal="right" vertical="center"/>
    </xf>
    <xf numFmtId="38" fontId="22" fillId="0" borderId="5" xfId="5" quotePrefix="1" applyFont="1" applyFill="1" applyBorder="1" applyAlignment="1">
      <alignment horizontal="left" vertical="center"/>
    </xf>
    <xf numFmtId="38" fontId="22" fillId="0" borderId="6" xfId="5" applyNumberFormat="1" applyFont="1" applyFill="1" applyBorder="1" applyAlignment="1">
      <alignment horizontal="right" vertical="center"/>
    </xf>
    <xf numFmtId="38" fontId="22" fillId="0" borderId="6" xfId="5" quotePrefix="1" applyFont="1" applyFill="1" applyBorder="1" applyAlignment="1">
      <alignment horizontal="left" vertical="center"/>
    </xf>
    <xf numFmtId="38" fontId="22" fillId="0" borderId="109" xfId="5" applyFont="1" applyBorder="1" applyAlignment="1">
      <alignment horizontal="right" vertical="center"/>
    </xf>
    <xf numFmtId="38" fontId="22" fillId="0" borderId="0" xfId="5" applyNumberFormat="1" applyFont="1" applyFill="1" applyBorder="1" applyAlignment="1">
      <alignment horizontal="right" vertical="center"/>
    </xf>
    <xf numFmtId="38" fontId="22" fillId="0" borderId="4" xfId="5" quotePrefix="1" applyFont="1" applyFill="1" applyBorder="1" applyAlignment="1">
      <alignment horizontal="left" vertical="center"/>
    </xf>
    <xf numFmtId="38" fontId="22" fillId="0" borderId="118" xfId="5" applyNumberFormat="1" applyFont="1" applyFill="1" applyBorder="1" applyAlignment="1">
      <alignment horizontal="right" vertical="center"/>
    </xf>
    <xf numFmtId="38" fontId="22" fillId="0" borderId="0" xfId="5" quotePrefix="1" applyFont="1" applyFill="1" applyBorder="1" applyAlignment="1">
      <alignment horizontal="left" vertical="center"/>
    </xf>
    <xf numFmtId="38" fontId="22" fillId="0" borderId="109" xfId="5" applyFont="1" applyFill="1" applyBorder="1" applyAlignment="1">
      <alignment horizontal="right" vertical="center"/>
    </xf>
    <xf numFmtId="38" fontId="22" fillId="0" borderId="0" xfId="5" applyFont="1" applyFill="1" applyBorder="1" applyAlignment="1">
      <alignment horizontal="right" vertical="center"/>
    </xf>
    <xf numFmtId="38" fontId="22" fillId="0" borderId="0" xfId="5" applyNumberFormat="1" applyFont="1" applyBorder="1" applyAlignment="1">
      <alignment horizontal="right" vertical="center"/>
    </xf>
    <xf numFmtId="38" fontId="22" fillId="0" borderId="4" xfId="5" quotePrefix="1" applyFont="1" applyBorder="1" applyAlignment="1">
      <alignment horizontal="left" vertical="center"/>
    </xf>
    <xf numFmtId="38" fontId="22" fillId="0" borderId="118" xfId="5" applyNumberFormat="1" applyFont="1" applyBorder="1" applyAlignment="1">
      <alignment horizontal="right" vertical="center"/>
    </xf>
    <xf numFmtId="38" fontId="22" fillId="0" borderId="0" xfId="5" quotePrefix="1" applyFont="1" applyBorder="1" applyAlignment="1">
      <alignment horizontal="left" vertical="center"/>
    </xf>
    <xf numFmtId="38" fontId="22" fillId="0" borderId="37" xfId="5" applyFont="1" applyFill="1" applyBorder="1" applyAlignment="1">
      <alignment horizontal="right" vertical="center"/>
    </xf>
    <xf numFmtId="38" fontId="22" fillId="0" borderId="2" xfId="5" applyNumberFormat="1" applyFont="1" applyBorder="1" applyAlignment="1">
      <alignment horizontal="right" vertical="center"/>
    </xf>
    <xf numFmtId="38" fontId="22" fillId="0" borderId="3" xfId="5" quotePrefix="1" applyFont="1" applyBorder="1" applyAlignment="1">
      <alignment horizontal="left" vertical="center"/>
    </xf>
    <xf numFmtId="38" fontId="22" fillId="0" borderId="10" xfId="5" applyNumberFormat="1" applyFont="1" applyBorder="1" applyAlignment="1">
      <alignment horizontal="right" vertical="center"/>
    </xf>
    <xf numFmtId="38" fontId="22" fillId="0" borderId="2" xfId="5" quotePrefix="1" applyFont="1" applyBorder="1" applyAlignment="1">
      <alignment horizontal="left" vertical="center"/>
    </xf>
    <xf numFmtId="231" fontId="22" fillId="0" borderId="109" xfId="2" applyFont="1" applyBorder="1" applyAlignment="1">
      <alignment horizontal="distributed" vertical="center"/>
    </xf>
    <xf numFmtId="231" fontId="22" fillId="0" borderId="37" xfId="2" applyFont="1" applyFill="1" applyBorder="1" applyAlignment="1">
      <alignment horizontal="distributed" vertical="center"/>
    </xf>
    <xf numFmtId="38" fontId="22" fillId="0" borderId="0" xfId="5" applyFont="1" applyFill="1" applyBorder="1"/>
    <xf numFmtId="38" fontId="8" fillId="0" borderId="0" xfId="1" applyFont="1" applyBorder="1" applyAlignment="1">
      <alignment horizontal="distributed" justifyLastLine="1"/>
    </xf>
    <xf numFmtId="38" fontId="22" fillId="0" borderId="0" xfId="1" applyFont="1" applyFill="1" applyBorder="1" applyAlignment="1">
      <alignment horizontal="distributed" justifyLastLine="1"/>
    </xf>
    <xf numFmtId="38" fontId="8" fillId="0" borderId="0" xfId="5" applyFont="1" applyBorder="1" applyAlignment="1">
      <alignment vertical="center"/>
    </xf>
    <xf numFmtId="231" fontId="95" fillId="0" borderId="0" xfId="2" applyFont="1"/>
    <xf numFmtId="38" fontId="23" fillId="0" borderId="44" xfId="5" applyFont="1" applyBorder="1" applyAlignment="1">
      <alignment vertical="center"/>
    </xf>
    <xf numFmtId="38" fontId="23" fillId="0" borderId="0" xfId="5" applyFont="1" applyAlignment="1">
      <alignment vertical="center"/>
    </xf>
    <xf numFmtId="231" fontId="23" fillId="0" borderId="0" xfId="2" applyFont="1" applyAlignment="1">
      <alignment vertical="center"/>
    </xf>
    <xf numFmtId="38" fontId="23" fillId="0" borderId="109" xfId="5" applyFont="1" applyBorder="1" applyAlignment="1">
      <alignment vertical="center"/>
    </xf>
    <xf numFmtId="38" fontId="23" fillId="0" borderId="0" xfId="5" applyFont="1" applyAlignment="1">
      <alignment horizontal="right" vertical="center"/>
    </xf>
    <xf numFmtId="38" fontId="23" fillId="0" borderId="37" xfId="5" applyFont="1" applyBorder="1" applyAlignment="1">
      <alignment vertical="center"/>
    </xf>
    <xf numFmtId="38" fontId="23" fillId="0" borderId="37" xfId="5" applyFont="1" applyBorder="1" applyAlignment="1">
      <alignment horizontal="right" vertical="center"/>
    </xf>
    <xf numFmtId="38" fontId="23" fillId="0" borderId="2" xfId="5" applyFont="1" applyBorder="1" applyAlignment="1">
      <alignment vertical="center"/>
    </xf>
    <xf numFmtId="38" fontId="23" fillId="0" borderId="0" xfId="5" applyFont="1" applyBorder="1" applyAlignment="1">
      <alignment vertical="center"/>
    </xf>
    <xf numFmtId="231" fontId="45" fillId="0" borderId="0" xfId="2" applyFont="1"/>
    <xf numFmtId="231" fontId="8" fillId="0" borderId="0" xfId="2" applyFont="1" applyAlignment="1">
      <alignment horizontal="right" wrapText="1"/>
    </xf>
    <xf numFmtId="231" fontId="8" fillId="0" borderId="42" xfId="2" applyFont="1" applyFill="1" applyBorder="1" applyAlignment="1">
      <alignment horizontal="centerContinuous" vertical="center"/>
    </xf>
    <xf numFmtId="231" fontId="8" fillId="0" borderId="40" xfId="2" applyFont="1" applyFill="1" applyBorder="1" applyAlignment="1">
      <alignment horizontal="center"/>
    </xf>
    <xf numFmtId="182" fontId="8" fillId="0" borderId="0" xfId="5" applyNumberFormat="1" applyFont="1" applyBorder="1"/>
    <xf numFmtId="182" fontId="22" fillId="0" borderId="0" xfId="5" applyNumberFormat="1" applyFont="1" applyFill="1" applyBorder="1"/>
    <xf numFmtId="49" fontId="8" fillId="0" borderId="0" xfId="5" applyNumberFormat="1" applyFont="1" applyBorder="1" applyAlignment="1">
      <alignment horizontal="center"/>
    </xf>
    <xf numFmtId="49" fontId="8" fillId="0" borderId="0" xfId="5" applyNumberFormat="1" applyFont="1" applyFill="1" applyBorder="1" applyAlignment="1">
      <alignment horizontal="center"/>
    </xf>
    <xf numFmtId="49" fontId="22" fillId="0" borderId="0" xfId="5" applyNumberFormat="1" applyFont="1" applyFill="1" applyBorder="1" applyAlignment="1">
      <alignment horizontal="center"/>
    </xf>
    <xf numFmtId="183" fontId="8" fillId="0" borderId="0" xfId="2" applyNumberFormat="1" applyFont="1"/>
    <xf numFmtId="38" fontId="22" fillId="0" borderId="0" xfId="5" applyFont="1"/>
    <xf numFmtId="38" fontId="22" fillId="0" borderId="0" xfId="5" applyFont="1" applyBorder="1"/>
    <xf numFmtId="183" fontId="45" fillId="0" borderId="0" xfId="2" applyNumberFormat="1" applyFont="1"/>
    <xf numFmtId="38" fontId="8" fillId="0" borderId="0" xfId="1" applyFont="1" applyBorder="1" applyAlignment="1"/>
    <xf numFmtId="231" fontId="8" fillId="0" borderId="40" xfId="2" applyFont="1" applyFill="1" applyBorder="1" applyAlignment="1">
      <alignment horizontal="right"/>
    </xf>
    <xf numFmtId="231" fontId="8" fillId="0" borderId="4" xfId="2" applyFont="1" applyFill="1" applyBorder="1" applyAlignment="1">
      <alignment horizontal="right"/>
    </xf>
    <xf numFmtId="231" fontId="45" fillId="0" borderId="0" xfId="2" applyFont="1" applyFill="1"/>
    <xf numFmtId="38" fontId="8" fillId="0" borderId="118" xfId="5" applyFont="1" applyBorder="1" applyAlignment="1">
      <alignment vertical="center"/>
    </xf>
    <xf numFmtId="38" fontId="8" fillId="0" borderId="0" xfId="5" applyFont="1" applyFill="1" applyBorder="1" applyAlignment="1">
      <alignment horizontal="right" vertical="center"/>
    </xf>
    <xf numFmtId="38" fontId="22" fillId="0" borderId="0" xfId="5" applyFont="1" applyFill="1" applyBorder="1" applyAlignment="1">
      <alignment vertical="center"/>
    </xf>
    <xf numFmtId="231" fontId="8" fillId="0" borderId="18" xfId="2" applyFont="1" applyBorder="1" applyAlignment="1">
      <alignment horizontal="distributed" vertical="center"/>
    </xf>
    <xf numFmtId="231" fontId="8" fillId="0" borderId="0" xfId="2" applyFont="1" applyAlignment="1">
      <alignment horizontal="distributed" vertical="center" justifyLastLine="1"/>
    </xf>
    <xf numFmtId="38" fontId="8" fillId="0" borderId="0" xfId="2" applyNumberFormat="1" applyFont="1"/>
    <xf numFmtId="193" fontId="8" fillId="0" borderId="0" xfId="12" applyNumberFormat="1" applyFont="1"/>
    <xf numFmtId="193" fontId="22" fillId="0" borderId="0" xfId="12" applyNumberFormat="1" applyFont="1"/>
    <xf numFmtId="231" fontId="8" fillId="0" borderId="0" xfId="2" applyFont="1" applyBorder="1" applyAlignment="1">
      <alignment horizontal="distributed" vertical="center" justifyLastLine="1"/>
    </xf>
    <xf numFmtId="231" fontId="8" fillId="0" borderId="13" xfId="6" quotePrefix="1" applyNumberFormat="1" applyFont="1" applyFill="1" applyBorder="1" applyAlignment="1">
      <alignment horizontal="center" vertical="center" wrapText="1"/>
    </xf>
    <xf numFmtId="231" fontId="8" fillId="4" borderId="46" xfId="6" applyNumberFormat="1" applyFont="1" applyFill="1" applyBorder="1"/>
    <xf numFmtId="231" fontId="8" fillId="4" borderId="49" xfId="6" applyNumberFormat="1" applyFont="1" applyFill="1" applyBorder="1" applyAlignment="1">
      <alignment wrapText="1"/>
    </xf>
    <xf numFmtId="231" fontId="8" fillId="4" borderId="44" xfId="6" applyNumberFormat="1" applyFont="1" applyFill="1" applyBorder="1"/>
    <xf numFmtId="231" fontId="8" fillId="4" borderId="6" xfId="7" applyNumberFormat="1" applyFont="1" applyFill="1" applyBorder="1" applyAlignment="1"/>
    <xf numFmtId="231" fontId="8" fillId="4" borderId="38" xfId="6" applyNumberFormat="1" applyFont="1" applyFill="1" applyBorder="1"/>
    <xf numFmtId="231" fontId="8" fillId="4" borderId="0" xfId="7" applyNumberFormat="1" applyFont="1" applyFill="1" applyBorder="1" applyAlignment="1"/>
    <xf numFmtId="231" fontId="8" fillId="4" borderId="0" xfId="7" applyNumberFormat="1" applyFont="1" applyFill="1" applyBorder="1" applyAlignment="1">
      <alignment horizontal="center"/>
    </xf>
    <xf numFmtId="231" fontId="8" fillId="4" borderId="4" xfId="6" applyNumberFormat="1" applyFont="1" applyFill="1" applyBorder="1"/>
    <xf numFmtId="231" fontId="8" fillId="4" borderId="38" xfId="6" applyNumberFormat="1" applyFont="1" applyFill="1" applyBorder="1" applyAlignment="1">
      <alignment horizontal="center" wrapText="1"/>
    </xf>
    <xf numFmtId="191" fontId="42" fillId="0" borderId="0" xfId="2" applyNumberFormat="1" applyFont="1"/>
    <xf numFmtId="38" fontId="42" fillId="0" borderId="0" xfId="1" applyFont="1" applyAlignment="1"/>
    <xf numFmtId="191" fontId="42" fillId="0" borderId="0" xfId="2" applyNumberFormat="1" applyFont="1" applyFill="1"/>
    <xf numFmtId="191" fontId="27" fillId="0" borderId="0" xfId="2" applyNumberFormat="1" applyFont="1"/>
    <xf numFmtId="38" fontId="27" fillId="0" borderId="0" xfId="1" applyFont="1" applyAlignment="1"/>
    <xf numFmtId="200" fontId="27" fillId="0" borderId="0" xfId="2" applyNumberFormat="1" applyFont="1"/>
    <xf numFmtId="200" fontId="42" fillId="0" borderId="0" xfId="2" applyNumberFormat="1" applyFont="1"/>
    <xf numFmtId="191" fontId="6" fillId="0" borderId="0" xfId="2" applyNumberFormat="1" applyFont="1"/>
    <xf numFmtId="191" fontId="8" fillId="0" borderId="0" xfId="2" applyNumberFormat="1" applyFont="1"/>
    <xf numFmtId="191" fontId="6" fillId="0" borderId="0" xfId="2" applyNumberFormat="1" applyFont="1" applyFill="1"/>
    <xf numFmtId="191" fontId="8" fillId="0" borderId="18" xfId="2" applyNumberFormat="1" applyFont="1" applyBorder="1" applyAlignment="1">
      <alignment horizontal="distributed" justifyLastLine="1"/>
    </xf>
    <xf numFmtId="191" fontId="6" fillId="0" borderId="0" xfId="2" applyNumberFormat="1" applyFont="1" applyBorder="1"/>
    <xf numFmtId="191" fontId="7" fillId="0" borderId="0" xfId="2" applyNumberFormat="1" applyFont="1"/>
    <xf numFmtId="231" fontId="45" fillId="3" borderId="0" xfId="15" applyFont="1" applyFill="1" applyAlignment="1">
      <alignment horizontal="left" vertical="center"/>
    </xf>
    <xf numFmtId="231" fontId="8" fillId="0" borderId="20" xfId="6" applyFont="1" applyFill="1" applyBorder="1" applyAlignment="1">
      <alignment horizontal="center" vertical="center" wrapText="1"/>
    </xf>
    <xf numFmtId="231" fontId="27" fillId="0" borderId="0" xfId="8">
      <alignment vertical="center"/>
    </xf>
    <xf numFmtId="38" fontId="6" fillId="0" borderId="0" xfId="1" applyFont="1" applyAlignment="1"/>
    <xf numFmtId="38" fontId="7" fillId="0" borderId="0" xfId="1" applyFont="1" applyAlignment="1"/>
    <xf numFmtId="231" fontId="27" fillId="0" borderId="0" xfId="8">
      <alignment vertical="center"/>
    </xf>
    <xf numFmtId="231" fontId="45" fillId="0" borderId="0" xfId="15" applyFont="1" applyFill="1" applyAlignment="1">
      <alignment horizontal="left" vertical="center"/>
    </xf>
    <xf numFmtId="191" fontId="8" fillId="0" borderId="4" xfId="2" quotePrefix="1" applyNumberFormat="1" applyFont="1" applyBorder="1" applyAlignment="1">
      <alignment horizontal="center" wrapText="1"/>
    </xf>
    <xf numFmtId="191" fontId="24" fillId="0" borderId="0" xfId="2" applyNumberFormat="1" applyFont="1" applyFill="1"/>
    <xf numFmtId="191" fontId="6" fillId="0" borderId="0" xfId="2" applyNumberFormat="1" applyFont="1" applyFill="1" applyBorder="1" applyAlignment="1">
      <alignment horizontal="left"/>
    </xf>
    <xf numFmtId="231" fontId="14" fillId="0" borderId="0" xfId="2" applyFont="1" applyFill="1" applyBorder="1" applyAlignment="1">
      <alignment horizontal="right"/>
    </xf>
    <xf numFmtId="0" fontId="6" fillId="0" borderId="0" xfId="2" applyNumberFormat="1" applyFont="1"/>
    <xf numFmtId="0" fontId="6" fillId="0" borderId="0" xfId="2" applyNumberFormat="1" applyFont="1" applyAlignment="1">
      <alignment horizontal="right"/>
    </xf>
    <xf numFmtId="0" fontId="14" fillId="0" borderId="0" xfId="2" applyNumberFormat="1" applyFont="1" applyAlignment="1">
      <alignment horizontal="left"/>
    </xf>
    <xf numFmtId="231" fontId="27" fillId="0" borderId="0" xfId="8" applyFont="1">
      <alignment vertical="center"/>
    </xf>
    <xf numFmtId="0" fontId="8" fillId="0" borderId="4" xfId="2" quotePrefix="1" applyNumberFormat="1" applyFont="1" applyBorder="1" applyAlignment="1">
      <alignment horizontal="center" vertical="center"/>
    </xf>
    <xf numFmtId="0" fontId="22" fillId="0" borderId="4" xfId="2" quotePrefix="1" applyNumberFormat="1" applyFont="1" applyBorder="1" applyAlignment="1">
      <alignment horizontal="center" vertical="center"/>
    </xf>
    <xf numFmtId="0" fontId="8" fillId="0" borderId="4" xfId="2" quotePrefix="1" applyNumberFormat="1" applyFont="1" applyBorder="1" applyAlignment="1">
      <alignment horizontal="center"/>
    </xf>
    <xf numFmtId="0" fontId="22" fillId="0" borderId="4" xfId="2" quotePrefix="1" applyNumberFormat="1" applyFont="1" applyBorder="1" applyAlignment="1">
      <alignment horizontal="center"/>
    </xf>
    <xf numFmtId="0" fontId="8" fillId="0" borderId="0" xfId="2" quotePrefix="1" applyNumberFormat="1" applyFont="1" applyBorder="1" applyAlignment="1">
      <alignment horizontal="center" vertical="center"/>
    </xf>
    <xf numFmtId="0" fontId="8" fillId="0" borderId="4" xfId="6" applyNumberFormat="1" applyFont="1" applyBorder="1" applyAlignment="1">
      <alignment horizontal="center"/>
    </xf>
    <xf numFmtId="0" fontId="8" fillId="0" borderId="4" xfId="6" applyNumberFormat="1" applyFont="1" applyBorder="1" applyAlignment="1">
      <alignment horizontal="center" wrapText="1"/>
    </xf>
    <xf numFmtId="0" fontId="22" fillId="0" borderId="23" xfId="0" applyNumberFormat="1" applyFont="1" applyBorder="1" applyAlignment="1">
      <alignment horizontal="center" vertical="center"/>
    </xf>
    <xf numFmtId="0" fontId="22" fillId="0" borderId="5"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6" fillId="0" borderId="0" xfId="6" applyNumberFormat="1" applyFont="1" applyBorder="1"/>
    <xf numFmtId="0" fontId="15" fillId="0" borderId="0" xfId="6" applyNumberFormat="1" applyFont="1" applyBorder="1"/>
    <xf numFmtId="0" fontId="15" fillId="0" borderId="0" xfId="6" applyNumberFormat="1" applyFont="1"/>
    <xf numFmtId="0" fontId="15" fillId="0" borderId="0" xfId="6" applyNumberFormat="1" applyFont="1" applyFill="1"/>
    <xf numFmtId="0" fontId="8" fillId="0" borderId="0" xfId="6" applyNumberFormat="1" applyFont="1" applyBorder="1" applyAlignment="1">
      <alignment vertical="center"/>
    </xf>
    <xf numFmtId="0" fontId="15" fillId="0" borderId="0" xfId="6" applyNumberFormat="1" applyFont="1" applyAlignment="1">
      <alignment vertical="center"/>
    </xf>
    <xf numFmtId="0" fontId="6" fillId="0" borderId="0" xfId="6" applyNumberFormat="1" applyFont="1"/>
    <xf numFmtId="0" fontId="17" fillId="0" borderId="0" xfId="4" applyNumberFormat="1" applyFill="1" applyAlignment="1">
      <alignment horizontal="center"/>
    </xf>
    <xf numFmtId="0" fontId="8" fillId="0" borderId="0" xfId="6" applyNumberFormat="1" applyFont="1"/>
    <xf numFmtId="0" fontId="11" fillId="0" borderId="0" xfId="2" applyNumberFormat="1" applyFont="1" applyFill="1" applyAlignment="1">
      <alignment vertical="center"/>
    </xf>
    <xf numFmtId="0" fontId="6" fillId="0" borderId="0" xfId="2" applyNumberFormat="1" applyFont="1" applyFill="1" applyAlignment="1">
      <alignment vertical="center"/>
    </xf>
    <xf numFmtId="0" fontId="14" fillId="0" borderId="0" xfId="2" applyNumberFormat="1" applyFont="1" applyFill="1" applyAlignment="1">
      <alignment vertical="center"/>
    </xf>
    <xf numFmtId="0" fontId="8" fillId="0" borderId="0" xfId="11" applyNumberFormat="1" applyFont="1" applyFill="1"/>
    <xf numFmtId="0" fontId="8" fillId="0" borderId="6" xfId="5" applyNumberFormat="1" applyFont="1" applyFill="1" applyBorder="1" applyAlignment="1">
      <alignment horizontal="right"/>
    </xf>
    <xf numFmtId="0" fontId="14" fillId="0" borderId="0" xfId="2" applyNumberFormat="1" applyFont="1"/>
    <xf numFmtId="0" fontId="6" fillId="0" borderId="0" xfId="2" applyNumberFormat="1"/>
    <xf numFmtId="0" fontId="26" fillId="0" borderId="0" xfId="11" applyNumberFormat="1" applyFont="1" applyFill="1"/>
    <xf numFmtId="0" fontId="6" fillId="0" borderId="0" xfId="2" applyNumberFormat="1" applyFont="1" applyFill="1"/>
    <xf numFmtId="0" fontId="23" fillId="0" borderId="22" xfId="11" applyNumberFormat="1" applyFont="1" applyFill="1" applyBorder="1" applyAlignment="1">
      <alignment horizontal="center" vertical="center"/>
    </xf>
    <xf numFmtId="0" fontId="23" fillId="0" borderId="22" xfId="11" applyNumberFormat="1" applyFont="1" applyFill="1" applyBorder="1" applyAlignment="1">
      <alignment vertical="center" shrinkToFit="1"/>
    </xf>
    <xf numFmtId="0" fontId="23" fillId="0" borderId="22" xfId="11" applyNumberFormat="1" applyFont="1" applyFill="1" applyBorder="1" applyAlignment="1">
      <alignment horizontal="center" vertical="center" shrinkToFit="1"/>
    </xf>
    <xf numFmtId="0" fontId="23" fillId="0" borderId="44" xfId="11" applyNumberFormat="1" applyFont="1" applyFill="1" applyBorder="1" applyAlignment="1">
      <alignment horizontal="center" vertical="center"/>
    </xf>
    <xf numFmtId="0" fontId="26" fillId="0" borderId="0" xfId="2" applyNumberFormat="1" applyFont="1" applyFill="1" applyAlignment="1">
      <alignment vertical="center"/>
    </xf>
    <xf numFmtId="0" fontId="6" fillId="0" borderId="0" xfId="2" applyNumberFormat="1" applyFont="1" applyFill="1" applyBorder="1" applyAlignment="1">
      <alignment horizontal="right"/>
    </xf>
    <xf numFmtId="0" fontId="8" fillId="0" borderId="1" xfId="2" applyNumberFormat="1" applyFont="1" applyFill="1" applyBorder="1" applyAlignment="1">
      <alignment vertical="center"/>
    </xf>
    <xf numFmtId="0" fontId="8" fillId="0" borderId="1" xfId="2" applyNumberFormat="1" applyFont="1" applyFill="1" applyBorder="1" applyAlignment="1">
      <alignment horizontal="right" vertical="center"/>
    </xf>
    <xf numFmtId="0" fontId="8" fillId="0" borderId="0" xfId="2" applyNumberFormat="1" applyFont="1" applyFill="1" applyAlignment="1">
      <alignment vertical="center"/>
    </xf>
    <xf numFmtId="0" fontId="8" fillId="0" borderId="7" xfId="2" applyNumberFormat="1" applyFont="1" applyFill="1" applyBorder="1" applyAlignment="1">
      <alignment vertical="center"/>
    </xf>
    <xf numFmtId="0" fontId="8" fillId="0" borderId="6" xfId="2" applyNumberFormat="1" applyFont="1" applyFill="1" applyBorder="1" applyAlignment="1">
      <alignment vertical="top" shrinkToFit="1"/>
    </xf>
    <xf numFmtId="0" fontId="8" fillId="0" borderId="6" xfId="2" applyNumberFormat="1" applyFont="1" applyFill="1" applyBorder="1" applyAlignment="1">
      <alignment vertical="center" shrinkToFit="1"/>
    </xf>
    <xf numFmtId="0" fontId="8" fillId="0" borderId="12" xfId="2" applyNumberFormat="1" applyFont="1" applyFill="1" applyBorder="1" applyAlignment="1">
      <alignment horizontal="center" vertical="center" shrinkToFit="1"/>
    </xf>
    <xf numFmtId="0" fontId="8" fillId="0" borderId="6" xfId="2" applyNumberFormat="1" applyFont="1" applyFill="1" applyBorder="1" applyAlignment="1">
      <alignment horizontal="center" vertical="center"/>
    </xf>
    <xf numFmtId="0" fontId="8" fillId="0" borderId="0" xfId="2" applyNumberFormat="1" applyFont="1" applyFill="1" applyBorder="1" applyAlignment="1">
      <alignment horizontal="left" vertical="top" shrinkToFit="1"/>
    </xf>
    <xf numFmtId="0" fontId="8" fillId="0" borderId="0" xfId="2" applyNumberFormat="1" applyFont="1" applyFill="1" applyAlignment="1">
      <alignment horizontal="left" vertical="center"/>
    </xf>
    <xf numFmtId="0" fontId="8" fillId="0" borderId="0" xfId="2" applyNumberFormat="1" applyFont="1" applyFill="1" applyBorder="1" applyAlignment="1">
      <alignment vertical="top" shrinkToFit="1"/>
    </xf>
    <xf numFmtId="0" fontId="8" fillId="0" borderId="0" xfId="2" applyNumberFormat="1" applyFont="1" applyFill="1" applyBorder="1" applyAlignment="1">
      <alignment vertical="center" shrinkToFit="1"/>
    </xf>
    <xf numFmtId="0" fontId="8" fillId="0" borderId="0" xfId="2" applyNumberFormat="1" applyFont="1" applyFill="1" applyBorder="1" applyAlignment="1">
      <alignment horizontal="center" vertical="center"/>
    </xf>
    <xf numFmtId="0" fontId="37" fillId="0" borderId="73" xfId="2" applyNumberFormat="1" applyFont="1" applyBorder="1" applyAlignment="1">
      <alignment horizontal="left" vertical="center"/>
    </xf>
    <xf numFmtId="0" fontId="8" fillId="0" borderId="73" xfId="2" applyNumberFormat="1" applyFont="1" applyFill="1" applyBorder="1" applyAlignment="1">
      <alignment vertical="center"/>
    </xf>
    <xf numFmtId="0" fontId="8" fillId="0" borderId="75" xfId="2" applyNumberFormat="1" applyFont="1" applyFill="1" applyBorder="1" applyAlignment="1">
      <alignment horizontal="center" vertical="center"/>
    </xf>
    <xf numFmtId="0" fontId="8" fillId="0" borderId="73" xfId="2" applyNumberFormat="1" applyFont="1" applyFill="1" applyBorder="1" applyAlignment="1">
      <alignment horizontal="center" vertical="center"/>
    </xf>
    <xf numFmtId="0" fontId="8" fillId="0" borderId="71" xfId="2" applyNumberFormat="1" applyFont="1" applyBorder="1" applyAlignment="1">
      <alignment horizontal="left" vertical="center"/>
    </xf>
    <xf numFmtId="0" fontId="8" fillId="0" borderId="71" xfId="2" applyNumberFormat="1" applyFont="1" applyFill="1" applyBorder="1" applyAlignment="1">
      <alignment horizontal="left" vertical="center"/>
    </xf>
    <xf numFmtId="0" fontId="8" fillId="0" borderId="71" xfId="2" applyNumberFormat="1" applyFont="1" applyFill="1" applyBorder="1" applyAlignment="1">
      <alignment vertical="center"/>
    </xf>
    <xf numFmtId="0" fontId="8" fillId="0" borderId="76" xfId="2" applyNumberFormat="1" applyFont="1" applyFill="1" applyBorder="1" applyAlignment="1">
      <alignment horizontal="center" vertical="center"/>
    </xf>
    <xf numFmtId="0" fontId="8" fillId="0" borderId="71" xfId="2" applyNumberFormat="1" applyFont="1" applyFill="1" applyBorder="1" applyAlignment="1">
      <alignment horizontal="center" vertical="center"/>
    </xf>
    <xf numFmtId="0" fontId="37" fillId="0" borderId="0" xfId="2" applyNumberFormat="1" applyFont="1" applyBorder="1" applyAlignment="1">
      <alignment horizontal="left" vertical="center"/>
    </xf>
    <xf numFmtId="0" fontId="8" fillId="0" borderId="0" xfId="2" applyNumberFormat="1" applyFont="1" applyFill="1" applyAlignment="1">
      <alignment horizontal="center" vertical="center"/>
    </xf>
    <xf numFmtId="0" fontId="8" fillId="0" borderId="0" xfId="2" applyNumberFormat="1" applyFont="1" applyBorder="1" applyAlignment="1">
      <alignment horizontal="left" vertical="center"/>
    </xf>
    <xf numFmtId="0" fontId="8" fillId="0" borderId="0" xfId="2" applyNumberFormat="1" applyFont="1" applyFill="1" applyBorder="1" applyAlignment="1">
      <alignment horizontal="left" vertical="center"/>
    </xf>
    <xf numFmtId="0" fontId="37" fillId="0" borderId="71" xfId="2" applyNumberFormat="1" applyFont="1" applyBorder="1" applyAlignment="1">
      <alignment horizontal="left" vertical="center"/>
    </xf>
    <xf numFmtId="0" fontId="8" fillId="0" borderId="7" xfId="2" applyNumberFormat="1" applyFont="1" applyBorder="1" applyAlignment="1">
      <alignment vertical="center"/>
    </xf>
    <xf numFmtId="0" fontId="8" fillId="0" borderId="7" xfId="2" applyNumberFormat="1" applyFont="1" applyBorder="1" applyAlignment="1">
      <alignment horizontal="left" vertical="center"/>
    </xf>
    <xf numFmtId="0" fontId="8" fillId="0" borderId="7" xfId="2" applyNumberFormat="1" applyFont="1" applyFill="1" applyBorder="1" applyAlignment="1">
      <alignment horizontal="center" vertical="center"/>
    </xf>
    <xf numFmtId="0" fontId="8" fillId="0" borderId="0" xfId="2" applyNumberFormat="1" applyFont="1" applyFill="1" applyBorder="1" applyAlignment="1">
      <alignment vertical="center"/>
    </xf>
    <xf numFmtId="0" fontId="8" fillId="0" borderId="0" xfId="2" applyNumberFormat="1" applyFont="1" applyBorder="1" applyAlignment="1">
      <alignment vertical="center"/>
    </xf>
    <xf numFmtId="0" fontId="8" fillId="0" borderId="0" xfId="5" applyNumberFormat="1" applyFont="1" applyFill="1" applyBorder="1" applyAlignment="1">
      <alignment horizontal="right"/>
    </xf>
    <xf numFmtId="0" fontId="7" fillId="0" borderId="0" xfId="2" applyNumberFormat="1" applyFont="1"/>
    <xf numFmtId="0" fontId="26" fillId="0" borderId="0" xfId="2" applyNumberFormat="1" applyFont="1" applyFill="1" applyBorder="1"/>
    <xf numFmtId="0" fontId="8" fillId="0" borderId="9" xfId="2" applyNumberFormat="1" applyFont="1" applyFill="1" applyBorder="1" applyAlignment="1">
      <alignment horizontal="right" vertical="center"/>
    </xf>
    <xf numFmtId="0" fontId="8" fillId="0" borderId="8" xfId="2" applyNumberFormat="1" applyFont="1" applyFill="1" applyBorder="1" applyAlignment="1">
      <alignment vertical="center"/>
    </xf>
    <xf numFmtId="0" fontId="8" fillId="0" borderId="6" xfId="2" applyNumberFormat="1" applyFont="1" applyFill="1" applyBorder="1"/>
    <xf numFmtId="0" fontId="8" fillId="0" borderId="5" xfId="2" applyNumberFormat="1" applyFont="1" applyFill="1" applyBorder="1"/>
    <xf numFmtId="0" fontId="8" fillId="0" borderId="6" xfId="2" applyNumberFormat="1" applyFont="1" applyFill="1" applyBorder="1" applyAlignment="1">
      <alignment horizontal="center"/>
    </xf>
    <xf numFmtId="0" fontId="8" fillId="0" borderId="0" xfId="2" applyNumberFormat="1" applyFont="1" applyFill="1" applyBorder="1"/>
    <xf numFmtId="0" fontId="8" fillId="0" borderId="4" xfId="2" applyNumberFormat="1" applyFont="1" applyFill="1" applyBorder="1"/>
    <xf numFmtId="0" fontId="8" fillId="0" borderId="0" xfId="2" applyNumberFormat="1" applyFont="1" applyFill="1" applyBorder="1" applyAlignment="1">
      <alignment horizontal="center"/>
    </xf>
    <xf numFmtId="0" fontId="8" fillId="0" borderId="4" xfId="2" applyNumberFormat="1" applyFont="1" applyFill="1" applyBorder="1" applyAlignment="1">
      <alignment vertical="center" shrinkToFit="1"/>
    </xf>
    <xf numFmtId="0" fontId="8" fillId="0" borderId="0" xfId="6" applyNumberFormat="1" applyFont="1" applyFill="1" applyAlignment="1">
      <alignment vertical="center"/>
    </xf>
    <xf numFmtId="0" fontId="8" fillId="0" borderId="0" xfId="6" applyNumberFormat="1" applyFont="1" applyBorder="1"/>
    <xf numFmtId="231" fontId="27" fillId="0" borderId="0" xfId="8" applyFill="1">
      <alignment vertical="center"/>
    </xf>
    <xf numFmtId="38" fontId="49" fillId="0" borderId="0" xfId="29" applyFont="1" applyFill="1">
      <alignment vertical="center"/>
    </xf>
    <xf numFmtId="0" fontId="22" fillId="0" borderId="4" xfId="6" applyNumberFormat="1" applyFont="1" applyFill="1" applyBorder="1" applyAlignment="1">
      <alignment horizontal="center" vertical="center"/>
    </xf>
    <xf numFmtId="0" fontId="8" fillId="0" borderId="0" xfId="2" applyNumberFormat="1" applyFont="1" applyBorder="1" applyAlignment="1">
      <alignment horizontal="center"/>
    </xf>
    <xf numFmtId="0" fontId="8" fillId="0" borderId="0" xfId="2" applyNumberFormat="1" applyFont="1" applyBorder="1"/>
    <xf numFmtId="0" fontId="8" fillId="0" borderId="13" xfId="2" applyNumberFormat="1" applyFont="1" applyFill="1" applyBorder="1" applyAlignment="1">
      <alignment horizontal="distributed" vertical="center" wrapText="1" justifyLastLine="1"/>
    </xf>
    <xf numFmtId="0" fontId="22" fillId="0" borderId="13" xfId="2" applyNumberFormat="1" applyFont="1" applyFill="1" applyBorder="1" applyAlignment="1">
      <alignment horizontal="distributed" vertical="center" wrapText="1" justifyLastLine="1"/>
    </xf>
    <xf numFmtId="0" fontId="8" fillId="0" borderId="4" xfId="2" quotePrefix="1" applyNumberFormat="1" applyFont="1" applyBorder="1" applyAlignment="1">
      <alignment horizontal="center" wrapText="1"/>
    </xf>
    <xf numFmtId="231" fontId="20" fillId="0" borderId="0" xfId="8" applyFont="1">
      <alignment vertical="center"/>
    </xf>
    <xf numFmtId="0" fontId="11" fillId="0" borderId="0" xfId="2" applyNumberFormat="1" applyFont="1" applyBorder="1"/>
    <xf numFmtId="0" fontId="11" fillId="0" borderId="0" xfId="2" applyNumberFormat="1" applyFont="1"/>
    <xf numFmtId="38" fontId="11" fillId="0" borderId="0" xfId="2" applyNumberFormat="1" applyFont="1"/>
    <xf numFmtId="38" fontId="11" fillId="0" borderId="0" xfId="2" applyNumberFormat="1" applyFont="1" applyBorder="1"/>
    <xf numFmtId="0" fontId="8" fillId="0" borderId="6" xfId="40" applyNumberFormat="1" applyFont="1" applyFill="1" applyBorder="1" applyAlignment="1">
      <alignment vertical="center"/>
    </xf>
    <xf numFmtId="0" fontId="8" fillId="0" borderId="0" xfId="40" applyNumberFormat="1" applyFont="1" applyFill="1" applyBorder="1" applyAlignment="1">
      <alignment vertical="center"/>
    </xf>
    <xf numFmtId="0" fontId="8" fillId="0" borderId="0" xfId="40" applyNumberFormat="1" applyFont="1" applyBorder="1" applyAlignment="1">
      <alignment horizontal="center"/>
    </xf>
    <xf numFmtId="0" fontId="22" fillId="0" borderId="0" xfId="40" applyNumberFormat="1" applyFont="1" applyAlignment="1">
      <alignment horizontal="right"/>
    </xf>
    <xf numFmtId="0" fontId="22" fillId="0" borderId="118" xfId="40" applyNumberFormat="1" applyFont="1" applyBorder="1" applyAlignment="1">
      <alignment horizontal="center" vertical="center"/>
    </xf>
    <xf numFmtId="0" fontId="22" fillId="0" borderId="0" xfId="5" applyNumberFormat="1" applyFont="1" applyFill="1" applyBorder="1" applyAlignment="1">
      <alignment vertical="center"/>
    </xf>
    <xf numFmtId="0" fontId="22" fillId="0" borderId="0" xfId="40" applyNumberFormat="1" applyFont="1" applyBorder="1" applyAlignment="1">
      <alignment vertical="center"/>
    </xf>
    <xf numFmtId="0" fontId="22" fillId="0" borderId="0" xfId="5" applyNumberFormat="1" applyFont="1" applyAlignment="1">
      <alignment vertical="center"/>
    </xf>
    <xf numFmtId="0" fontId="22" fillId="0" borderId="0" xfId="40" applyNumberFormat="1" applyFont="1" applyFill="1" applyBorder="1" applyAlignment="1">
      <alignment vertical="center"/>
    </xf>
    <xf numFmtId="0" fontId="22" fillId="0" borderId="4" xfId="40" applyNumberFormat="1" applyFont="1" applyBorder="1" applyAlignment="1">
      <alignment horizontal="center"/>
    </xf>
    <xf numFmtId="0" fontId="22" fillId="0" borderId="0" xfId="40" applyNumberFormat="1" applyFont="1" applyAlignment="1">
      <alignment horizontal="center"/>
    </xf>
    <xf numFmtId="38" fontId="8" fillId="0" borderId="0" xfId="1" applyFont="1" applyAlignment="1"/>
    <xf numFmtId="0" fontId="8" fillId="0" borderId="0" xfId="36" applyNumberFormat="1" applyFont="1" applyBorder="1" applyAlignment="1">
      <alignment horizontal="right"/>
    </xf>
    <xf numFmtId="0" fontId="8" fillId="0" borderId="4" xfId="36" applyNumberFormat="1" applyFont="1" applyBorder="1" applyAlignment="1">
      <alignment horizontal="center"/>
    </xf>
    <xf numFmtId="0" fontId="8" fillId="0" borderId="4" xfId="40" applyNumberFormat="1" applyFont="1" applyBorder="1" applyAlignment="1">
      <alignment horizontal="center"/>
    </xf>
    <xf numFmtId="0" fontId="8" fillId="0" borderId="0" xfId="40" applyNumberFormat="1" applyFont="1" applyBorder="1" applyAlignment="1"/>
    <xf numFmtId="0" fontId="8" fillId="0" borderId="0" xfId="40" applyNumberFormat="1" applyFont="1" applyBorder="1" applyAlignment="1">
      <alignment horizontal="right"/>
    </xf>
    <xf numFmtId="0" fontId="8" fillId="0" borderId="0" xfId="40" applyNumberFormat="1" applyFont="1" applyFill="1" applyBorder="1" applyAlignment="1">
      <alignment horizontal="center"/>
    </xf>
    <xf numFmtId="0" fontId="8" fillId="0" borderId="118" xfId="40" applyNumberFormat="1" applyFont="1" applyFill="1" applyBorder="1" applyAlignment="1"/>
    <xf numFmtId="0" fontId="8" fillId="0" borderId="0" xfId="40" applyNumberFormat="1" applyFont="1" applyFill="1" applyBorder="1" applyAlignment="1"/>
    <xf numFmtId="0" fontId="8" fillId="0" borderId="118" xfId="17" applyNumberFormat="1" applyFont="1" applyFill="1" applyBorder="1" applyAlignment="1">
      <alignment horizontal="right"/>
    </xf>
    <xf numFmtId="0" fontId="8" fillId="0" borderId="0" xfId="17" applyNumberFormat="1" applyFont="1" applyFill="1" applyBorder="1" applyAlignment="1">
      <alignment horizontal="right"/>
    </xf>
    <xf numFmtId="0" fontId="8" fillId="0" borderId="0" xfId="40" applyNumberFormat="1" applyFont="1" applyFill="1" applyBorder="1" applyAlignment="1">
      <alignment horizontal="right"/>
    </xf>
    <xf numFmtId="0" fontId="8" fillId="0" borderId="0" xfId="17" applyNumberFormat="1" applyFont="1" applyBorder="1"/>
    <xf numFmtId="0" fontId="8" fillId="0" borderId="0" xfId="17" applyNumberFormat="1" applyFont="1" applyBorder="1" applyAlignment="1">
      <alignment horizontal="right"/>
    </xf>
    <xf numFmtId="0" fontId="8" fillId="0" borderId="13" xfId="41" applyNumberFormat="1" applyFont="1" applyFill="1" applyBorder="1" applyAlignment="1">
      <alignment horizontal="centerContinuous" vertical="center"/>
    </xf>
    <xf numFmtId="0" fontId="8" fillId="0" borderId="6" xfId="41" applyNumberFormat="1" applyFont="1" applyFill="1" applyBorder="1" applyAlignment="1">
      <alignment horizontal="right"/>
    </xf>
    <xf numFmtId="0" fontId="8" fillId="0" borderId="6" xfId="41" applyNumberFormat="1" applyFont="1" applyFill="1" applyBorder="1"/>
    <xf numFmtId="0" fontId="8" fillId="0" borderId="0" xfId="41" applyNumberFormat="1" applyFont="1" applyFill="1" applyBorder="1"/>
    <xf numFmtId="0" fontId="8" fillId="0" borderId="0" xfId="41" applyNumberFormat="1" applyFont="1" applyFill="1" applyBorder="1" applyAlignment="1">
      <alignment horizontal="right"/>
    </xf>
    <xf numFmtId="0" fontId="8" fillId="0" borderId="50" xfId="8" applyNumberFormat="1" applyFont="1" applyFill="1" applyBorder="1" applyAlignment="1">
      <alignment horizontal="center" vertical="center" wrapText="1"/>
    </xf>
    <xf numFmtId="0" fontId="22" fillId="0" borderId="10" xfId="40" applyNumberFormat="1" applyFont="1" applyBorder="1">
      <alignment vertical="center"/>
    </xf>
    <xf numFmtId="231" fontId="26" fillId="0" borderId="0" xfId="36" applyNumberFormat="1" applyFont="1" applyAlignment="1">
      <alignment vertical="center"/>
    </xf>
    <xf numFmtId="231" fontId="8" fillId="0" borderId="0" xfId="36" applyNumberFormat="1" applyFont="1" applyAlignment="1">
      <alignment vertical="center"/>
    </xf>
    <xf numFmtId="231" fontId="8" fillId="0" borderId="0" xfId="36" applyNumberFormat="1" applyFont="1" applyAlignment="1"/>
    <xf numFmtId="38" fontId="8" fillId="0" borderId="79" xfId="17" applyFont="1" applyBorder="1" applyAlignment="1">
      <alignment horizontal="center"/>
    </xf>
    <xf numFmtId="38" fontId="6" fillId="0" borderId="81" xfId="17" applyFont="1" applyBorder="1"/>
    <xf numFmtId="231" fontId="8" fillId="0" borderId="20" xfId="36" applyFont="1" applyFill="1" applyBorder="1" applyAlignment="1">
      <alignment horizontal="center" vertical="center"/>
    </xf>
    <xf numFmtId="0" fontId="8" fillId="0" borderId="79" xfId="36" applyNumberFormat="1" applyFont="1" applyBorder="1" applyAlignment="1">
      <alignment horizontal="right"/>
    </xf>
    <xf numFmtId="0" fontId="8" fillId="0" borderId="81" xfId="36" applyNumberFormat="1" applyFont="1" applyBorder="1" applyAlignment="1">
      <alignment horizontal="right"/>
    </xf>
    <xf numFmtId="231" fontId="8" fillId="0" borderId="23" xfId="36" applyFont="1" applyFill="1" applyBorder="1" applyAlignment="1">
      <alignment horizontal="center" vertical="center"/>
    </xf>
    <xf numFmtId="38" fontId="8" fillId="0" borderId="45" xfId="17" applyFont="1" applyBorder="1" applyAlignment="1">
      <alignment horizontal="center"/>
    </xf>
    <xf numFmtId="0" fontId="8" fillId="0" borderId="0" xfId="2" applyNumberFormat="1" applyFont="1" applyAlignment="1">
      <alignment horizontal="center"/>
    </xf>
    <xf numFmtId="0" fontId="22" fillId="0" borderId="2" xfId="40" applyNumberFormat="1" applyFont="1" applyBorder="1" applyAlignment="1">
      <alignment horizontal="right"/>
    </xf>
    <xf numFmtId="231" fontId="8" fillId="0" borderId="0" xfId="2" applyFont="1" applyFill="1" applyAlignment="1">
      <alignment horizontal="center" vertical="center"/>
    </xf>
    <xf numFmtId="0" fontId="8" fillId="0" borderId="4" xfId="2" applyNumberFormat="1" applyFont="1" applyBorder="1" applyAlignment="1">
      <alignment horizontal="center"/>
    </xf>
    <xf numFmtId="0" fontId="8" fillId="0" borderId="0" xfId="40" applyNumberFormat="1" applyFont="1" applyAlignment="1"/>
    <xf numFmtId="2" fontId="8" fillId="0" borderId="0" xfId="40" applyNumberFormat="1" applyFont="1" applyAlignment="1"/>
    <xf numFmtId="2" fontId="22" fillId="0" borderId="0" xfId="40" applyNumberFormat="1" applyFont="1" applyAlignment="1">
      <alignment horizontal="right"/>
    </xf>
    <xf numFmtId="231" fontId="26" fillId="0" borderId="0" xfId="40" applyFont="1" applyAlignment="1">
      <alignment vertical="center"/>
    </xf>
    <xf numFmtId="231" fontId="26" fillId="0" borderId="0" xfId="40" applyFont="1" applyAlignment="1"/>
    <xf numFmtId="38" fontId="1" fillId="0" borderId="0" xfId="5" applyFont="1" applyBorder="1" applyAlignment="1">
      <alignment vertical="center"/>
    </xf>
    <xf numFmtId="231" fontId="26" fillId="0" borderId="0" xfId="42" applyFont="1" applyFill="1" applyAlignment="1">
      <alignment vertical="center"/>
    </xf>
    <xf numFmtId="231" fontId="19" fillId="0" borderId="13" xfId="42" applyFont="1" applyFill="1" applyBorder="1" applyAlignment="1">
      <alignment horizontal="centerContinuous" vertical="center"/>
    </xf>
    <xf numFmtId="231" fontId="19" fillId="0" borderId="14" xfId="42" applyFont="1" applyFill="1" applyBorder="1" applyAlignment="1">
      <alignment horizontal="centerContinuous" vertical="center"/>
    </xf>
    <xf numFmtId="231" fontId="19" fillId="0" borderId="46" xfId="42" applyFont="1" applyFill="1" applyBorder="1" applyAlignment="1">
      <alignment horizontal="centerContinuous" vertical="center"/>
    </xf>
    <xf numFmtId="231" fontId="19" fillId="0" borderId="22" xfId="42" applyFont="1" applyFill="1" applyBorder="1" applyAlignment="1">
      <alignment horizontal="center" vertical="center"/>
    </xf>
    <xf numFmtId="231" fontId="19" fillId="0" borderId="21" xfId="42" applyFont="1" applyFill="1" applyBorder="1" applyAlignment="1">
      <alignment horizontal="center" vertical="center"/>
    </xf>
    <xf numFmtId="38" fontId="77" fillId="0" borderId="0" xfId="17" applyFont="1"/>
    <xf numFmtId="225" fontId="8" fillId="0" borderId="0" xfId="17" applyNumberFormat="1" applyFont="1" applyAlignment="1">
      <alignment horizontal="right"/>
    </xf>
    <xf numFmtId="231" fontId="26" fillId="0" borderId="0" xfId="41" applyFont="1" applyFill="1"/>
    <xf numFmtId="231" fontId="8" fillId="0" borderId="0" xfId="41" applyFont="1" applyFill="1" applyAlignment="1">
      <alignment horizontal="right"/>
    </xf>
    <xf numFmtId="38" fontId="26" fillId="0" borderId="0" xfId="17" applyFont="1"/>
    <xf numFmtId="231" fontId="5" fillId="0" borderId="0" xfId="2" applyFont="1"/>
    <xf numFmtId="231" fontId="77" fillId="0" borderId="0" xfId="40" applyNumberFormat="1" applyFont="1" applyAlignment="1"/>
    <xf numFmtId="231" fontId="22" fillId="0" borderId="1" xfId="40" applyNumberFormat="1" applyFont="1" applyFill="1" applyBorder="1" applyAlignment="1">
      <alignment horizontal="distributed" vertical="center" justifyLastLine="1"/>
    </xf>
    <xf numFmtId="231" fontId="22" fillId="0" borderId="41" xfId="40" applyNumberFormat="1" applyFont="1" applyFill="1" applyBorder="1" applyAlignment="1">
      <alignment horizontal="distributed" vertical="center" justifyLastLine="1"/>
    </xf>
    <xf numFmtId="231" fontId="22" fillId="0" borderId="7" xfId="40" applyNumberFormat="1" applyFont="1" applyFill="1" applyBorder="1" applyAlignment="1">
      <alignment horizontal="distributed" vertical="center" justifyLastLine="1"/>
    </xf>
    <xf numFmtId="231" fontId="22" fillId="0" borderId="39" xfId="40" applyNumberFormat="1" applyFont="1" applyFill="1" applyBorder="1" applyAlignment="1">
      <alignment horizontal="distributed" vertical="center" justifyLastLine="1"/>
    </xf>
    <xf numFmtId="0" fontId="22" fillId="0" borderId="0" xfId="40" quotePrefix="1" applyNumberFormat="1" applyFont="1" applyFill="1" applyBorder="1" applyAlignment="1">
      <alignment horizontal="distributed"/>
    </xf>
    <xf numFmtId="231" fontId="26" fillId="0" borderId="0" xfId="36" applyFont="1"/>
    <xf numFmtId="231" fontId="26" fillId="0" borderId="0" xfId="40" applyFont="1" applyFill="1" applyAlignment="1"/>
    <xf numFmtId="0" fontId="8" fillId="0" borderId="0" xfId="40" applyNumberFormat="1" applyFont="1" applyFill="1" applyAlignment="1">
      <alignment vertical="center"/>
    </xf>
    <xf numFmtId="41" fontId="8" fillId="0" borderId="0" xfId="40" applyNumberFormat="1" applyFont="1" applyFill="1" applyAlignment="1">
      <alignment vertical="center"/>
    </xf>
    <xf numFmtId="231" fontId="26" fillId="0" borderId="0" xfId="0" applyFont="1" applyFill="1" applyAlignment="1"/>
    <xf numFmtId="231" fontId="8" fillId="0" borderId="0" xfId="0" applyFont="1" applyFill="1" applyBorder="1" applyAlignment="1"/>
    <xf numFmtId="231" fontId="8" fillId="0" borderId="22" xfId="0" applyFont="1" applyFill="1" applyBorder="1" applyAlignment="1">
      <alignment horizontal="distributed" vertical="center" justifyLastLine="1"/>
    </xf>
    <xf numFmtId="38" fontId="22" fillId="0" borderId="0" xfId="5" applyFont="1" applyFill="1" applyBorder="1" applyAlignment="1">
      <alignment horizontal="right"/>
    </xf>
    <xf numFmtId="38" fontId="6" fillId="0" borderId="0" xfId="5" applyFont="1" applyFill="1" applyBorder="1" applyAlignment="1">
      <alignment horizontal="right"/>
    </xf>
    <xf numFmtId="231" fontId="22" fillId="0" borderId="0" xfId="0" applyFont="1">
      <alignment vertical="center"/>
    </xf>
    <xf numFmtId="231" fontId="22" fillId="0" borderId="0" xfId="0" applyFont="1" applyAlignment="1">
      <alignment horizontal="right" vertical="center"/>
    </xf>
    <xf numFmtId="49" fontId="77" fillId="0" borderId="0" xfId="40" applyNumberFormat="1" applyFont="1">
      <alignment vertical="center"/>
    </xf>
    <xf numFmtId="231" fontId="26" fillId="0" borderId="0" xfId="6" applyFont="1" applyAlignment="1">
      <alignment vertical="center"/>
    </xf>
    <xf numFmtId="231" fontId="26" fillId="0" borderId="0" xfId="6" applyFont="1"/>
    <xf numFmtId="231" fontId="77" fillId="0" borderId="0" xfId="0" applyFont="1">
      <alignment vertical="center"/>
    </xf>
    <xf numFmtId="192" fontId="8" fillId="0" borderId="22" xfId="1" applyNumberFormat="1" applyFont="1" applyFill="1" applyBorder="1" applyAlignment="1">
      <alignment horizontal="right" vertical="center"/>
    </xf>
    <xf numFmtId="191" fontId="8" fillId="0" borderId="22" xfId="1" applyNumberFormat="1" applyFont="1" applyFill="1" applyBorder="1" applyAlignment="1">
      <alignment horizontal="right" vertical="center"/>
    </xf>
    <xf numFmtId="191" fontId="8" fillId="0" borderId="21" xfId="1" applyNumberFormat="1" applyFont="1" applyFill="1" applyBorder="1" applyAlignment="1">
      <alignment horizontal="right" vertical="center"/>
    </xf>
    <xf numFmtId="231" fontId="26" fillId="0" borderId="0" xfId="41" applyFont="1" applyFill="1" applyAlignment="1">
      <alignment vertical="center"/>
    </xf>
    <xf numFmtId="0" fontId="8" fillId="0" borderId="2" xfId="41" applyNumberFormat="1" applyFont="1" applyFill="1" applyBorder="1" applyAlignment="1">
      <alignment horizontal="right"/>
    </xf>
    <xf numFmtId="0" fontId="8" fillId="0" borderId="3" xfId="41" applyNumberFormat="1" applyFont="1" applyFill="1" applyBorder="1"/>
    <xf numFmtId="2" fontId="8" fillId="0" borderId="10" xfId="41" applyNumberFormat="1" applyFont="1" applyFill="1" applyBorder="1"/>
    <xf numFmtId="38" fontId="8" fillId="0" borderId="2" xfId="17" applyFont="1" applyFill="1" applyBorder="1"/>
    <xf numFmtId="225" fontId="8" fillId="0" borderId="2" xfId="17" applyNumberFormat="1" applyFont="1" applyFill="1" applyBorder="1"/>
    <xf numFmtId="40" fontId="8" fillId="0" borderId="2" xfId="17" applyNumberFormat="1" applyFont="1" applyFill="1" applyBorder="1"/>
    <xf numFmtId="231" fontId="8" fillId="0" borderId="0" xfId="41" applyFont="1" applyAlignment="1">
      <alignment horizontal="right"/>
    </xf>
    <xf numFmtId="231" fontId="26" fillId="0" borderId="0" xfId="41" applyFont="1" applyAlignment="1">
      <alignment vertical="center"/>
    </xf>
    <xf numFmtId="231" fontId="8" fillId="0" borderId="0" xfId="42" applyFont="1" applyAlignment="1">
      <alignment horizontal="right"/>
    </xf>
    <xf numFmtId="38" fontId="26" fillId="0" borderId="0" xfId="17" applyFont="1" applyAlignment="1">
      <alignment vertical="center"/>
    </xf>
    <xf numFmtId="38" fontId="22" fillId="0" borderId="4" xfId="17" applyFont="1" applyBorder="1" applyAlignment="1">
      <alignment horizontal="right"/>
    </xf>
    <xf numFmtId="183" fontId="22" fillId="0" borderId="0" xfId="26" applyNumberFormat="1" applyFont="1" applyBorder="1" applyAlignment="1">
      <alignment horizontal="right"/>
    </xf>
    <xf numFmtId="49" fontId="26" fillId="0" borderId="0" xfId="17" applyNumberFormat="1" applyFont="1" applyAlignment="1">
      <alignment vertical="center"/>
    </xf>
    <xf numFmtId="231" fontId="22" fillId="0" borderId="0" xfId="42" applyFont="1">
      <alignment vertical="center"/>
    </xf>
    <xf numFmtId="231" fontId="8" fillId="0" borderId="2" xfId="41" applyFont="1" applyBorder="1" applyAlignment="1">
      <alignment horizontal="center"/>
    </xf>
    <xf numFmtId="231" fontId="8" fillId="0" borderId="3" xfId="41" applyFont="1" applyBorder="1" applyAlignment="1">
      <alignment horizontal="distributed" indent="1" shrinkToFit="1"/>
    </xf>
    <xf numFmtId="183" fontId="8" fillId="0" borderId="2" xfId="41" applyNumberFormat="1" applyFont="1" applyBorder="1"/>
    <xf numFmtId="178" fontId="8" fillId="0" borderId="0" xfId="41" applyNumberFormat="1" applyFont="1"/>
    <xf numFmtId="178" fontId="8" fillId="0" borderId="2" xfId="41" applyNumberFormat="1" applyFont="1" applyBorder="1"/>
    <xf numFmtId="231" fontId="8" fillId="0" borderId="6" xfId="41" applyFont="1" applyBorder="1"/>
    <xf numFmtId="231" fontId="8" fillId="0" borderId="5" xfId="41" applyFont="1" applyBorder="1"/>
    <xf numFmtId="38" fontId="22" fillId="0" borderId="0" xfId="17" applyFont="1" applyBorder="1"/>
    <xf numFmtId="231" fontId="26" fillId="0" borderId="0" xfId="41" applyFont="1" applyBorder="1" applyAlignment="1">
      <alignment vertical="center"/>
    </xf>
    <xf numFmtId="184" fontId="8" fillId="0" borderId="12" xfId="41" applyNumberFormat="1" applyFont="1" applyFill="1" applyBorder="1" applyAlignment="1">
      <alignment horizontal="right" vertical="center"/>
    </xf>
    <xf numFmtId="231" fontId="8" fillId="0" borderId="2" xfId="41" applyFont="1" applyFill="1" applyBorder="1" applyAlignment="1" applyProtection="1">
      <alignment vertical="center" wrapText="1"/>
    </xf>
    <xf numFmtId="231" fontId="8" fillId="0" borderId="3" xfId="41" applyFont="1" applyFill="1" applyBorder="1" applyAlignment="1" applyProtection="1">
      <alignment horizontal="center" vertical="center" wrapText="1"/>
    </xf>
    <xf numFmtId="184" fontId="8" fillId="0" borderId="10" xfId="41" applyNumberFormat="1" applyFont="1" applyFill="1" applyBorder="1" applyAlignment="1">
      <alignment horizontal="right" vertical="center"/>
    </xf>
    <xf numFmtId="184" fontId="8" fillId="0" borderId="2" xfId="41" applyNumberFormat="1" applyFont="1" applyFill="1" applyBorder="1" applyAlignment="1">
      <alignment horizontal="right" vertical="center"/>
    </xf>
    <xf numFmtId="231" fontId="26" fillId="0" borderId="0" xfId="44" applyFont="1" applyAlignment="1">
      <alignment vertical="center"/>
    </xf>
    <xf numFmtId="38" fontId="8" fillId="0" borderId="12" xfId="17" applyFont="1" applyFill="1" applyBorder="1" applyAlignment="1">
      <alignment horizontal="right" vertical="center"/>
    </xf>
    <xf numFmtId="38" fontId="8" fillId="0" borderId="6" xfId="17" applyFont="1" applyFill="1" applyBorder="1" applyAlignment="1">
      <alignment horizontal="right" vertical="center"/>
    </xf>
    <xf numFmtId="38" fontId="22" fillId="0" borderId="0" xfId="17" applyFont="1" applyFill="1" applyBorder="1" applyAlignment="1">
      <alignment horizontal="right" vertical="center"/>
    </xf>
    <xf numFmtId="38" fontId="8" fillId="0" borderId="10" xfId="17" applyFont="1" applyFill="1" applyBorder="1" applyAlignment="1">
      <alignment horizontal="right" vertical="center"/>
    </xf>
    <xf numFmtId="38" fontId="8" fillId="0" borderId="2" xfId="17" applyFont="1" applyFill="1" applyBorder="1" applyAlignment="1">
      <alignment horizontal="right" vertical="center"/>
    </xf>
    <xf numFmtId="231" fontId="26" fillId="0" borderId="0" xfId="42" applyFont="1" applyAlignment="1">
      <alignment vertical="center"/>
    </xf>
    <xf numFmtId="231" fontId="8" fillId="0" borderId="0" xfId="42" applyNumberFormat="1" applyFont="1" applyAlignment="1">
      <alignment horizontal="right"/>
    </xf>
    <xf numFmtId="231" fontId="34" fillId="0" borderId="4" xfId="42" applyFont="1" applyBorder="1" applyAlignment="1">
      <alignment horizontal="distributed" indent="2"/>
    </xf>
    <xf numFmtId="190" fontId="26" fillId="0" borderId="2" xfId="17" applyNumberFormat="1" applyFont="1" applyBorder="1"/>
    <xf numFmtId="231" fontId="26" fillId="0" borderId="0" xfId="40" applyFont="1" applyBorder="1" applyAlignment="1">
      <alignment vertical="center"/>
    </xf>
    <xf numFmtId="38" fontId="8" fillId="0" borderId="3" xfId="17" applyFont="1" applyBorder="1" applyAlignment="1">
      <alignment horizontal="center"/>
    </xf>
    <xf numFmtId="187" fontId="8" fillId="0" borderId="2" xfId="17" applyNumberFormat="1" applyFont="1" applyBorder="1"/>
    <xf numFmtId="187" fontId="8" fillId="0" borderId="2" xfId="17" applyNumberFormat="1" applyFont="1" applyBorder="1" applyAlignment="1">
      <alignment wrapText="1"/>
    </xf>
    <xf numFmtId="231" fontId="26" fillId="0" borderId="0" xfId="6" applyFont="1" applyAlignment="1"/>
    <xf numFmtId="231" fontId="26" fillId="0" borderId="0" xfId="36" applyFont="1" applyAlignment="1">
      <alignment vertical="center"/>
    </xf>
    <xf numFmtId="0" fontId="8" fillId="0" borderId="4" xfId="6" applyNumberFormat="1" applyFont="1" applyFill="1" applyBorder="1" applyAlignment="1">
      <alignment horizontal="center" wrapText="1"/>
    </xf>
    <xf numFmtId="190" fontId="8" fillId="0" borderId="0" xfId="7" applyNumberFormat="1" applyFont="1" applyFill="1" applyBorder="1"/>
    <xf numFmtId="190" fontId="8" fillId="0" borderId="0" xfId="7" applyNumberFormat="1" applyFont="1" applyFill="1" applyBorder="1" applyAlignment="1">
      <alignment horizontal="right"/>
    </xf>
    <xf numFmtId="0" fontId="22" fillId="0" borderId="3" xfId="40" applyNumberFormat="1" applyFont="1" applyBorder="1" applyAlignment="1">
      <alignment horizontal="center"/>
    </xf>
    <xf numFmtId="0" fontId="22" fillId="0" borderId="2" xfId="40" applyNumberFormat="1" applyFont="1" applyBorder="1" applyAlignment="1"/>
    <xf numFmtId="0" fontId="8" fillId="0" borderId="2" xfId="40" applyNumberFormat="1" applyFont="1" applyBorder="1" applyAlignment="1">
      <alignment horizontal="right"/>
    </xf>
    <xf numFmtId="0" fontId="22" fillId="0" borderId="2" xfId="40" applyNumberFormat="1" applyFont="1" applyFill="1" applyBorder="1" applyAlignment="1">
      <alignment horizontal="center" vertical="center"/>
    </xf>
    <xf numFmtId="0" fontId="22" fillId="0" borderId="2" xfId="40" applyNumberFormat="1" applyFont="1" applyFill="1" applyBorder="1" applyAlignment="1">
      <alignment vertical="center"/>
    </xf>
    <xf numFmtId="0" fontId="22" fillId="0" borderId="2" xfId="40" applyNumberFormat="1" applyFont="1" applyFill="1" applyBorder="1" applyAlignment="1">
      <alignment horizontal="right" vertical="center"/>
    </xf>
    <xf numFmtId="0" fontId="8" fillId="0" borderId="2" xfId="17" applyNumberFormat="1" applyFont="1" applyFill="1" applyBorder="1" applyAlignment="1">
      <alignment horizontal="right" vertical="center"/>
    </xf>
    <xf numFmtId="0" fontId="22" fillId="0" borderId="3" xfId="40" applyNumberFormat="1" applyFont="1" applyBorder="1" applyAlignment="1">
      <alignment horizontal="center" vertical="center"/>
    </xf>
    <xf numFmtId="0" fontId="22" fillId="0" borderId="2" xfId="17" applyNumberFormat="1" applyFont="1" applyBorder="1" applyAlignment="1">
      <alignment vertical="center"/>
    </xf>
    <xf numFmtId="0" fontId="8" fillId="0" borderId="2" xfId="40" applyNumberFormat="1" applyFont="1" applyBorder="1" applyAlignment="1">
      <alignment horizontal="right" vertical="center"/>
    </xf>
    <xf numFmtId="38" fontId="22" fillId="0" borderId="2" xfId="17" applyFont="1" applyBorder="1" applyAlignment="1">
      <alignment vertical="center"/>
    </xf>
    <xf numFmtId="231" fontId="8" fillId="0" borderId="93" xfId="6" applyFont="1" applyBorder="1" applyAlignment="1">
      <alignment horizontal="center"/>
    </xf>
    <xf numFmtId="0" fontId="8" fillId="0" borderId="48" xfId="17" applyNumberFormat="1" applyFont="1" applyBorder="1" applyAlignment="1">
      <alignment horizontal="right"/>
    </xf>
    <xf numFmtId="231" fontId="26" fillId="0" borderId="0" xfId="2" applyFont="1" applyAlignment="1"/>
    <xf numFmtId="231" fontId="8" fillId="0" borderId="42" xfId="2" quotePrefix="1" applyFont="1" applyFill="1" applyBorder="1" applyAlignment="1">
      <alignment horizontal="centerContinuous" vertical="center"/>
    </xf>
    <xf numFmtId="231" fontId="8" fillId="0" borderId="35" xfId="2" quotePrefix="1" applyFont="1" applyFill="1" applyBorder="1" applyAlignment="1">
      <alignment horizontal="centerContinuous" vertical="center"/>
    </xf>
    <xf numFmtId="231" fontId="8" fillId="0" borderId="35" xfId="2" applyFont="1" applyFill="1" applyBorder="1" applyAlignment="1">
      <alignment horizontal="centerContinuous" vertical="center"/>
    </xf>
    <xf numFmtId="231" fontId="8" fillId="0" borderId="39" xfId="2" applyFont="1" applyFill="1" applyBorder="1" applyAlignment="1">
      <alignment horizontal="centerContinuous" vertical="center"/>
    </xf>
    <xf numFmtId="231" fontId="8" fillId="0" borderId="8" xfId="2" applyFont="1" applyFill="1" applyBorder="1" applyAlignment="1">
      <alignment horizontal="centerContinuous" vertical="center"/>
    </xf>
    <xf numFmtId="231" fontId="8" fillId="0" borderId="39" xfId="2" applyFont="1" applyFill="1" applyBorder="1" applyAlignment="1">
      <alignment vertical="center"/>
    </xf>
    <xf numFmtId="49" fontId="22" fillId="0" borderId="4" xfId="2" applyNumberFormat="1" applyFont="1" applyBorder="1" applyAlignment="1">
      <alignment horizontal="center" vertical="center"/>
    </xf>
    <xf numFmtId="38" fontId="8" fillId="0" borderId="0" xfId="23" applyFont="1" applyAlignment="1">
      <alignment vertical="center"/>
    </xf>
    <xf numFmtId="38" fontId="8" fillId="0" borderId="0" xfId="23" applyFont="1" applyAlignment="1">
      <alignment horizontal="center" vertical="center"/>
    </xf>
    <xf numFmtId="231" fontId="8" fillId="0" borderId="21" xfId="36" applyFont="1" applyFill="1" applyBorder="1" applyAlignment="1">
      <alignment horizontal="center" vertical="center"/>
    </xf>
    <xf numFmtId="231" fontId="8" fillId="0" borderId="0" xfId="36" applyFont="1" applyAlignment="1">
      <alignment horizontal="center" vertical="center"/>
    </xf>
    <xf numFmtId="231" fontId="8" fillId="0" borderId="4" xfId="36" applyFont="1" applyBorder="1" applyAlignment="1">
      <alignment horizontal="distributed" vertical="center"/>
    </xf>
    <xf numFmtId="231" fontId="8" fillId="0" borderId="2" xfId="36" applyFont="1" applyBorder="1" applyAlignment="1">
      <alignment horizontal="center" vertical="center"/>
    </xf>
    <xf numFmtId="231" fontId="8" fillId="0" borderId="3" xfId="36" applyFont="1" applyBorder="1" applyAlignment="1">
      <alignment horizontal="distributed" vertical="center"/>
    </xf>
    <xf numFmtId="38" fontId="8" fillId="0" borderId="2" xfId="17" applyFont="1" applyFill="1" applyBorder="1" applyAlignment="1">
      <alignment vertical="center"/>
    </xf>
    <xf numFmtId="231" fontId="8" fillId="0" borderId="6" xfId="36" applyFont="1" applyFill="1" applyBorder="1" applyAlignment="1">
      <alignment horizontal="center" vertical="center"/>
    </xf>
    <xf numFmtId="38" fontId="22" fillId="0" borderId="0" xfId="17" applyNumberFormat="1" applyFont="1" applyBorder="1" applyAlignment="1">
      <alignment vertical="center"/>
    </xf>
    <xf numFmtId="38" fontId="22" fillId="0" borderId="0" xfId="17" applyNumberFormat="1" applyFont="1" applyBorder="1" applyAlignment="1">
      <alignment horizontal="right" vertical="center"/>
    </xf>
    <xf numFmtId="38" fontId="8" fillId="0" borderId="0" xfId="36" applyNumberFormat="1" applyFont="1" applyBorder="1" applyAlignment="1">
      <alignment vertical="center"/>
    </xf>
    <xf numFmtId="38" fontId="8" fillId="0" borderId="0" xfId="17" applyNumberFormat="1" applyFont="1" applyBorder="1" applyAlignment="1">
      <alignment vertical="center" wrapText="1"/>
    </xf>
    <xf numFmtId="38" fontId="8" fillId="0" borderId="0" xfId="17" applyNumberFormat="1" applyFont="1" applyBorder="1" applyAlignment="1">
      <alignment vertical="center"/>
    </xf>
    <xf numFmtId="231" fontId="8" fillId="0" borderId="3" xfId="36" applyFont="1" applyBorder="1" applyAlignment="1">
      <alignment horizontal="distributed" vertical="center" wrapText="1"/>
    </xf>
    <xf numFmtId="38" fontId="22" fillId="0" borderId="2" xfId="17" applyNumberFormat="1" applyFont="1" applyBorder="1" applyAlignment="1">
      <alignment horizontal="right" vertical="center"/>
    </xf>
    <xf numFmtId="38" fontId="8" fillId="0" borderId="22" xfId="17" applyFont="1" applyFill="1" applyBorder="1" applyAlignment="1">
      <alignment horizontal="center" vertical="center"/>
    </xf>
    <xf numFmtId="231" fontId="34" fillId="0" borderId="0" xfId="36" applyFont="1" applyFill="1"/>
    <xf numFmtId="231" fontId="8" fillId="0" borderId="1" xfId="36" applyFont="1" applyFill="1" applyBorder="1" applyAlignment="1">
      <alignment vertical="center"/>
    </xf>
    <xf numFmtId="231" fontId="8" fillId="0" borderId="41" xfId="36" applyFont="1" applyFill="1" applyBorder="1" applyAlignment="1">
      <alignment horizontal="centerContinuous" vertical="center"/>
    </xf>
    <xf numFmtId="231" fontId="8" fillId="0" borderId="1" xfId="36" applyFont="1" applyFill="1" applyBorder="1" applyAlignment="1">
      <alignment horizontal="centerContinuous" vertical="center"/>
    </xf>
    <xf numFmtId="231" fontId="8" fillId="0" borderId="9" xfId="36" applyFont="1" applyFill="1" applyBorder="1" applyAlignment="1">
      <alignment horizontal="centerContinuous" vertical="center"/>
    </xf>
    <xf numFmtId="231" fontId="8" fillId="0" borderId="0" xfId="36" applyFont="1" applyFill="1" applyBorder="1" applyAlignment="1">
      <alignment vertical="center"/>
    </xf>
    <xf numFmtId="231" fontId="8" fillId="0" borderId="118" xfId="36" applyFont="1" applyFill="1" applyBorder="1" applyAlignment="1">
      <alignment horizontal="center" vertical="center"/>
    </xf>
    <xf numFmtId="231" fontId="8" fillId="0" borderId="44" xfId="36" applyFont="1" applyFill="1" applyBorder="1" applyAlignment="1">
      <alignment horizontal="center" vertical="center"/>
    </xf>
    <xf numFmtId="231" fontId="8" fillId="0" borderId="118" xfId="36" applyFont="1" applyFill="1" applyBorder="1" applyAlignment="1">
      <alignment horizontal="right" vertical="center"/>
    </xf>
    <xf numFmtId="231" fontId="8" fillId="0" borderId="0" xfId="36" applyFont="1" applyFill="1" applyBorder="1" applyAlignment="1">
      <alignment horizontal="right" vertical="center"/>
    </xf>
    <xf numFmtId="231" fontId="8" fillId="0" borderId="6" xfId="36" applyFont="1" applyFill="1" applyBorder="1" applyAlignment="1">
      <alignment vertical="center"/>
    </xf>
    <xf numFmtId="231" fontId="8" fillId="0" borderId="12" xfId="36" applyFont="1" applyFill="1" applyBorder="1" applyAlignment="1">
      <alignment horizontal="center" vertical="center"/>
    </xf>
    <xf numFmtId="231" fontId="8" fillId="0" borderId="6" xfId="36" applyFont="1" applyFill="1" applyBorder="1" applyAlignment="1">
      <alignment horizontal="right" vertical="center"/>
    </xf>
    <xf numFmtId="231" fontId="8" fillId="0" borderId="5" xfId="36" applyFont="1" applyFill="1" applyBorder="1" applyAlignment="1">
      <alignment horizontal="center" vertical="center"/>
    </xf>
    <xf numFmtId="193" fontId="8" fillId="0" borderId="0" xfId="36" applyNumberFormat="1" applyFont="1" applyBorder="1"/>
    <xf numFmtId="193" fontId="8" fillId="0" borderId="4" xfId="36" applyNumberFormat="1" applyFont="1" applyBorder="1"/>
    <xf numFmtId="231" fontId="8" fillId="0" borderId="2" xfId="36" applyFont="1" applyBorder="1" applyAlignment="1">
      <alignment horizontal="distributed"/>
    </xf>
    <xf numFmtId="193" fontId="8" fillId="0" borderId="2" xfId="36" applyNumberFormat="1" applyFont="1" applyBorder="1"/>
    <xf numFmtId="193" fontId="8" fillId="0" borderId="3" xfId="36" applyNumberFormat="1" applyFont="1" applyBorder="1"/>
    <xf numFmtId="38" fontId="37" fillId="0" borderId="38" xfId="1" applyFont="1" applyFill="1" applyBorder="1" applyAlignment="1">
      <alignment horizontal="right"/>
    </xf>
    <xf numFmtId="38" fontId="37" fillId="0" borderId="37" xfId="1" applyFont="1" applyFill="1" applyBorder="1" applyAlignment="1">
      <alignment horizontal="right"/>
    </xf>
    <xf numFmtId="231" fontId="23" fillId="0" borderId="35" xfId="17" applyNumberFormat="1" applyFont="1" applyFill="1" applyBorder="1" applyAlignment="1">
      <alignment vertical="center"/>
    </xf>
    <xf numFmtId="231" fontId="23" fillId="0" borderId="35" xfId="17" applyNumberFormat="1" applyFont="1" applyFill="1" applyBorder="1" applyAlignment="1">
      <alignment horizontal="center" vertical="center"/>
    </xf>
    <xf numFmtId="231" fontId="8" fillId="0" borderId="22" xfId="17" applyNumberFormat="1" applyFont="1" applyFill="1" applyBorder="1" applyAlignment="1">
      <alignment vertical="center"/>
    </xf>
    <xf numFmtId="231" fontId="8" fillId="0" borderId="0" xfId="6" applyFont="1" applyBorder="1" applyAlignment="1">
      <alignment vertical="center"/>
    </xf>
    <xf numFmtId="231" fontId="8" fillId="0" borderId="5" xfId="6" applyFont="1" applyBorder="1" applyAlignment="1">
      <alignment horizontal="distributed" vertical="center"/>
    </xf>
    <xf numFmtId="199" fontId="8" fillId="0" borderId="6" xfId="17" applyNumberFormat="1" applyFont="1" applyBorder="1" applyAlignment="1">
      <alignment horizontal="right" vertical="center"/>
    </xf>
    <xf numFmtId="199" fontId="8" fillId="0" borderId="6" xfId="17" applyNumberFormat="1" applyFont="1" applyFill="1" applyBorder="1" applyAlignment="1">
      <alignment horizontal="right" vertical="center"/>
    </xf>
    <xf numFmtId="231" fontId="8" fillId="0" borderId="4" xfId="6" applyFont="1" applyBorder="1" applyAlignment="1">
      <alignment horizontal="distributed" vertical="center"/>
    </xf>
    <xf numFmtId="199" fontId="8" fillId="0" borderId="0" xfId="17" applyNumberFormat="1" applyFont="1" applyBorder="1" applyAlignment="1">
      <alignment horizontal="right" vertical="center"/>
    </xf>
    <xf numFmtId="199" fontId="8" fillId="0" borderId="0" xfId="17" applyNumberFormat="1" applyFont="1" applyFill="1" applyBorder="1" applyAlignment="1">
      <alignment horizontal="right" vertical="center"/>
    </xf>
    <xf numFmtId="199" fontId="8" fillId="0" borderId="0" xfId="17" quotePrefix="1" applyNumberFormat="1" applyFont="1" applyFill="1" applyBorder="1" applyAlignment="1">
      <alignment horizontal="right" vertical="center"/>
    </xf>
    <xf numFmtId="231" fontId="8" fillId="0" borderId="217" xfId="6" applyFont="1" applyBorder="1" applyAlignment="1">
      <alignment horizontal="right"/>
    </xf>
    <xf numFmtId="231" fontId="23" fillId="0" borderId="94" xfId="6" applyFont="1" applyFill="1" applyBorder="1" applyAlignment="1">
      <alignment horizontal="center" vertical="center"/>
    </xf>
    <xf numFmtId="231" fontId="23" fillId="0" borderId="56" xfId="6" applyFont="1" applyFill="1" applyBorder="1" applyAlignment="1">
      <alignment horizontal="center" vertical="center" wrapText="1"/>
    </xf>
    <xf numFmtId="231" fontId="23" fillId="0" borderId="57" xfId="6" applyFont="1" applyFill="1" applyBorder="1" applyAlignment="1">
      <alignment horizontal="center" vertical="center" wrapText="1"/>
    </xf>
    <xf numFmtId="231" fontId="23" fillId="0" borderId="56" xfId="6" applyFont="1" applyFill="1" applyBorder="1" applyAlignment="1">
      <alignment horizontal="center" vertical="center" shrinkToFit="1"/>
    </xf>
    <xf numFmtId="231" fontId="23" fillId="0" borderId="95" xfId="6" applyFont="1" applyFill="1" applyBorder="1" applyAlignment="1">
      <alignment horizontal="center" vertical="center"/>
    </xf>
    <xf numFmtId="3" fontId="8" fillId="0" borderId="216" xfId="6" applyNumberFormat="1" applyFont="1" applyBorder="1"/>
    <xf numFmtId="3" fontId="8" fillId="0" borderId="217" xfId="6" applyNumberFormat="1" applyFont="1" applyBorder="1"/>
    <xf numFmtId="38" fontId="8" fillId="0" borderId="41" xfId="17" applyFont="1" applyBorder="1"/>
    <xf numFmtId="38" fontId="8" fillId="0" borderId="1" xfId="17" applyFont="1" applyBorder="1"/>
    <xf numFmtId="38" fontId="22" fillId="0" borderId="41" xfId="17" applyFont="1" applyFill="1" applyBorder="1"/>
    <xf numFmtId="38" fontId="22" fillId="0" borderId="1" xfId="17" applyFont="1" applyFill="1" applyBorder="1"/>
    <xf numFmtId="38" fontId="22" fillId="0" borderId="118" xfId="17" applyFont="1" applyFill="1" applyBorder="1"/>
    <xf numFmtId="38" fontId="22" fillId="0" borderId="0" xfId="17" applyFont="1" applyFill="1" applyBorder="1"/>
    <xf numFmtId="3" fontId="22" fillId="0" borderId="216" xfId="6" applyNumberFormat="1" applyFont="1" applyFill="1" applyBorder="1"/>
    <xf numFmtId="3" fontId="22" fillId="0" borderId="217" xfId="6" applyNumberFormat="1" applyFont="1" applyFill="1" applyBorder="1"/>
    <xf numFmtId="0" fontId="8" fillId="0" borderId="0" xfId="2" quotePrefix="1" applyNumberFormat="1" applyFont="1" applyAlignment="1">
      <alignment horizontal="center"/>
    </xf>
    <xf numFmtId="0" fontId="8" fillId="0" borderId="0" xfId="2" applyNumberFormat="1" applyFont="1" applyAlignment="1">
      <alignment horizontal="right"/>
    </xf>
    <xf numFmtId="0" fontId="8" fillId="0" borderId="0" xfId="2" applyNumberFormat="1" applyFont="1"/>
    <xf numFmtId="0" fontId="8" fillId="0" borderId="0" xfId="2" applyNumberFormat="1" applyFont="1" applyFill="1" applyBorder="1" applyAlignment="1">
      <alignment horizontal="right"/>
    </xf>
    <xf numFmtId="231" fontId="8" fillId="0" borderId="0" xfId="2" applyNumberFormat="1" applyFont="1" applyAlignment="1">
      <alignment horizontal="center"/>
    </xf>
    <xf numFmtId="231" fontId="8" fillId="0" borderId="0" xfId="2" applyNumberFormat="1" applyFont="1" applyAlignment="1">
      <alignment horizontal="right"/>
    </xf>
    <xf numFmtId="231" fontId="26" fillId="0" borderId="0" xfId="2" applyFont="1" applyFill="1"/>
    <xf numFmtId="0" fontId="8" fillId="0" borderId="22" xfId="2" applyNumberFormat="1" applyFont="1" applyFill="1" applyBorder="1" applyAlignment="1">
      <alignment horizontal="center" vertical="center" textRotation="255" wrapText="1"/>
    </xf>
    <xf numFmtId="0" fontId="8" fillId="0" borderId="0" xfId="2" applyNumberFormat="1" applyFont="1" applyAlignment="1">
      <alignment vertical="center"/>
    </xf>
    <xf numFmtId="0" fontId="8" fillId="0" borderId="0" xfId="2" applyNumberFormat="1" applyFont="1" applyAlignment="1">
      <alignment horizontal="center" vertical="center"/>
    </xf>
    <xf numFmtId="0" fontId="8" fillId="0" borderId="0" xfId="2" applyNumberFormat="1" applyFont="1" applyBorder="1" applyAlignment="1">
      <alignment horizontal="center" vertical="center"/>
    </xf>
    <xf numFmtId="231" fontId="8" fillId="0" borderId="0" xfId="2" applyFont="1" applyAlignment="1">
      <alignment vertical="center" wrapText="1"/>
    </xf>
    <xf numFmtId="0" fontId="26" fillId="0" borderId="0" xfId="6" applyNumberFormat="1" applyFont="1"/>
    <xf numFmtId="0" fontId="8" fillId="0" borderId="22" xfId="6" applyNumberFormat="1" applyFont="1" applyFill="1" applyBorder="1" applyAlignment="1">
      <alignment horizontal="center" vertical="center"/>
    </xf>
    <xf numFmtId="0" fontId="8" fillId="0" borderId="21" xfId="6" applyNumberFormat="1" applyFont="1" applyFill="1" applyBorder="1" applyAlignment="1">
      <alignment horizontal="center" vertical="center"/>
    </xf>
    <xf numFmtId="0" fontId="8" fillId="0" borderId="4" xfId="6" applyNumberFormat="1" applyFont="1" applyFill="1" applyBorder="1" applyAlignment="1">
      <alignment horizontal="center" vertical="center"/>
    </xf>
    <xf numFmtId="0" fontId="8" fillId="0" borderId="118" xfId="17" applyNumberFormat="1" applyFont="1" applyFill="1" applyBorder="1" applyAlignment="1">
      <alignment horizontal="right" vertical="center"/>
    </xf>
    <xf numFmtId="0" fontId="8" fillId="0" borderId="0" xfId="17" applyNumberFormat="1" applyFont="1" applyFill="1" applyBorder="1" applyAlignment="1">
      <alignment horizontal="right" vertical="center"/>
    </xf>
    <xf numFmtId="0" fontId="8" fillId="0" borderId="0" xfId="17" applyNumberFormat="1" applyFont="1" applyBorder="1" applyAlignment="1">
      <alignment horizontal="right" vertical="center"/>
    </xf>
    <xf numFmtId="0" fontId="8" fillId="0" borderId="0" xfId="17" applyNumberFormat="1" applyFont="1" applyBorder="1" applyAlignment="1">
      <alignment vertical="center"/>
    </xf>
    <xf numFmtId="0" fontId="8" fillId="0" borderId="0" xfId="17" applyNumberFormat="1" applyFont="1" applyFill="1" applyBorder="1" applyAlignment="1">
      <alignment vertical="center"/>
    </xf>
    <xf numFmtId="0" fontId="8" fillId="0" borderId="0" xfId="6" applyNumberFormat="1" applyFont="1" applyAlignment="1">
      <alignment horizontal="right"/>
    </xf>
    <xf numFmtId="231" fontId="5" fillId="0" borderId="0" xfId="6" applyFont="1"/>
    <xf numFmtId="231" fontId="8" fillId="0" borderId="0" xfId="6" applyFont="1" applyAlignment="1">
      <alignment horizontal="distributed"/>
    </xf>
    <xf numFmtId="58" fontId="8" fillId="0" borderId="0" xfId="6" applyNumberFormat="1" applyFont="1" applyAlignment="1">
      <alignment horizontal="left"/>
    </xf>
    <xf numFmtId="231" fontId="104" fillId="0" borderId="0" xfId="6" applyFont="1" applyAlignment="1">
      <alignment vertical="center"/>
    </xf>
    <xf numFmtId="231" fontId="8" fillId="0" borderId="40" xfId="6" applyFont="1" applyBorder="1" applyAlignment="1">
      <alignment vertical="center"/>
    </xf>
    <xf numFmtId="231" fontId="23" fillId="0" borderId="118" xfId="6" applyFont="1" applyBorder="1" applyAlignment="1">
      <alignment horizontal="left" vertical="center"/>
    </xf>
    <xf numFmtId="231" fontId="23" fillId="0" borderId="0" xfId="6" applyFont="1" applyBorder="1" applyAlignment="1">
      <alignment horizontal="left" vertical="center"/>
    </xf>
    <xf numFmtId="231" fontId="23" fillId="0" borderId="0" xfId="6" applyFont="1" applyAlignment="1">
      <alignment vertical="center"/>
    </xf>
    <xf numFmtId="231" fontId="8" fillId="0" borderId="0" xfId="6" quotePrefix="1" applyFont="1" applyAlignment="1">
      <alignment vertical="center"/>
    </xf>
    <xf numFmtId="231" fontId="8" fillId="0" borderId="118" xfId="6" applyFont="1" applyBorder="1" applyAlignment="1">
      <alignment vertical="center"/>
    </xf>
    <xf numFmtId="231" fontId="8" fillId="0" borderId="6" xfId="6" applyFont="1" applyBorder="1" applyAlignment="1">
      <alignment vertical="center"/>
    </xf>
    <xf numFmtId="231" fontId="8" fillId="0" borderId="0" xfId="6" applyFont="1" applyAlignment="1">
      <alignment horizontal="right" vertical="center"/>
    </xf>
    <xf numFmtId="231" fontId="8" fillId="8" borderId="12" xfId="6" applyFont="1" applyFill="1" applyBorder="1"/>
    <xf numFmtId="231" fontId="8" fillId="8" borderId="6" xfId="6" applyFont="1" applyFill="1" applyBorder="1"/>
    <xf numFmtId="231" fontId="8" fillId="8" borderId="5" xfId="6" applyFont="1" applyFill="1" applyBorder="1"/>
    <xf numFmtId="231" fontId="8" fillId="8" borderId="118" xfId="6" applyFont="1" applyFill="1" applyBorder="1"/>
    <xf numFmtId="231" fontId="8" fillId="8" borderId="0" xfId="6" applyFont="1" applyFill="1" applyBorder="1"/>
    <xf numFmtId="231" fontId="8" fillId="8" borderId="4" xfId="6" applyFont="1" applyFill="1" applyBorder="1"/>
    <xf numFmtId="231" fontId="8" fillId="7" borderId="12" xfId="6" applyFont="1" applyFill="1" applyBorder="1"/>
    <xf numFmtId="231" fontId="8" fillId="7" borderId="5" xfId="6" applyFont="1" applyFill="1" applyBorder="1"/>
    <xf numFmtId="231" fontId="8" fillId="0" borderId="7" xfId="6" applyFont="1" applyBorder="1"/>
    <xf numFmtId="231" fontId="8" fillId="0" borderId="156" xfId="6" applyFont="1" applyBorder="1"/>
    <xf numFmtId="231" fontId="8" fillId="7" borderId="0" xfId="6" applyFont="1" applyFill="1"/>
    <xf numFmtId="231" fontId="8" fillId="7" borderId="148" xfId="6" applyFont="1" applyFill="1" applyBorder="1"/>
    <xf numFmtId="231" fontId="8" fillId="7" borderId="157" xfId="6" applyFont="1" applyFill="1" applyBorder="1"/>
    <xf numFmtId="231" fontId="8" fillId="7" borderId="6" xfId="6" applyFont="1" applyFill="1" applyBorder="1"/>
    <xf numFmtId="231" fontId="8" fillId="7" borderId="0" xfId="6" applyFont="1" applyFill="1" applyBorder="1"/>
    <xf numFmtId="231" fontId="8" fillId="7" borderId="144" xfId="6" applyFont="1" applyFill="1" applyBorder="1"/>
    <xf numFmtId="231" fontId="8" fillId="7" borderId="88" xfId="6" applyFont="1" applyFill="1" applyBorder="1"/>
    <xf numFmtId="231" fontId="8" fillId="7" borderId="142" xfId="6" applyFont="1" applyFill="1" applyBorder="1"/>
    <xf numFmtId="231" fontId="8" fillId="8" borderId="0" xfId="6" applyFont="1" applyFill="1"/>
    <xf numFmtId="231" fontId="8" fillId="7" borderId="7" xfId="6" applyFont="1" applyFill="1" applyBorder="1"/>
    <xf numFmtId="231" fontId="8" fillId="9" borderId="0" xfId="6" applyFont="1" applyFill="1"/>
    <xf numFmtId="231" fontId="8" fillId="7" borderId="155" xfId="6" applyFont="1" applyFill="1" applyBorder="1"/>
    <xf numFmtId="231" fontId="8" fillId="5" borderId="6" xfId="6" applyFont="1" applyFill="1" applyBorder="1"/>
    <xf numFmtId="231" fontId="8" fillId="0" borderId="154" xfId="6" applyFont="1" applyBorder="1"/>
    <xf numFmtId="231" fontId="8" fillId="7" borderId="4" xfId="6" applyFont="1" applyFill="1" applyBorder="1"/>
    <xf numFmtId="231" fontId="8" fillId="5" borderId="0" xfId="6" applyFont="1" applyFill="1" applyBorder="1"/>
    <xf numFmtId="231" fontId="8" fillId="5" borderId="5" xfId="6" applyFont="1" applyFill="1" applyBorder="1"/>
    <xf numFmtId="231" fontId="8" fillId="8" borderId="39" xfId="6" applyFont="1" applyFill="1" applyBorder="1"/>
    <xf numFmtId="231" fontId="8" fillId="8" borderId="7" xfId="6" applyFont="1" applyFill="1" applyBorder="1"/>
    <xf numFmtId="231" fontId="8" fillId="7" borderId="153" xfId="6" applyFont="1" applyFill="1" applyBorder="1"/>
    <xf numFmtId="231" fontId="8" fillId="7" borderId="8" xfId="6" applyFont="1" applyFill="1" applyBorder="1"/>
    <xf numFmtId="231" fontId="8" fillId="5" borderId="88" xfId="6" applyFont="1" applyFill="1" applyBorder="1"/>
    <xf numFmtId="231" fontId="8" fillId="5" borderId="0" xfId="6" applyFont="1" applyFill="1"/>
    <xf numFmtId="231" fontId="8" fillId="6" borderId="12" xfId="6" applyFont="1" applyFill="1" applyBorder="1"/>
    <xf numFmtId="231" fontId="8" fillId="6" borderId="6" xfId="6" applyFont="1" applyFill="1" applyBorder="1"/>
    <xf numFmtId="231" fontId="8" fillId="0" borderId="39" xfId="6" applyFont="1" applyFill="1" applyBorder="1"/>
    <xf numFmtId="231" fontId="8" fillId="5" borderId="12" xfId="6" applyFont="1" applyFill="1" applyBorder="1"/>
    <xf numFmtId="231" fontId="8" fillId="5" borderId="118" xfId="6" applyFont="1" applyFill="1" applyBorder="1"/>
    <xf numFmtId="231" fontId="8" fillId="5" borderId="150" xfId="6" applyFont="1" applyFill="1" applyBorder="1"/>
    <xf numFmtId="231" fontId="8" fillId="6" borderId="118" xfId="6" applyFont="1" applyFill="1" applyBorder="1"/>
    <xf numFmtId="231" fontId="8" fillId="6" borderId="0" xfId="6" applyFont="1" applyFill="1" applyBorder="1"/>
    <xf numFmtId="231" fontId="8" fillId="6" borderId="152" xfId="6" applyFont="1" applyFill="1" applyBorder="1"/>
    <xf numFmtId="231" fontId="8" fillId="6" borderId="5" xfId="6" applyFont="1" applyFill="1" applyBorder="1"/>
    <xf numFmtId="231" fontId="8" fillId="7" borderId="39" xfId="6" applyFont="1" applyFill="1" applyBorder="1"/>
    <xf numFmtId="231" fontId="8" fillId="5" borderId="143" xfId="6" applyFont="1" applyFill="1" applyBorder="1"/>
    <xf numFmtId="231" fontId="8" fillId="5" borderId="7" xfId="6" applyFont="1" applyFill="1" applyBorder="1"/>
    <xf numFmtId="231" fontId="8" fillId="6" borderId="89" xfId="6" applyFont="1" applyFill="1" applyBorder="1"/>
    <xf numFmtId="231" fontId="8" fillId="6" borderId="146" xfId="6" applyFont="1" applyFill="1" applyBorder="1"/>
    <xf numFmtId="231" fontId="8" fillId="6" borderId="4" xfId="6" applyFont="1" applyFill="1" applyBorder="1"/>
    <xf numFmtId="231" fontId="8" fillId="5" borderId="4" xfId="6" applyFont="1" applyFill="1" applyBorder="1"/>
    <xf numFmtId="231" fontId="8" fillId="7" borderId="151" xfId="6" applyFont="1" applyFill="1" applyBorder="1"/>
    <xf numFmtId="231" fontId="8" fillId="7" borderId="150" xfId="6" applyFont="1" applyFill="1" applyBorder="1"/>
    <xf numFmtId="231" fontId="8" fillId="5" borderId="39" xfId="6" applyFont="1" applyFill="1" applyBorder="1"/>
    <xf numFmtId="231" fontId="8" fillId="5" borderId="8" xfId="6" applyFont="1" applyFill="1" applyBorder="1"/>
    <xf numFmtId="231" fontId="8" fillId="6" borderId="143" xfId="6" applyFont="1" applyFill="1" applyBorder="1"/>
    <xf numFmtId="231" fontId="8" fillId="6" borderId="149" xfId="6" applyFont="1" applyFill="1" applyBorder="1"/>
    <xf numFmtId="231" fontId="8" fillId="6" borderId="144" xfId="6" applyFont="1" applyFill="1" applyBorder="1"/>
    <xf numFmtId="231" fontId="8" fillId="6" borderId="88" xfId="6" applyFont="1" applyFill="1" applyBorder="1"/>
    <xf numFmtId="231" fontId="8" fillId="7" borderId="118" xfId="6" applyFont="1" applyFill="1" applyBorder="1"/>
    <xf numFmtId="231" fontId="8" fillId="6" borderId="147" xfId="6" applyFont="1" applyFill="1" applyBorder="1"/>
    <xf numFmtId="231" fontId="8" fillId="6" borderId="148" xfId="6" applyFont="1" applyFill="1" applyBorder="1"/>
    <xf numFmtId="231" fontId="8" fillId="6" borderId="0" xfId="6" applyFont="1" applyFill="1"/>
    <xf numFmtId="231" fontId="8" fillId="6" borderId="145" xfId="6" applyFont="1" applyFill="1" applyBorder="1"/>
    <xf numFmtId="231" fontId="8" fillId="6" borderId="8" xfId="6" applyFont="1" applyFill="1" applyBorder="1"/>
    <xf numFmtId="231" fontId="8" fillId="5" borderId="142" xfId="6" applyFont="1" applyFill="1" applyBorder="1"/>
    <xf numFmtId="231" fontId="8" fillId="5" borderId="141" xfId="6" applyFont="1" applyFill="1" applyBorder="1"/>
    <xf numFmtId="231" fontId="8" fillId="6" borderId="39" xfId="6" applyFont="1" applyFill="1" applyBorder="1"/>
    <xf numFmtId="231" fontId="8" fillId="6" borderId="7" xfId="6" applyFont="1" applyFill="1" applyBorder="1"/>
    <xf numFmtId="231" fontId="8" fillId="6" borderId="140" xfId="6" applyFont="1" applyFill="1" applyBorder="1"/>
    <xf numFmtId="231" fontId="8" fillId="6" borderId="139" xfId="6" applyFont="1" applyFill="1" applyBorder="1"/>
    <xf numFmtId="231" fontId="8" fillId="0" borderId="138" xfId="6" applyFont="1" applyBorder="1"/>
    <xf numFmtId="231" fontId="8" fillId="0" borderId="6" xfId="6" applyFont="1" applyFill="1" applyBorder="1"/>
    <xf numFmtId="231" fontId="65" fillId="0" borderId="0" xfId="6" applyFont="1"/>
    <xf numFmtId="38" fontId="8" fillId="0" borderId="13" xfId="5" applyFont="1" applyFill="1" applyBorder="1" applyAlignment="1">
      <alignment horizontal="centerContinuous" vertical="center"/>
    </xf>
    <xf numFmtId="38" fontId="8" fillId="0" borderId="39" xfId="5" applyFont="1" applyFill="1" applyBorder="1" applyAlignment="1">
      <alignment horizontal="center" vertical="center" wrapText="1"/>
    </xf>
    <xf numFmtId="231" fontId="8" fillId="0" borderId="21" xfId="2" applyFont="1" applyFill="1" applyBorder="1" applyAlignment="1">
      <alignment horizontal="center" vertical="center" wrapText="1"/>
    </xf>
    <xf numFmtId="231" fontId="8" fillId="0" borderId="39" xfId="2" applyFont="1" applyFill="1" applyBorder="1" applyAlignment="1">
      <alignment horizontal="center" vertical="center" textRotation="255"/>
    </xf>
    <xf numFmtId="231" fontId="8" fillId="0" borderId="21" xfId="2" applyFont="1" applyFill="1" applyBorder="1" applyAlignment="1">
      <alignment horizontal="center" vertical="center" textRotation="255"/>
    </xf>
    <xf numFmtId="231" fontId="8" fillId="0" borderId="22" xfId="2" applyFont="1" applyFill="1" applyBorder="1" applyAlignment="1">
      <alignment horizontal="center" vertical="center" textRotation="255"/>
    </xf>
    <xf numFmtId="231" fontId="8" fillId="0" borderId="0" xfId="2" applyFont="1" applyAlignment="1">
      <alignment horizontal="distributed" vertical="center"/>
    </xf>
    <xf numFmtId="231" fontId="8" fillId="0" borderId="7" xfId="2" applyFont="1" applyBorder="1" applyAlignment="1">
      <alignment horizontal="distributed" vertical="center"/>
    </xf>
    <xf numFmtId="231" fontId="22" fillId="0" borderId="0" xfId="2" applyFont="1"/>
    <xf numFmtId="231" fontId="22" fillId="0" borderId="0" xfId="2" applyFont="1" applyAlignment="1">
      <alignment horizontal="center"/>
    </xf>
    <xf numFmtId="231" fontId="22" fillId="0" borderId="1" xfId="2" applyFont="1" applyBorder="1" applyAlignment="1">
      <alignment horizontal="right"/>
    </xf>
    <xf numFmtId="231" fontId="8" fillId="0" borderId="0" xfId="2" applyFont="1" applyAlignment="1">
      <alignment horizontal="center"/>
    </xf>
    <xf numFmtId="38" fontId="8" fillId="0" borderId="118" xfId="5" applyFont="1" applyBorder="1"/>
    <xf numFmtId="38" fontId="8" fillId="0" borderId="88" xfId="5" applyFont="1" applyFill="1" applyBorder="1"/>
    <xf numFmtId="191" fontId="26" fillId="0" borderId="0" xfId="2" applyNumberFormat="1" applyFont="1"/>
    <xf numFmtId="231" fontId="8" fillId="0" borderId="118" xfId="2" applyFont="1" applyFill="1" applyBorder="1" applyAlignment="1">
      <alignment horizontal="distributed" vertical="center" justifyLastLine="1"/>
    </xf>
    <xf numFmtId="231" fontId="8" fillId="0" borderId="40" xfId="2" applyFont="1" applyFill="1" applyBorder="1" applyAlignment="1">
      <alignment horizontal="right" vertical="center" justifyLastLine="1"/>
    </xf>
    <xf numFmtId="231" fontId="8" fillId="0" borderId="39" xfId="2" applyFont="1" applyFill="1" applyBorder="1" applyAlignment="1">
      <alignment horizontal="right" vertical="center" justifyLastLine="1"/>
    </xf>
    <xf numFmtId="191" fontId="8" fillId="0" borderId="0" xfId="2" applyNumberFormat="1" applyFont="1" applyBorder="1" applyAlignment="1">
      <alignment horizontal="distributed" justifyLastLine="1"/>
    </xf>
    <xf numFmtId="38" fontId="8" fillId="0" borderId="118" xfId="5" applyFont="1" applyFill="1" applyBorder="1" applyAlignment="1"/>
    <xf numFmtId="38" fontId="8" fillId="0" borderId="0" xfId="5" applyFont="1" applyBorder="1" applyAlignment="1"/>
    <xf numFmtId="38" fontId="8" fillId="0" borderId="4" xfId="5" applyFont="1" applyBorder="1" applyAlignment="1"/>
    <xf numFmtId="38" fontId="8" fillId="0" borderId="4" xfId="5" applyFont="1" applyBorder="1" applyAlignment="1">
      <alignment horizontal="right"/>
    </xf>
    <xf numFmtId="191" fontId="22" fillId="0" borderId="4" xfId="2" applyNumberFormat="1" applyFont="1" applyBorder="1" applyAlignment="1">
      <alignment horizontal="distributed" justifyLastLine="1"/>
    </xf>
    <xf numFmtId="38" fontId="22" fillId="0" borderId="118" xfId="5" applyFont="1" applyFill="1" applyBorder="1" applyAlignment="1"/>
    <xf numFmtId="38" fontId="22" fillId="0" borderId="0" xfId="5" applyFont="1" applyFill="1" applyBorder="1" applyAlignment="1"/>
    <xf numFmtId="38" fontId="22" fillId="0" borderId="4" xfId="5" applyFont="1" applyFill="1" applyBorder="1" applyAlignment="1"/>
    <xf numFmtId="38" fontId="22" fillId="0" borderId="4" xfId="5" applyFont="1" applyFill="1" applyBorder="1" applyAlignment="1">
      <alignment horizontal="right"/>
    </xf>
    <xf numFmtId="231" fontId="19" fillId="0" borderId="118" xfId="2" applyFont="1" applyFill="1" applyBorder="1" applyAlignment="1">
      <alignment horizontal="distributed" vertical="center" justifyLastLine="1"/>
    </xf>
    <xf numFmtId="38" fontId="22" fillId="0" borderId="0" xfId="5" applyFont="1" applyBorder="1" applyAlignment="1">
      <alignment horizontal="right"/>
    </xf>
    <xf numFmtId="191" fontId="8" fillId="0" borderId="0" xfId="2" applyNumberFormat="1" applyFont="1" applyBorder="1"/>
    <xf numFmtId="38" fontId="22" fillId="0" borderId="118" xfId="5" applyFont="1" applyFill="1" applyBorder="1" applyAlignment="1">
      <alignment horizontal="right"/>
    </xf>
    <xf numFmtId="191" fontId="22" fillId="0" borderId="0" xfId="2" applyNumberFormat="1" applyFont="1" applyFill="1" applyBorder="1"/>
    <xf numFmtId="231" fontId="8" fillId="0" borderId="109" xfId="8" applyFont="1" applyBorder="1" applyAlignment="1">
      <alignment horizontal="left" vertical="center" wrapText="1"/>
    </xf>
    <xf numFmtId="231" fontId="8" fillId="0" borderId="5" xfId="8" applyFont="1" applyBorder="1" applyAlignment="1">
      <alignment horizontal="justify" vertical="center" wrapText="1"/>
    </xf>
    <xf numFmtId="231" fontId="8" fillId="0" borderId="8" xfId="8" applyFont="1" applyBorder="1" applyAlignment="1">
      <alignment horizontal="justify" vertical="center" wrapText="1"/>
    </xf>
    <xf numFmtId="231" fontId="8" fillId="0" borderId="4" xfId="8" applyFont="1" applyBorder="1" applyAlignment="1">
      <alignment horizontal="justify" vertical="center" wrapText="1"/>
    </xf>
    <xf numFmtId="231" fontId="8" fillId="0" borderId="7" xfId="8" applyFont="1" applyBorder="1" applyAlignment="1">
      <alignment vertical="center" wrapText="1"/>
    </xf>
    <xf numFmtId="231" fontId="8" fillId="0" borderId="44" xfId="8" applyFont="1" applyBorder="1" applyAlignment="1">
      <alignment horizontal="justify" vertical="center"/>
    </xf>
    <xf numFmtId="231" fontId="8" fillId="0" borderId="109" xfId="8" applyFont="1" applyBorder="1" applyAlignment="1">
      <alignment vertical="center" wrapText="1"/>
    </xf>
    <xf numFmtId="231" fontId="22" fillId="0" borderId="44" xfId="8" applyFont="1" applyBorder="1" applyAlignment="1">
      <alignment horizontal="justify" vertical="center" wrapText="1"/>
    </xf>
    <xf numFmtId="231" fontId="22" fillId="0" borderId="40" xfId="8" applyFont="1" applyBorder="1" applyAlignment="1">
      <alignment vertical="center" wrapText="1"/>
    </xf>
    <xf numFmtId="231" fontId="8" fillId="0" borderId="7" xfId="8" applyNumberFormat="1" applyFont="1" applyBorder="1" applyAlignment="1">
      <alignment horizontal="justify" vertical="center" wrapText="1"/>
    </xf>
    <xf numFmtId="231" fontId="22" fillId="0" borderId="109" xfId="8" applyFont="1" applyBorder="1" applyAlignment="1">
      <alignment horizontal="justify" vertical="center" wrapText="1"/>
    </xf>
    <xf numFmtId="231" fontId="22" fillId="0" borderId="40" xfId="8" applyFont="1" applyBorder="1" applyAlignment="1">
      <alignment horizontal="justify" vertical="center" wrapText="1"/>
    </xf>
    <xf numFmtId="231" fontId="8" fillId="10" borderId="40" xfId="8" applyFont="1" applyFill="1" applyBorder="1" applyAlignment="1">
      <alignment horizontal="center" vertical="center" wrapText="1"/>
    </xf>
    <xf numFmtId="231" fontId="26" fillId="0" borderId="5" xfId="8" applyFont="1" applyBorder="1" applyAlignment="1">
      <alignment vertical="top"/>
    </xf>
    <xf numFmtId="3" fontId="26" fillId="0" borderId="44" xfId="8" applyNumberFormat="1" applyFont="1" applyBorder="1" applyAlignment="1">
      <alignment vertical="top" wrapText="1"/>
    </xf>
    <xf numFmtId="231" fontId="26" fillId="0" borderId="44" xfId="8" applyFont="1" applyBorder="1" applyAlignment="1">
      <alignment vertical="top" wrapText="1"/>
    </xf>
    <xf numFmtId="231" fontId="26" fillId="0" borderId="12" xfId="8" applyFont="1" applyBorder="1" applyAlignment="1">
      <alignment horizontal="justify" vertical="top" wrapText="1"/>
    </xf>
    <xf numFmtId="231" fontId="26" fillId="0" borderId="4" xfId="8" applyFont="1" applyBorder="1" applyAlignment="1">
      <alignment vertical="top"/>
    </xf>
    <xf numFmtId="3" fontId="26" fillId="0" borderId="109" xfId="8" applyNumberFormat="1" applyFont="1" applyBorder="1" applyAlignment="1">
      <alignment vertical="top" wrapText="1"/>
    </xf>
    <xf numFmtId="231" fontId="26" fillId="0" borderId="109" xfId="8" applyNumberFormat="1" applyFont="1" applyBorder="1" applyAlignment="1">
      <alignment vertical="top" wrapText="1"/>
    </xf>
    <xf numFmtId="231" fontId="26" fillId="0" borderId="109" xfId="8" applyFont="1" applyBorder="1" applyAlignment="1">
      <alignment vertical="top" wrapText="1"/>
    </xf>
    <xf numFmtId="231" fontId="26" fillId="0" borderId="118" xfId="8" applyFont="1" applyBorder="1" applyAlignment="1">
      <alignment horizontal="justify" vertical="top" wrapText="1"/>
    </xf>
    <xf numFmtId="231" fontId="26" fillId="0" borderId="118" xfId="8" applyFont="1" applyBorder="1" applyAlignment="1">
      <alignment vertical="top" wrapText="1"/>
    </xf>
    <xf numFmtId="231" fontId="26" fillId="0" borderId="8" xfId="8" applyFont="1" applyBorder="1" applyAlignment="1">
      <alignment vertical="top"/>
    </xf>
    <xf numFmtId="3" fontId="26" fillId="0" borderId="40" xfId="8" applyNumberFormat="1" applyFont="1" applyBorder="1" applyAlignment="1">
      <alignment vertical="top" wrapText="1"/>
    </xf>
    <xf numFmtId="231" fontId="26" fillId="0" borderId="40" xfId="8" applyNumberFormat="1" applyFont="1" applyBorder="1" applyAlignment="1">
      <alignment vertical="top" wrapText="1"/>
    </xf>
    <xf numFmtId="231" fontId="26" fillId="0" borderId="40" xfId="8" applyFont="1" applyBorder="1" applyAlignment="1">
      <alignment vertical="top" wrapText="1"/>
    </xf>
    <xf numFmtId="231" fontId="26" fillId="0" borderId="39" xfId="8" applyFont="1" applyBorder="1" applyAlignment="1">
      <alignment vertical="top" wrapText="1"/>
    </xf>
    <xf numFmtId="231" fontId="26" fillId="0" borderId="5" xfId="8" applyFont="1" applyBorder="1" applyAlignment="1">
      <alignment horizontal="justify" vertical="top"/>
    </xf>
    <xf numFmtId="231" fontId="26" fillId="0" borderId="4" xfId="8" applyFont="1" applyBorder="1" applyAlignment="1">
      <alignment horizontal="justify" vertical="top"/>
    </xf>
    <xf numFmtId="231" fontId="26" fillId="0" borderId="44" xfId="8" applyNumberFormat="1" applyFont="1" applyBorder="1" applyAlignment="1">
      <alignment vertical="top" wrapText="1"/>
    </xf>
    <xf numFmtId="231" fontId="26" fillId="0" borderId="40" xfId="8" applyNumberFormat="1" applyFont="1" applyBorder="1" applyAlignment="1">
      <alignment horizontal="right" vertical="top" wrapText="1"/>
    </xf>
    <xf numFmtId="231" fontId="26" fillId="0" borderId="44" xfId="8" applyFont="1" applyBorder="1" applyAlignment="1">
      <alignment horizontal="right" vertical="center" wrapText="1"/>
    </xf>
    <xf numFmtId="231" fontId="26" fillId="0" borderId="39" xfId="8" applyFont="1" applyBorder="1" applyAlignment="1">
      <alignment horizontal="justify" vertical="top" wrapText="1"/>
    </xf>
    <xf numFmtId="231" fontId="26" fillId="0" borderId="12" xfId="8" applyFont="1" applyBorder="1" applyAlignment="1">
      <alignment horizontal="left" vertical="top" wrapText="1"/>
    </xf>
    <xf numFmtId="231" fontId="26" fillId="0" borderId="8" xfId="8" applyFont="1" applyBorder="1" applyAlignment="1">
      <alignment horizontal="justify" vertical="top"/>
    </xf>
    <xf numFmtId="231" fontId="26" fillId="0" borderId="39" xfId="8" applyFont="1" applyBorder="1" applyAlignment="1">
      <alignment horizontal="left" vertical="top" wrapText="1"/>
    </xf>
    <xf numFmtId="3" fontId="26" fillId="0" borderId="38" xfId="8" applyNumberFormat="1" applyFont="1" applyBorder="1" applyAlignment="1">
      <alignment vertical="top" wrapText="1"/>
    </xf>
    <xf numFmtId="231" fontId="26" fillId="0" borderId="38" xfId="8" applyFont="1" applyBorder="1" applyAlignment="1">
      <alignment horizontal="right" vertical="top" wrapText="1"/>
    </xf>
    <xf numFmtId="231" fontId="26" fillId="0" borderId="38" xfId="8" applyFont="1" applyBorder="1" applyAlignment="1">
      <alignment horizontal="justify" vertical="top" wrapText="1"/>
    </xf>
    <xf numFmtId="231" fontId="26" fillId="0" borderId="38" xfId="8" applyFont="1" applyBorder="1" applyAlignment="1">
      <alignment vertical="top" wrapText="1"/>
    </xf>
    <xf numFmtId="0" fontId="26" fillId="0" borderId="44" xfId="8" applyNumberFormat="1" applyFont="1" applyBorder="1" applyAlignment="1">
      <alignment vertical="top" wrapText="1"/>
    </xf>
    <xf numFmtId="231" fontId="26" fillId="0" borderId="0" xfId="8" applyFont="1" applyBorder="1" applyAlignment="1">
      <alignment vertical="top" wrapText="1"/>
    </xf>
    <xf numFmtId="231" fontId="26" fillId="0" borderId="7" xfId="8" applyFont="1" applyBorder="1" applyAlignment="1">
      <alignment vertical="top" wrapText="1"/>
    </xf>
    <xf numFmtId="231" fontId="26" fillId="0" borderId="40" xfId="8" applyFont="1" applyBorder="1" applyAlignment="1">
      <alignment horizontal="right" vertical="top" wrapText="1" indent="1"/>
    </xf>
    <xf numFmtId="231" fontId="26" fillId="0" borderId="212" xfId="8" applyFont="1" applyBorder="1" applyAlignment="1">
      <alignment vertical="top" wrapText="1"/>
    </xf>
    <xf numFmtId="231" fontId="26" fillId="0" borderId="212" xfId="8" applyFont="1" applyBorder="1" applyAlignment="1">
      <alignment horizontal="justify" vertical="top" wrapText="1"/>
    </xf>
    <xf numFmtId="38" fontId="26" fillId="0" borderId="0" xfId="28" applyFont="1"/>
    <xf numFmtId="38" fontId="8" fillId="0" borderId="44" xfId="28" applyFont="1" applyBorder="1" applyAlignment="1">
      <alignment horizontal="distributed"/>
    </xf>
    <xf numFmtId="38" fontId="8" fillId="0" borderId="12" xfId="28" applyFont="1" applyBorder="1" applyAlignment="1">
      <alignment horizontal="distributed"/>
    </xf>
    <xf numFmtId="38" fontId="8" fillId="0" borderId="40" xfId="28" applyFont="1" applyBorder="1" applyAlignment="1">
      <alignment horizontal="right"/>
    </xf>
    <xf numFmtId="38" fontId="8" fillId="0" borderId="39" xfId="28" applyFont="1" applyBorder="1" applyAlignment="1">
      <alignment horizontal="right"/>
    </xf>
    <xf numFmtId="38" fontId="8" fillId="0" borderId="40" xfId="28" applyFont="1" applyBorder="1" applyAlignment="1">
      <alignment horizontal="distributed"/>
    </xf>
    <xf numFmtId="187" fontId="8" fillId="0" borderId="0" xfId="28" applyNumberFormat="1" applyFont="1" applyBorder="1"/>
    <xf numFmtId="187" fontId="8" fillId="0" borderId="0" xfId="28" applyNumberFormat="1" applyFont="1" applyBorder="1" applyAlignment="1">
      <alignment horizontal="right"/>
    </xf>
    <xf numFmtId="38" fontId="8" fillId="0" borderId="22" xfId="28" applyFont="1" applyBorder="1" applyAlignment="1">
      <alignment horizontal="distributed"/>
    </xf>
    <xf numFmtId="187" fontId="8" fillId="0" borderId="7" xfId="28" applyNumberFormat="1" applyFont="1" applyBorder="1" applyAlignment="1"/>
    <xf numFmtId="187" fontId="8" fillId="0" borderId="7" xfId="28" applyNumberFormat="1" applyFont="1" applyBorder="1" applyAlignment="1">
      <alignment horizontal="right"/>
    </xf>
    <xf numFmtId="187" fontId="8" fillId="0" borderId="6" xfId="28" applyNumberFormat="1" applyFont="1" applyBorder="1"/>
    <xf numFmtId="187" fontId="8" fillId="0" borderId="7" xfId="28" applyNumberFormat="1" applyFont="1" applyBorder="1"/>
    <xf numFmtId="187" fontId="8" fillId="0" borderId="0" xfId="28" applyNumberFormat="1" applyFont="1"/>
    <xf numFmtId="187" fontId="8" fillId="0" borderId="77" xfId="28" applyNumberFormat="1" applyFont="1" applyBorder="1"/>
    <xf numFmtId="187" fontId="8" fillId="0" borderId="77" xfId="28" applyNumberFormat="1" applyFont="1" applyBorder="1" applyAlignment="1">
      <alignment horizontal="right"/>
    </xf>
    <xf numFmtId="187" fontId="22" fillId="0" borderId="0" xfId="28" applyNumberFormat="1" applyFont="1" applyFill="1" applyBorder="1" applyAlignment="1">
      <alignment horizontal="right"/>
    </xf>
    <xf numFmtId="38" fontId="8" fillId="0" borderId="0" xfId="28" applyFont="1" applyAlignment="1">
      <alignment horizontal="right"/>
    </xf>
    <xf numFmtId="231" fontId="77" fillId="0" borderId="0" xfId="8" applyFont="1">
      <alignment vertical="center"/>
    </xf>
    <xf numFmtId="231" fontId="42" fillId="0" borderId="0" xfId="8" applyFont="1" applyAlignment="1">
      <alignment vertical="center"/>
    </xf>
    <xf numFmtId="231" fontId="22" fillId="0" borderId="170" xfId="8" applyFont="1" applyBorder="1" applyAlignment="1">
      <alignment vertical="top" wrapText="1"/>
    </xf>
    <xf numFmtId="231" fontId="22" fillId="0" borderId="22" xfId="8" applyFont="1" applyBorder="1" applyAlignment="1">
      <alignment horizontal="center" vertical="center"/>
    </xf>
    <xf numFmtId="231" fontId="22" fillId="0" borderId="21" xfId="8" applyFont="1" applyBorder="1" applyAlignment="1">
      <alignment horizontal="center" vertical="center"/>
    </xf>
    <xf numFmtId="38" fontId="22" fillId="0" borderId="4" xfId="29" applyFont="1" applyBorder="1" applyAlignment="1">
      <alignment horizontal="center" vertical="center"/>
    </xf>
    <xf numFmtId="38" fontId="22" fillId="0" borderId="0" xfId="29" applyFont="1">
      <alignment vertical="center"/>
    </xf>
    <xf numFmtId="0" fontId="22" fillId="0" borderId="4" xfId="8" applyNumberFormat="1" applyFont="1" applyBorder="1" applyAlignment="1">
      <alignment horizontal="center" vertical="center"/>
    </xf>
    <xf numFmtId="38" fontId="8" fillId="0" borderId="0" xfId="29" applyFont="1" applyFill="1" applyBorder="1">
      <alignment vertical="center"/>
    </xf>
    <xf numFmtId="38" fontId="8" fillId="0" borderId="4" xfId="29" applyFont="1" applyFill="1" applyBorder="1">
      <alignment vertical="center"/>
    </xf>
    <xf numFmtId="38" fontId="8" fillId="0" borderId="4" xfId="29" applyFont="1" applyBorder="1">
      <alignment vertical="center"/>
    </xf>
    <xf numFmtId="38" fontId="8" fillId="0" borderId="0" xfId="29" applyFont="1" applyBorder="1">
      <alignment vertical="center"/>
    </xf>
    <xf numFmtId="0" fontId="26" fillId="0" borderId="0" xfId="2" applyNumberFormat="1" applyFont="1"/>
    <xf numFmtId="0" fontId="8" fillId="0" borderId="9" xfId="2" applyNumberFormat="1" applyFont="1" applyFill="1" applyBorder="1" applyAlignment="1">
      <alignment horizontal="right"/>
    </xf>
    <xf numFmtId="231" fontId="8" fillId="0" borderId="39" xfId="2" applyFont="1" applyFill="1" applyBorder="1" applyAlignment="1">
      <alignment horizontal="centerContinuous"/>
    </xf>
    <xf numFmtId="231" fontId="8" fillId="0" borderId="7" xfId="2" applyFont="1" applyFill="1" applyBorder="1" applyAlignment="1">
      <alignment horizontal="centerContinuous"/>
    </xf>
    <xf numFmtId="231" fontId="8" fillId="0" borderId="46" xfId="2" applyFont="1" applyFill="1" applyBorder="1" applyAlignment="1">
      <alignment horizontal="centerContinuous"/>
    </xf>
    <xf numFmtId="0" fontId="8" fillId="0" borderId="4" xfId="2" applyNumberFormat="1" applyFont="1" applyFill="1" applyBorder="1" applyAlignment="1">
      <alignment horizontal="right"/>
    </xf>
    <xf numFmtId="0" fontId="8" fillId="0" borderId="0" xfId="2" applyNumberFormat="1" applyFont="1" applyFill="1"/>
    <xf numFmtId="231" fontId="8" fillId="0" borderId="12" xfId="2" applyFont="1" applyFill="1" applyBorder="1" applyAlignment="1">
      <alignment horizontal="distributed" vertical="center" justifyLastLine="1"/>
    </xf>
    <xf numFmtId="0" fontId="8" fillId="0" borderId="8" xfId="2" applyNumberFormat="1" applyFont="1" applyFill="1" applyBorder="1"/>
    <xf numFmtId="231" fontId="8" fillId="0" borderId="8" xfId="2" applyFont="1" applyFill="1" applyBorder="1" applyAlignment="1">
      <alignment horizontal="center"/>
    </xf>
    <xf numFmtId="38" fontId="8" fillId="0" borderId="4" xfId="2" applyNumberFormat="1" applyFont="1" applyBorder="1"/>
    <xf numFmtId="0" fontId="22" fillId="0" borderId="4" xfId="2" applyNumberFormat="1" applyFont="1" applyBorder="1" applyAlignment="1">
      <alignment horizontal="center"/>
    </xf>
    <xf numFmtId="38" fontId="22" fillId="0" borderId="4" xfId="5" applyFont="1" applyFill="1" applyBorder="1"/>
    <xf numFmtId="231" fontId="8" fillId="0" borderId="9" xfId="6" applyFont="1" applyFill="1" applyBorder="1" applyAlignment="1">
      <alignment horizontal="right"/>
    </xf>
    <xf numFmtId="231" fontId="8" fillId="0" borderId="4" xfId="6" applyFont="1" applyFill="1" applyBorder="1" applyAlignment="1">
      <alignment horizontal="right"/>
    </xf>
    <xf numFmtId="231" fontId="8" fillId="0" borderId="44" xfId="6" applyFont="1" applyFill="1" applyBorder="1" applyAlignment="1">
      <alignment horizontal="distributed" vertical="center" justifyLastLine="1"/>
    </xf>
    <xf numFmtId="231" fontId="8" fillId="0" borderId="12" xfId="6" applyFont="1" applyFill="1" applyBorder="1" applyAlignment="1">
      <alignment horizontal="distributed" vertical="center" justifyLastLine="1"/>
    </xf>
    <xf numFmtId="231" fontId="8" fillId="0" borderId="8" xfId="6" applyFont="1" applyFill="1" applyBorder="1"/>
    <xf numFmtId="231" fontId="8" fillId="0" borderId="40" xfId="6" applyFont="1" applyFill="1" applyBorder="1" applyAlignment="1">
      <alignment horizontal="center"/>
    </xf>
    <xf numFmtId="0" fontId="8" fillId="0" borderId="0" xfId="6" applyNumberFormat="1" applyFont="1" applyFill="1" applyBorder="1" applyAlignment="1">
      <alignment horizontal="distributed" justifyLastLine="1"/>
    </xf>
    <xf numFmtId="38" fontId="8" fillId="0" borderId="4" xfId="17" applyFont="1" applyBorder="1"/>
    <xf numFmtId="0" fontId="22" fillId="0" borderId="0" xfId="6" applyNumberFormat="1" applyFont="1" applyFill="1" applyBorder="1" applyAlignment="1">
      <alignment horizontal="center"/>
    </xf>
    <xf numFmtId="0" fontId="8" fillId="0" borderId="13" xfId="6" applyNumberFormat="1" applyFont="1" applyFill="1" applyBorder="1" applyAlignment="1">
      <alignment horizontal="centerContinuous" vertical="center"/>
    </xf>
    <xf numFmtId="0" fontId="8" fillId="0" borderId="14" xfId="6" applyNumberFormat="1" applyFont="1" applyFill="1" applyBorder="1" applyAlignment="1">
      <alignment horizontal="centerContinuous" vertical="center"/>
    </xf>
    <xf numFmtId="0" fontId="8" fillId="0" borderId="46" xfId="6" applyNumberFormat="1" applyFont="1" applyFill="1" applyBorder="1" applyAlignment="1">
      <alignment horizontal="centerContinuous" vertical="center"/>
    </xf>
    <xf numFmtId="0" fontId="8" fillId="0" borderId="7" xfId="6" applyNumberFormat="1" applyFont="1" applyFill="1" applyBorder="1" applyAlignment="1">
      <alignment horizontal="center" vertical="center"/>
    </xf>
    <xf numFmtId="0" fontId="8" fillId="0" borderId="0" xfId="6" applyNumberFormat="1" applyFont="1" applyBorder="1" applyAlignment="1">
      <alignment horizontal="right"/>
    </xf>
    <xf numFmtId="0" fontId="8" fillId="0" borderId="0" xfId="6" applyNumberFormat="1" applyFont="1" applyBorder="1" applyAlignment="1"/>
    <xf numFmtId="0" fontId="8" fillId="0" borderId="0" xfId="7" applyNumberFormat="1" applyFont="1" applyBorder="1"/>
    <xf numFmtId="0" fontId="8" fillId="0" borderId="0" xfId="6" applyNumberFormat="1" applyFont="1" applyAlignment="1"/>
    <xf numFmtId="0" fontId="8" fillId="0" borderId="0" xfId="6" applyNumberFormat="1" applyFont="1" applyAlignment="1">
      <alignment vertical="top"/>
    </xf>
    <xf numFmtId="38" fontId="26" fillId="0" borderId="0" xfId="7" applyFont="1"/>
    <xf numFmtId="38" fontId="8" fillId="0" borderId="35" xfId="7" applyFont="1" applyFill="1" applyBorder="1" applyAlignment="1">
      <alignment horizontal="center" vertical="center" wrapText="1"/>
    </xf>
    <xf numFmtId="38" fontId="23" fillId="0" borderId="35" xfId="7" applyFont="1" applyFill="1" applyBorder="1" applyAlignment="1">
      <alignment horizontal="center" vertical="center"/>
    </xf>
    <xf numFmtId="38" fontId="8" fillId="0" borderId="13" xfId="7" applyFont="1" applyFill="1" applyBorder="1" applyAlignment="1">
      <alignment horizontal="center" vertical="center" wrapText="1"/>
    </xf>
    <xf numFmtId="38" fontId="8" fillId="0" borderId="0" xfId="7" applyFont="1" applyFill="1" applyBorder="1" applyAlignment="1">
      <alignment horizontal="right"/>
    </xf>
    <xf numFmtId="199" fontId="8" fillId="0" borderId="0" xfId="7" applyNumberFormat="1" applyFont="1" applyFill="1" applyBorder="1" applyAlignment="1">
      <alignment horizontal="right"/>
    </xf>
    <xf numFmtId="38" fontId="8" fillId="0" borderId="4" xfId="7" applyFont="1" applyFill="1" applyBorder="1" applyAlignment="1">
      <alignment horizontal="center" vertical="center"/>
    </xf>
    <xf numFmtId="198" fontId="8" fillId="0" borderId="0" xfId="14" applyNumberFormat="1" applyFont="1" applyFill="1" applyBorder="1" applyAlignment="1">
      <alignment horizontal="right" vertical="center"/>
    </xf>
    <xf numFmtId="38" fontId="8" fillId="0" borderId="4" xfId="7" applyFont="1" applyFill="1" applyBorder="1" applyAlignment="1">
      <alignment horizontal="center" wrapText="1"/>
    </xf>
    <xf numFmtId="38" fontId="8" fillId="0" borderId="0" xfId="7" applyFont="1" applyAlignment="1">
      <alignment horizontal="right"/>
    </xf>
    <xf numFmtId="38" fontId="8" fillId="0" borderId="22" xfId="7" applyFont="1" applyFill="1" applyBorder="1" applyAlignment="1">
      <alignment horizontal="center" vertical="center"/>
    </xf>
    <xf numFmtId="38" fontId="8" fillId="0" borderId="21" xfId="7" applyFont="1" applyFill="1" applyBorder="1" applyAlignment="1">
      <alignment horizontal="center" vertical="center"/>
    </xf>
    <xf numFmtId="38" fontId="8" fillId="0" borderId="4" xfId="7" applyFont="1" applyFill="1" applyBorder="1" applyAlignment="1">
      <alignment horizontal="center" vertical="top"/>
    </xf>
    <xf numFmtId="38" fontId="8" fillId="0" borderId="0" xfId="7" applyFont="1" applyFill="1" applyBorder="1" applyAlignment="1">
      <alignment horizontal="right" vertical="top"/>
    </xf>
    <xf numFmtId="38" fontId="22" fillId="0" borderId="4" xfId="7" applyFont="1" applyFill="1" applyBorder="1" applyAlignment="1">
      <alignment horizontal="center" vertical="top"/>
    </xf>
    <xf numFmtId="38" fontId="22" fillId="0" borderId="0" xfId="7" applyFont="1" applyFill="1" applyBorder="1" applyAlignment="1">
      <alignment horizontal="right" vertical="center"/>
    </xf>
    <xf numFmtId="38" fontId="26" fillId="0" borderId="0" xfId="17" applyFont="1" applyFill="1"/>
    <xf numFmtId="38" fontId="8" fillId="0" borderId="0" xfId="17" applyFont="1" applyFill="1" applyBorder="1" applyAlignment="1">
      <alignment horizontal="distributed" vertical="center" indent="2"/>
    </xf>
    <xf numFmtId="38" fontId="8" fillId="0" borderId="2" xfId="17" applyFont="1" applyFill="1" applyBorder="1" applyAlignment="1">
      <alignment horizontal="center" vertical="center"/>
    </xf>
    <xf numFmtId="38" fontId="8" fillId="0" borderId="104" xfId="17" applyFont="1" applyFill="1" applyBorder="1" applyAlignment="1">
      <alignment horizontal="center" vertical="center" wrapText="1"/>
    </xf>
    <xf numFmtId="38" fontId="8" fillId="0" borderId="102" xfId="17" applyFont="1" applyFill="1" applyBorder="1" applyAlignment="1">
      <alignment horizontal="center" vertical="center" wrapText="1"/>
    </xf>
    <xf numFmtId="38" fontId="8" fillId="0" borderId="80" xfId="17" applyFont="1" applyFill="1" applyBorder="1" applyAlignment="1">
      <alignment horizontal="right" vertical="center"/>
    </xf>
    <xf numFmtId="38" fontId="8" fillId="0" borderId="23" xfId="17" applyFont="1" applyFill="1" applyBorder="1" applyAlignment="1">
      <alignment horizontal="right" vertical="center"/>
    </xf>
    <xf numFmtId="38" fontId="8" fillId="0" borderId="17" xfId="17" applyFont="1" applyFill="1" applyBorder="1" applyAlignment="1">
      <alignment horizontal="center" vertical="center"/>
    </xf>
    <xf numFmtId="38" fontId="8" fillId="0" borderId="21" xfId="17" applyFont="1" applyFill="1" applyBorder="1" applyAlignment="1">
      <alignment horizontal="left" vertical="center" wrapText="1" indent="1"/>
    </xf>
    <xf numFmtId="38" fontId="8" fillId="0" borderId="16" xfId="17" applyFont="1" applyFill="1" applyBorder="1" applyAlignment="1">
      <alignment horizontal="left" vertical="center" wrapText="1" indent="1"/>
    </xf>
    <xf numFmtId="38" fontId="8" fillId="0" borderId="111" xfId="17" applyFont="1" applyFill="1" applyBorder="1" applyAlignment="1">
      <alignment vertical="center"/>
    </xf>
    <xf numFmtId="198" fontId="6" fillId="0" borderId="110" xfId="18" applyNumberFormat="1" applyFont="1" applyFill="1" applyBorder="1" applyAlignment="1">
      <alignment horizontal="right" vertical="center"/>
    </xf>
    <xf numFmtId="38" fontId="8" fillId="0" borderId="21" xfId="17" applyFont="1" applyFill="1" applyBorder="1" applyAlignment="1">
      <alignment horizontal="center" vertical="center" shrinkToFit="1"/>
    </xf>
    <xf numFmtId="38" fontId="8" fillId="0" borderId="0" xfId="17" applyFont="1" applyFill="1" applyBorder="1" applyAlignment="1">
      <alignment horizontal="center"/>
    </xf>
    <xf numFmtId="38" fontId="8" fillId="0" borderId="118" xfId="17" applyFont="1" applyFill="1" applyBorder="1" applyAlignment="1"/>
    <xf numFmtId="38" fontId="8" fillId="0" borderId="0" xfId="17" applyFont="1" applyFill="1" applyBorder="1" applyAlignment="1"/>
    <xf numFmtId="38" fontId="8" fillId="0" borderId="38" xfId="17" applyFont="1" applyFill="1" applyBorder="1" applyAlignment="1">
      <alignment horizontal="left" vertical="center"/>
    </xf>
    <xf numFmtId="38" fontId="8" fillId="0" borderId="38" xfId="17" applyFont="1" applyFill="1" applyBorder="1" applyAlignment="1">
      <alignment horizontal="left"/>
    </xf>
    <xf numFmtId="38" fontId="8" fillId="0" borderId="40" xfId="17" applyFont="1" applyFill="1" applyBorder="1" applyAlignment="1">
      <alignment horizontal="left"/>
    </xf>
    <xf numFmtId="38" fontId="8" fillId="0" borderId="44" xfId="17" applyFont="1" applyFill="1" applyBorder="1" applyAlignment="1">
      <alignment horizontal="left" vertical="center"/>
    </xf>
    <xf numFmtId="38" fontId="8" fillId="0" borderId="38" xfId="17" applyFont="1" applyFill="1" applyBorder="1" applyAlignment="1">
      <alignment horizontal="left" shrinkToFit="1"/>
    </xf>
    <xf numFmtId="38" fontId="8" fillId="0" borderId="38" xfId="17" applyFont="1" applyFill="1" applyBorder="1" applyAlignment="1">
      <alignment horizontal="left" wrapText="1"/>
    </xf>
    <xf numFmtId="38" fontId="22" fillId="0" borderId="44" xfId="17" applyFont="1" applyFill="1" applyBorder="1" applyAlignment="1">
      <alignment horizontal="left"/>
    </xf>
    <xf numFmtId="38" fontId="22" fillId="0" borderId="38" xfId="17" applyFont="1" applyFill="1" applyBorder="1" applyAlignment="1">
      <alignment horizontal="left" wrapText="1"/>
    </xf>
    <xf numFmtId="231" fontId="22" fillId="0" borderId="218" xfId="6" applyFont="1" applyBorder="1" applyAlignment="1">
      <alignment horizontal="center" vertical="center" textRotation="255"/>
    </xf>
    <xf numFmtId="38" fontId="22" fillId="0" borderId="37" xfId="17" applyFont="1" applyFill="1" applyBorder="1" applyAlignment="1">
      <alignment horizontal="left"/>
    </xf>
    <xf numFmtId="38" fontId="8" fillId="0" borderId="0" xfId="17" applyFont="1" applyFill="1" applyBorder="1" applyAlignment="1">
      <alignment horizontal="center" vertical="center" wrapText="1"/>
    </xf>
    <xf numFmtId="38" fontId="8" fillId="0" borderId="0" xfId="17" applyFont="1" applyFill="1" applyBorder="1" applyAlignment="1">
      <alignment horizontal="center" vertical="center"/>
    </xf>
    <xf numFmtId="38" fontId="8" fillId="0" borderId="4" xfId="17" applyFont="1" applyFill="1" applyBorder="1" applyAlignment="1">
      <alignment horizontal="right" vertical="center" indent="1"/>
    </xf>
    <xf numFmtId="38" fontId="8" fillId="0" borderId="118" xfId="17" applyFont="1" applyFill="1" applyBorder="1" applyAlignment="1">
      <alignment vertical="center"/>
    </xf>
    <xf numFmtId="38" fontId="22" fillId="0" borderId="0" xfId="17" applyFont="1" applyFill="1" applyBorder="1" applyAlignment="1">
      <alignment horizontal="center" vertical="center" wrapText="1"/>
    </xf>
    <xf numFmtId="38" fontId="22" fillId="0" borderId="0" xfId="17" applyFont="1" applyFill="1" applyBorder="1" applyAlignment="1">
      <alignment vertical="center"/>
    </xf>
    <xf numFmtId="38" fontId="8" fillId="0" borderId="117" xfId="17" applyFont="1" applyFill="1" applyBorder="1" applyAlignment="1">
      <alignment horizontal="left" vertical="center" wrapText="1"/>
    </xf>
    <xf numFmtId="38" fontId="8" fillId="0" borderId="119" xfId="17" applyFont="1" applyFill="1" applyBorder="1" applyAlignment="1">
      <alignment horizontal="left" vertical="center" wrapText="1"/>
    </xf>
    <xf numFmtId="38" fontId="8" fillId="0" borderId="113" xfId="17" applyFont="1" applyFill="1" applyBorder="1" applyAlignment="1">
      <alignment horizontal="left" vertical="center" wrapText="1"/>
    </xf>
    <xf numFmtId="38" fontId="8" fillId="0" borderId="111" xfId="17" applyFont="1" applyFill="1" applyBorder="1" applyAlignment="1">
      <alignment horizontal="left" vertical="center" wrapText="1"/>
    </xf>
    <xf numFmtId="38" fontId="8" fillId="0" borderId="111" xfId="17" applyFont="1" applyFill="1" applyBorder="1" applyAlignment="1">
      <alignment horizontal="left" vertical="center"/>
    </xf>
    <xf numFmtId="38" fontId="22" fillId="0" borderId="117" xfId="17" applyFont="1" applyFill="1" applyBorder="1" applyAlignment="1">
      <alignment horizontal="left" vertical="center" wrapText="1"/>
    </xf>
    <xf numFmtId="38" fontId="22" fillId="0" borderId="111" xfId="17" applyFont="1" applyFill="1" applyBorder="1" applyAlignment="1">
      <alignment horizontal="left" vertical="center" wrapText="1"/>
    </xf>
    <xf numFmtId="38" fontId="22" fillId="0" borderId="117" xfId="17" applyFont="1" applyFill="1" applyBorder="1" applyAlignment="1">
      <alignment horizontal="left" vertical="center"/>
    </xf>
    <xf numFmtId="38" fontId="22" fillId="0" borderId="111" xfId="17" applyFont="1" applyFill="1" applyBorder="1" applyAlignment="1">
      <alignment horizontal="left" vertical="center"/>
    </xf>
    <xf numFmtId="38" fontId="8" fillId="0" borderId="116" xfId="17" applyFont="1" applyFill="1" applyBorder="1" applyAlignment="1">
      <alignment horizontal="left" vertical="center" wrapText="1"/>
    </xf>
    <xf numFmtId="38" fontId="8" fillId="0" borderId="115" xfId="17" applyFont="1" applyFill="1" applyBorder="1" applyAlignment="1">
      <alignment horizontal="left" vertical="center" wrapText="1"/>
    </xf>
    <xf numFmtId="38" fontId="22" fillId="0" borderId="7" xfId="17" applyFont="1" applyFill="1" applyBorder="1" applyAlignment="1">
      <alignment horizontal="center" vertical="center" wrapText="1"/>
    </xf>
    <xf numFmtId="38" fontId="8" fillId="0" borderId="22" xfId="7" applyFont="1" applyFill="1" applyBorder="1" applyAlignment="1">
      <alignment horizontal="center" vertical="center" wrapText="1"/>
    </xf>
    <xf numFmtId="38" fontId="8" fillId="0" borderId="46" xfId="17" applyFont="1" applyBorder="1" applyAlignment="1">
      <alignment horizontal="center"/>
    </xf>
    <xf numFmtId="200" fontId="8" fillId="0" borderId="0" xfId="7" applyNumberFormat="1" applyFont="1" applyAlignment="1">
      <alignment horizontal="right"/>
    </xf>
    <xf numFmtId="38" fontId="22" fillId="0" borderId="4" xfId="7" applyFont="1" applyFill="1" applyBorder="1" applyAlignment="1">
      <alignment horizontal="center" vertical="distributed"/>
    </xf>
    <xf numFmtId="38" fontId="22" fillId="0" borderId="0" xfId="7" applyFont="1" applyFill="1" applyBorder="1" applyAlignment="1">
      <alignment vertical="center"/>
    </xf>
    <xf numFmtId="38" fontId="8" fillId="0" borderId="4" xfId="7" applyFont="1" applyFill="1" applyBorder="1" applyAlignment="1">
      <alignment horizontal="center" vertical="distributed"/>
    </xf>
    <xf numFmtId="38" fontId="8" fillId="0" borderId="0" xfId="7" applyFont="1" applyFill="1" applyBorder="1" applyAlignment="1">
      <alignment horizontal="right" vertical="center"/>
    </xf>
    <xf numFmtId="38" fontId="8" fillId="0" borderId="0" xfId="7" applyFont="1" applyFill="1" applyBorder="1" applyAlignment="1"/>
    <xf numFmtId="38" fontId="26" fillId="0" borderId="0" xfId="10" applyFont="1" applyFill="1" applyBorder="1" applyAlignment="1" applyProtection="1">
      <alignment vertical="center"/>
    </xf>
    <xf numFmtId="38" fontId="8" fillId="0" borderId="0" xfId="10" applyFont="1" applyFill="1" applyBorder="1" applyAlignment="1" applyProtection="1">
      <alignment vertical="top"/>
    </xf>
    <xf numFmtId="38" fontId="26" fillId="0" borderId="0" xfId="10" applyFont="1" applyFill="1" applyBorder="1" applyAlignment="1" applyProtection="1"/>
    <xf numFmtId="38" fontId="8" fillId="0" borderId="4" xfId="17" applyFont="1" applyFill="1" applyBorder="1" applyAlignment="1">
      <alignment horizontal="center" vertical="distributed"/>
    </xf>
    <xf numFmtId="38" fontId="8" fillId="0" borderId="0" xfId="17" applyFont="1" applyFill="1" applyBorder="1" applyAlignment="1">
      <alignment horizontal="right" vertical="center" indent="1"/>
    </xf>
    <xf numFmtId="10" fontId="8" fillId="0" borderId="0" xfId="14" applyNumberFormat="1" applyFont="1" applyFill="1" applyBorder="1" applyAlignment="1">
      <alignment horizontal="right" vertical="center" indent="1"/>
    </xf>
    <xf numFmtId="231" fontId="45" fillId="0" borderId="0" xfId="2" applyFont="1" applyAlignment="1"/>
    <xf numFmtId="231" fontId="8" fillId="0" borderId="1" xfId="2" applyFont="1" applyFill="1" applyBorder="1"/>
    <xf numFmtId="231" fontId="8" fillId="0" borderId="41" xfId="2" applyNumberFormat="1" applyFont="1" applyFill="1" applyBorder="1"/>
    <xf numFmtId="231" fontId="8" fillId="0" borderId="118" xfId="2" quotePrefix="1" applyNumberFormat="1" applyFont="1" applyFill="1" applyBorder="1" applyAlignment="1">
      <alignment horizontal="center"/>
    </xf>
    <xf numFmtId="231" fontId="8" fillId="0" borderId="118" xfId="2" quotePrefix="1" applyNumberFormat="1" applyFont="1" applyFill="1" applyBorder="1" applyAlignment="1">
      <alignment horizontal="center" vertical="center"/>
    </xf>
    <xf numFmtId="231" fontId="8" fillId="0" borderId="7" xfId="2" applyFont="1" applyFill="1" applyBorder="1" applyAlignment="1">
      <alignment horizontal="left" vertical="center"/>
    </xf>
    <xf numFmtId="231" fontId="8" fillId="0" borderId="39" xfId="2" applyNumberFormat="1" applyFont="1" applyFill="1" applyBorder="1"/>
    <xf numFmtId="231" fontId="8" fillId="0" borderId="39" xfId="2" applyNumberFormat="1" applyFont="1" applyFill="1" applyBorder="1" applyAlignment="1">
      <alignment horizontal="center" vertical="center"/>
    </xf>
    <xf numFmtId="38" fontId="8" fillId="0" borderId="0" xfId="5" applyFont="1" applyFill="1"/>
    <xf numFmtId="231" fontId="8" fillId="0" borderId="137" xfId="2" applyFont="1" applyBorder="1"/>
    <xf numFmtId="231" fontId="8" fillId="0" borderId="42" xfId="2" quotePrefix="1" applyFont="1" applyBorder="1" applyAlignment="1">
      <alignment horizontal="center"/>
    </xf>
    <xf numFmtId="231" fontId="8" fillId="0" borderId="92" xfId="2" applyFont="1" applyBorder="1"/>
    <xf numFmtId="231" fontId="8" fillId="0" borderId="83" xfId="2" applyFont="1" applyBorder="1" applyAlignment="1">
      <alignment horizontal="left"/>
    </xf>
    <xf numFmtId="231" fontId="8" fillId="0" borderId="91" xfId="2" applyFont="1" applyBorder="1" applyAlignment="1">
      <alignment horizontal="center"/>
    </xf>
    <xf numFmtId="231" fontId="8" fillId="0" borderId="136" xfId="2" applyFont="1" applyBorder="1" applyAlignment="1">
      <alignment horizontal="left"/>
    </xf>
    <xf numFmtId="231" fontId="8" fillId="0" borderId="7" xfId="2" applyFont="1" applyBorder="1"/>
    <xf numFmtId="231" fontId="8" fillId="0" borderId="40" xfId="2" applyFont="1" applyBorder="1"/>
    <xf numFmtId="231" fontId="8" fillId="0" borderId="135" xfId="2" applyFont="1" applyBorder="1"/>
    <xf numFmtId="38" fontId="8" fillId="0" borderId="118" xfId="23" applyFont="1" applyBorder="1" applyAlignment="1">
      <alignment horizontal="right" vertical="top"/>
    </xf>
    <xf numFmtId="38" fontId="8" fillId="0" borderId="0" xfId="23" applyFont="1" applyBorder="1" applyAlignment="1">
      <alignment horizontal="right" vertical="top"/>
    </xf>
    <xf numFmtId="38" fontId="8" fillId="0" borderId="0" xfId="23" applyFont="1" applyBorder="1" applyAlignment="1">
      <alignment horizontal="right"/>
    </xf>
    <xf numFmtId="0" fontId="8" fillId="0" borderId="81" xfId="2" applyNumberFormat="1" applyFont="1" applyBorder="1"/>
    <xf numFmtId="231" fontId="8" fillId="0" borderId="40" xfId="2" applyFont="1" applyBorder="1" applyAlignment="1">
      <alignment horizontal="center" vertical="center"/>
    </xf>
    <xf numFmtId="231" fontId="8" fillId="0" borderId="44" xfId="2" applyFont="1" applyBorder="1" applyAlignment="1">
      <alignment horizontal="center" vertical="center"/>
    </xf>
    <xf numFmtId="0" fontId="8" fillId="0" borderId="81" xfId="23" applyNumberFormat="1" applyFont="1" applyFill="1" applyBorder="1" applyAlignment="1"/>
    <xf numFmtId="38" fontId="8" fillId="0" borderId="0" xfId="23" applyFont="1" applyFill="1" applyBorder="1" applyAlignment="1">
      <alignment horizontal="right"/>
    </xf>
    <xf numFmtId="38" fontId="8" fillId="0" borderId="0" xfId="23" applyFont="1" applyFill="1" applyBorder="1" applyAlignment="1">
      <alignment horizontal="right" vertical="top"/>
    </xf>
    <xf numFmtId="38" fontId="8" fillId="0" borderId="118" xfId="23" applyFont="1" applyFill="1" applyBorder="1" applyAlignment="1">
      <alignment horizontal="right" vertical="top"/>
    </xf>
    <xf numFmtId="231" fontId="8" fillId="0" borderId="13" xfId="2" applyFont="1" applyBorder="1" applyAlignment="1">
      <alignment horizontal="centerContinuous" vertical="center"/>
    </xf>
    <xf numFmtId="231" fontId="8" fillId="0" borderId="14" xfId="2" applyFont="1" applyBorder="1" applyAlignment="1">
      <alignment horizontal="centerContinuous" vertical="center"/>
    </xf>
    <xf numFmtId="231" fontId="8" fillId="0" borderId="21" xfId="2" applyFont="1" applyBorder="1" applyAlignment="1">
      <alignment horizontal="centerContinuous" vertical="center"/>
    </xf>
    <xf numFmtId="231" fontId="8" fillId="0" borderId="80" xfId="2" applyFont="1" applyBorder="1" applyAlignment="1">
      <alignment horizontal="centerContinuous" vertical="center"/>
    </xf>
    <xf numFmtId="231" fontId="8" fillId="0" borderId="21" xfId="2" applyFont="1" applyBorder="1" applyAlignment="1">
      <alignment horizontal="distributed" vertical="center" justifyLastLine="1"/>
    </xf>
    <xf numFmtId="38" fontId="8" fillId="0" borderId="0" xfId="23" applyFont="1" applyBorder="1"/>
    <xf numFmtId="38" fontId="8" fillId="0" borderId="4" xfId="23" applyFont="1" applyBorder="1"/>
    <xf numFmtId="192" fontId="8" fillId="0" borderId="0" xfId="23" applyNumberFormat="1" applyFont="1" applyBorder="1"/>
    <xf numFmtId="0" fontId="42" fillId="0" borderId="4" xfId="2" quotePrefix="1" applyNumberFormat="1" applyFont="1" applyBorder="1" applyAlignment="1">
      <alignment horizontal="center"/>
    </xf>
    <xf numFmtId="192" fontId="22" fillId="0" borderId="0" xfId="23" applyNumberFormat="1" applyFont="1" applyFill="1" applyBorder="1"/>
    <xf numFmtId="231" fontId="23" fillId="0" borderId="40" xfId="2" applyFont="1" applyBorder="1" applyAlignment="1">
      <alignment horizontal="center" vertical="center"/>
    </xf>
    <xf numFmtId="231" fontId="23" fillId="0" borderId="39" xfId="2" applyFont="1" applyBorder="1" applyAlignment="1">
      <alignment horizontal="center" vertical="center"/>
    </xf>
    <xf numFmtId="231" fontId="8" fillId="0" borderId="0" xfId="2" applyFont="1" applyAlignment="1">
      <alignment horizontal="right" vertical="center"/>
    </xf>
    <xf numFmtId="231" fontId="26" fillId="0" borderId="0" xfId="6" applyFont="1" applyFill="1" applyBorder="1" applyAlignment="1">
      <alignment vertical="center"/>
    </xf>
    <xf numFmtId="0" fontId="8" fillId="0" borderId="4" xfId="6" applyNumberFormat="1" applyFont="1" applyFill="1" applyBorder="1" applyAlignment="1">
      <alignment horizontal="center"/>
    </xf>
    <xf numFmtId="0" fontId="8" fillId="0" borderId="13" xfId="6" applyNumberFormat="1" applyFont="1" applyFill="1" applyBorder="1" applyAlignment="1">
      <alignment horizontal="center" vertical="center" wrapText="1"/>
    </xf>
    <xf numFmtId="0" fontId="22" fillId="0" borderId="13" xfId="6" applyNumberFormat="1" applyFont="1" applyFill="1" applyBorder="1" applyAlignment="1">
      <alignment horizontal="center" vertical="center" wrapText="1"/>
    </xf>
    <xf numFmtId="0" fontId="8" fillId="4" borderId="13" xfId="6" applyNumberFormat="1" applyFont="1" applyFill="1" applyBorder="1" applyAlignment="1">
      <alignment horizontal="center" vertical="center" wrapText="1"/>
    </xf>
    <xf numFmtId="0" fontId="22" fillId="4" borderId="13" xfId="6" applyNumberFormat="1" applyFont="1" applyFill="1" applyBorder="1" applyAlignment="1">
      <alignment horizontal="center" vertical="center" wrapText="1"/>
    </xf>
    <xf numFmtId="0" fontId="8" fillId="4" borderId="5" xfId="6" applyNumberFormat="1" applyFont="1" applyFill="1" applyBorder="1" applyAlignment="1">
      <alignment horizontal="center"/>
    </xf>
    <xf numFmtId="0" fontId="8" fillId="4" borderId="4" xfId="6" applyNumberFormat="1" applyFont="1" applyFill="1" applyBorder="1" applyAlignment="1">
      <alignment horizontal="center"/>
    </xf>
    <xf numFmtId="38" fontId="8" fillId="4" borderId="6" xfId="1" applyFont="1" applyFill="1" applyBorder="1" applyAlignment="1"/>
    <xf numFmtId="38" fontId="8" fillId="4" borderId="0" xfId="1" applyFont="1" applyFill="1" applyBorder="1" applyAlignment="1"/>
    <xf numFmtId="38" fontId="8" fillId="4" borderId="0" xfId="1" applyFont="1" applyFill="1" applyBorder="1" applyAlignment="1">
      <alignment horizontal="right"/>
    </xf>
    <xf numFmtId="231" fontId="8" fillId="0" borderId="1" xfId="6" applyFont="1" applyFill="1" applyBorder="1" applyAlignment="1">
      <alignment horizontal="right"/>
    </xf>
    <xf numFmtId="231" fontId="8" fillId="0" borderId="0" xfId="2" applyFont="1" applyBorder="1" applyAlignment="1">
      <alignment horizontal="left" vertical="center" wrapText="1"/>
    </xf>
    <xf numFmtId="231" fontId="8" fillId="0" borderId="3" xfId="2" applyFont="1" applyBorder="1" applyAlignment="1">
      <alignment horizontal="left" vertical="center"/>
    </xf>
    <xf numFmtId="231" fontId="8" fillId="0" borderId="35" xfId="2" applyFont="1" applyFill="1" applyBorder="1" applyAlignment="1">
      <alignment horizontal="distributed" vertical="center" wrapText="1" justifyLastLine="1"/>
    </xf>
    <xf numFmtId="231" fontId="8" fillId="0" borderId="44" xfId="5" applyNumberFormat="1" applyFont="1" applyBorder="1" applyAlignment="1">
      <alignment horizontal="right" vertical="center"/>
    </xf>
    <xf numFmtId="38" fontId="8" fillId="0" borderId="44" xfId="5" applyFont="1" applyBorder="1" applyAlignment="1">
      <alignment horizontal="right" vertical="center"/>
    </xf>
    <xf numFmtId="38" fontId="8" fillId="0" borderId="109" xfId="5" applyFont="1" applyBorder="1" applyAlignment="1">
      <alignment vertical="center"/>
    </xf>
    <xf numFmtId="38" fontId="22" fillId="0" borderId="109" xfId="5" applyFont="1" applyBorder="1" applyAlignment="1">
      <alignment vertical="center"/>
    </xf>
    <xf numFmtId="38" fontId="8" fillId="0" borderId="37" xfId="5" applyFont="1" applyBorder="1" applyAlignment="1">
      <alignment vertical="center"/>
    </xf>
    <xf numFmtId="231" fontId="8" fillId="0" borderId="13" xfId="2" applyFont="1" applyFill="1" applyBorder="1" applyAlignment="1">
      <alignment horizontal="center" vertical="center" wrapText="1" justifyLastLine="1"/>
    </xf>
    <xf numFmtId="231" fontId="8" fillId="0" borderId="0" xfId="2" applyFont="1" applyFill="1" applyAlignment="1"/>
    <xf numFmtId="231" fontId="8" fillId="0" borderId="0" xfId="2" applyFont="1" applyFill="1" applyAlignment="1">
      <alignment horizontal="right"/>
    </xf>
    <xf numFmtId="231" fontId="8" fillId="0" borderId="21" xfId="2" applyFont="1" applyFill="1" applyBorder="1" applyAlignment="1">
      <alignment horizontal="center" vertical="center" wrapText="1" justifyLastLine="1"/>
    </xf>
    <xf numFmtId="0" fontId="8" fillId="0" borderId="4" xfId="2" applyNumberFormat="1" applyFont="1" applyFill="1" applyBorder="1" applyAlignment="1">
      <alignment horizontal="center"/>
    </xf>
    <xf numFmtId="38" fontId="8" fillId="0" borderId="0" xfId="5" applyFont="1" applyFill="1" applyBorder="1" applyAlignment="1"/>
    <xf numFmtId="38" fontId="8" fillId="0" borderId="0" xfId="5" applyFont="1" applyFill="1" applyBorder="1" applyAlignment="1">
      <alignment horizontal="center"/>
    </xf>
    <xf numFmtId="0" fontId="22" fillId="0" borderId="4" xfId="2" applyNumberFormat="1" applyFont="1" applyFill="1" applyBorder="1" applyAlignment="1">
      <alignment horizontal="center"/>
    </xf>
    <xf numFmtId="38" fontId="8" fillId="0" borderId="0" xfId="5" applyFont="1" applyBorder="1" applyAlignment="1">
      <alignment horizontal="center"/>
    </xf>
    <xf numFmtId="231" fontId="8" fillId="0" borderId="46" xfId="6" applyFont="1" applyFill="1" applyBorder="1" applyAlignment="1">
      <alignment horizontal="center"/>
    </xf>
    <xf numFmtId="231" fontId="8" fillId="0" borderId="7" xfId="6" applyFont="1" applyFill="1" applyBorder="1" applyAlignment="1">
      <alignment horizontal="center"/>
    </xf>
    <xf numFmtId="0" fontId="8" fillId="0" borderId="0" xfId="6" applyNumberFormat="1" applyFont="1" applyBorder="1" applyAlignment="1">
      <alignment horizontal="center"/>
    </xf>
    <xf numFmtId="38" fontId="8" fillId="0" borderId="118" xfId="17" applyFont="1" applyBorder="1" applyAlignment="1">
      <alignment horizontal="right" indent="2"/>
    </xf>
    <xf numFmtId="38" fontId="8" fillId="0" borderId="0" xfId="17" applyFont="1" applyBorder="1" applyAlignment="1">
      <alignment horizontal="right" indent="2"/>
    </xf>
    <xf numFmtId="0" fontId="22" fillId="0" borderId="4" xfId="6" applyNumberFormat="1" applyFont="1" applyFill="1" applyBorder="1" applyAlignment="1">
      <alignment horizontal="center"/>
    </xf>
    <xf numFmtId="38" fontId="22" fillId="0" borderId="118" xfId="17" applyFont="1" applyFill="1" applyBorder="1" applyAlignment="1">
      <alignment horizontal="right" indent="2"/>
    </xf>
    <xf numFmtId="38" fontId="22" fillId="0" borderId="0" xfId="17" applyFont="1" applyFill="1" applyBorder="1" applyAlignment="1">
      <alignment horizontal="right" indent="2"/>
    </xf>
    <xf numFmtId="231" fontId="22" fillId="0" borderId="1" xfId="2" applyFont="1" applyFill="1" applyBorder="1" applyAlignment="1">
      <alignment horizontal="distributed" vertical="center"/>
    </xf>
    <xf numFmtId="231" fontId="22" fillId="0" borderId="42" xfId="2" applyFont="1" applyFill="1" applyBorder="1" applyAlignment="1">
      <alignment horizontal="distributed" vertical="center"/>
    </xf>
    <xf numFmtId="231" fontId="22" fillId="0" borderId="35" xfId="2" applyFont="1" applyFill="1" applyBorder="1" applyAlignment="1">
      <alignment horizontal="center" vertical="center" justifyLastLine="1"/>
    </xf>
    <xf numFmtId="0" fontId="22" fillId="0" borderId="0" xfId="2" applyNumberFormat="1" applyFont="1" applyFill="1" applyBorder="1" applyAlignment="1">
      <alignment horizontal="distributed" vertical="center"/>
    </xf>
    <xf numFmtId="231" fontId="19" fillId="0" borderId="22" xfId="2" applyFont="1" applyFill="1" applyBorder="1" applyAlignment="1">
      <alignment horizontal="center" vertical="center" wrapText="1" justifyLastLine="1"/>
    </xf>
    <xf numFmtId="0" fontId="22" fillId="0" borderId="7" xfId="2" applyNumberFormat="1" applyFont="1" applyFill="1" applyBorder="1" applyAlignment="1">
      <alignment horizontal="distributed" vertical="center"/>
    </xf>
    <xf numFmtId="231" fontId="22" fillId="0" borderId="40" xfId="2" applyFont="1" applyFill="1" applyBorder="1" applyAlignment="1">
      <alignment horizontal="distributed" vertical="center"/>
    </xf>
    <xf numFmtId="231" fontId="22" fillId="0" borderId="21" xfId="2" applyFont="1" applyFill="1" applyBorder="1" applyAlignment="1">
      <alignment horizontal="center" vertical="center"/>
    </xf>
    <xf numFmtId="0" fontId="22" fillId="0" borderId="4" xfId="2" quotePrefix="1" applyNumberFormat="1" applyFont="1" applyFill="1" applyBorder="1" applyAlignment="1">
      <alignment horizontal="center"/>
    </xf>
    <xf numFmtId="0" fontId="6" fillId="0" borderId="4" xfId="2" quotePrefix="1" applyNumberFormat="1" applyFont="1" applyFill="1" applyBorder="1" applyAlignment="1">
      <alignment horizontal="center"/>
    </xf>
    <xf numFmtId="0" fontId="22" fillId="0" borderId="9" xfId="2" applyNumberFormat="1" applyFont="1" applyFill="1" applyBorder="1" applyAlignment="1">
      <alignment horizontal="distributed" vertical="center"/>
    </xf>
    <xf numFmtId="0" fontId="22" fillId="0" borderId="4" xfId="2" applyNumberFormat="1" applyFont="1" applyFill="1" applyBorder="1" applyAlignment="1">
      <alignment horizontal="distributed" vertical="center"/>
    </xf>
    <xf numFmtId="38" fontId="22" fillId="0" borderId="0" xfId="5" applyFont="1" applyFill="1" applyBorder="1" applyAlignment="1">
      <alignment horizontal="right" justifyLastLine="1"/>
    </xf>
    <xf numFmtId="38" fontId="22" fillId="0" borderId="0" xfId="5" applyFont="1" applyFill="1" applyBorder="1" applyAlignment="1">
      <alignment horizontal="right" wrapText="1"/>
    </xf>
    <xf numFmtId="0" fontId="22" fillId="0" borderId="0" xfId="2" applyNumberFormat="1" applyFont="1" applyFill="1" applyAlignment="1">
      <alignment horizontal="right"/>
    </xf>
    <xf numFmtId="231" fontId="22" fillId="0" borderId="40" xfId="2" applyFont="1" applyFill="1" applyBorder="1" applyAlignment="1">
      <alignment horizontal="center" vertical="center" shrinkToFit="1"/>
    </xf>
    <xf numFmtId="231" fontId="22" fillId="0" borderId="22" xfId="2" applyFont="1" applyFill="1" applyBorder="1" applyAlignment="1">
      <alignment horizontal="center" vertical="center" shrinkToFit="1"/>
    </xf>
    <xf numFmtId="0" fontId="8" fillId="0" borderId="4" xfId="2" quotePrefix="1" applyNumberFormat="1" applyFont="1" applyFill="1" applyBorder="1" applyAlignment="1">
      <alignment horizontal="center"/>
    </xf>
    <xf numFmtId="182" fontId="8" fillId="0" borderId="0" xfId="5" applyNumberFormat="1" applyFont="1" applyFill="1" applyBorder="1" applyAlignment="1">
      <alignment horizontal="right"/>
    </xf>
    <xf numFmtId="38" fontId="8" fillId="0" borderId="118" xfId="5" applyFont="1" applyFill="1" applyBorder="1" applyAlignment="1">
      <alignment horizontal="right"/>
    </xf>
    <xf numFmtId="231" fontId="8" fillId="0" borderId="14" xfId="2" applyFont="1" applyFill="1" applyBorder="1" applyAlignment="1">
      <alignment horizontal="distributed" vertical="center"/>
    </xf>
    <xf numFmtId="231" fontId="8" fillId="0" borderId="35" xfId="2" applyFont="1" applyFill="1" applyBorder="1" applyAlignment="1">
      <alignment horizontal="distributed" vertical="center"/>
    </xf>
    <xf numFmtId="0" fontId="8" fillId="0" borderId="0" xfId="2" quotePrefix="1" applyNumberFormat="1" applyFont="1" applyBorder="1" applyAlignment="1">
      <alignment horizontal="center"/>
    </xf>
    <xf numFmtId="38" fontId="8" fillId="0" borderId="118" xfId="5" applyFont="1" applyBorder="1" applyAlignment="1">
      <alignment horizontal="right"/>
    </xf>
    <xf numFmtId="38" fontId="8" fillId="0" borderId="0" xfId="5" applyFont="1" applyBorder="1" applyAlignment="1">
      <alignment horizontal="left" vertical="center"/>
    </xf>
    <xf numFmtId="38" fontId="8" fillId="0" borderId="4" xfId="5" applyFont="1" applyFill="1" applyBorder="1" applyAlignment="1">
      <alignment horizontal="right"/>
    </xf>
    <xf numFmtId="38" fontId="8" fillId="0" borderId="118" xfId="5" applyFont="1" applyFill="1" applyBorder="1" applyAlignment="1">
      <alignment horizontal="right" vertical="center" wrapText="1"/>
    </xf>
    <xf numFmtId="231" fontId="8" fillId="0" borderId="0" xfId="2" applyFont="1" applyFill="1" applyBorder="1" applyAlignment="1">
      <alignment horizontal="distributed" vertical="center" justifyLastLine="1"/>
    </xf>
    <xf numFmtId="0" fontId="8" fillId="0" borderId="0" xfId="2" applyNumberFormat="1" applyFont="1" applyBorder="1" applyAlignment="1">
      <alignment horizontal="distributed" justifyLastLine="1"/>
    </xf>
    <xf numFmtId="0" fontId="8" fillId="0" borderId="4" xfId="2" applyNumberFormat="1" applyFont="1" applyBorder="1" applyAlignment="1">
      <alignment horizontal="distributed" justifyLastLine="1"/>
    </xf>
    <xf numFmtId="198" fontId="8" fillId="0" borderId="0" xfId="12" applyNumberFormat="1" applyFont="1" applyBorder="1" applyAlignment="1">
      <alignment horizontal="right"/>
    </xf>
    <xf numFmtId="38" fontId="8" fillId="0" borderId="118" xfId="5" applyFont="1" applyFill="1" applyBorder="1"/>
    <xf numFmtId="231" fontId="22" fillId="0" borderId="0" xfId="2" applyFont="1" applyFill="1" applyBorder="1" applyAlignment="1">
      <alignment horizontal="center" vertical="center"/>
    </xf>
    <xf numFmtId="231" fontId="22" fillId="0" borderId="7" xfId="2" applyFont="1" applyFill="1" applyBorder="1" applyAlignment="1">
      <alignment vertical="center" shrinkToFit="1"/>
    </xf>
    <xf numFmtId="198" fontId="22" fillId="0" borderId="0" xfId="2" applyNumberFormat="1" applyFont="1" applyBorder="1" applyAlignment="1"/>
    <xf numFmtId="0" fontId="22" fillId="0" borderId="0" xfId="2" applyNumberFormat="1" applyFont="1" applyBorder="1" applyAlignment="1"/>
    <xf numFmtId="38" fontId="6" fillId="0" borderId="0" xfId="5" applyFont="1" applyFill="1" applyBorder="1"/>
    <xf numFmtId="231" fontId="22" fillId="0" borderId="0" xfId="2" applyFont="1" applyBorder="1" applyAlignment="1">
      <alignment horizontal="left"/>
    </xf>
    <xf numFmtId="231" fontId="8" fillId="0" borderId="7" xfId="2" applyFont="1" applyFill="1" applyBorder="1" applyAlignment="1">
      <alignment horizontal="center" vertical="distributed" textRotation="255"/>
    </xf>
    <xf numFmtId="231" fontId="8" fillId="0" borderId="22" xfId="2" applyFont="1" applyFill="1" applyBorder="1" applyAlignment="1">
      <alignment horizontal="center" vertical="distributed" textRotation="255"/>
    </xf>
    <xf numFmtId="231" fontId="8" fillId="0" borderId="39" xfId="2" applyFont="1" applyFill="1" applyBorder="1" applyAlignment="1">
      <alignment horizontal="center" vertical="distributed" textRotation="255"/>
    </xf>
    <xf numFmtId="231" fontId="8" fillId="0" borderId="22" xfId="2" applyFont="1" applyFill="1" applyBorder="1"/>
    <xf numFmtId="231" fontId="8" fillId="0" borderId="80" xfId="2" applyFont="1" applyFill="1" applyBorder="1"/>
    <xf numFmtId="0" fontId="8" fillId="0" borderId="0" xfId="5" applyNumberFormat="1" applyFont="1" applyBorder="1" applyAlignment="1">
      <alignment horizontal="right"/>
    </xf>
    <xf numFmtId="0" fontId="8" fillId="0" borderId="0" xfId="2" applyNumberFormat="1" applyFont="1" applyBorder="1" applyAlignment="1">
      <alignment horizontal="right"/>
    </xf>
    <xf numFmtId="0" fontId="8" fillId="0" borderId="118" xfId="5" applyNumberFormat="1" applyFont="1" applyFill="1" applyBorder="1" applyAlignment="1">
      <alignment horizontal="right"/>
    </xf>
    <xf numFmtId="231" fontId="8" fillId="0" borderId="22" xfId="2" applyFont="1" applyFill="1" applyBorder="1" applyAlignment="1">
      <alignment vertical="center"/>
    </xf>
    <xf numFmtId="231" fontId="8" fillId="0" borderId="21" xfId="2" applyFont="1" applyFill="1" applyBorder="1" applyAlignment="1">
      <alignment vertical="center"/>
    </xf>
    <xf numFmtId="231" fontId="23" fillId="0" borderId="22" xfId="2" applyFont="1" applyFill="1" applyBorder="1" applyAlignment="1">
      <alignment horizontal="distributed" vertical="center"/>
    </xf>
    <xf numFmtId="231" fontId="77" fillId="0" borderId="0" xfId="0" applyFont="1" applyAlignment="1">
      <alignment vertical="center"/>
    </xf>
    <xf numFmtId="231" fontId="22" fillId="0" borderId="46" xfId="0" applyFont="1" applyBorder="1" applyAlignment="1">
      <alignment horizontal="center" vertical="center" wrapText="1"/>
    </xf>
    <xf numFmtId="231" fontId="22" fillId="0" borderId="35" xfId="0" applyFont="1" applyBorder="1" applyAlignment="1">
      <alignment horizontal="center" vertical="center" wrapText="1"/>
    </xf>
    <xf numFmtId="231" fontId="22" fillId="0" borderId="13" xfId="0" applyFont="1" applyBorder="1" applyAlignment="1">
      <alignment horizontal="center" vertical="center" wrapText="1"/>
    </xf>
    <xf numFmtId="191" fontId="8" fillId="0" borderId="4" xfId="0" applyNumberFormat="1" applyFont="1" applyBorder="1" applyAlignment="1">
      <alignment horizontal="center"/>
    </xf>
    <xf numFmtId="191" fontId="8" fillId="0" borderId="118" xfId="0" applyNumberFormat="1" applyFont="1" applyFill="1" applyBorder="1" applyAlignment="1">
      <alignment horizontal="right" wrapText="1"/>
    </xf>
    <xf numFmtId="191" fontId="8" fillId="0" borderId="0" xfId="0" applyNumberFormat="1" applyFont="1" applyFill="1" applyBorder="1" applyAlignment="1">
      <alignment horizontal="right" wrapText="1"/>
    </xf>
    <xf numFmtId="191" fontId="22" fillId="0" borderId="4" xfId="0" applyNumberFormat="1" applyFont="1" applyBorder="1" applyAlignment="1">
      <alignment horizontal="center" vertical="center" wrapText="1"/>
    </xf>
    <xf numFmtId="191" fontId="22" fillId="0" borderId="118" xfId="0" applyNumberFormat="1" applyFont="1" applyBorder="1" applyAlignment="1">
      <alignment horizontal="right" vertical="center" wrapText="1"/>
    </xf>
    <xf numFmtId="191" fontId="22" fillId="0" borderId="0" xfId="0" applyNumberFormat="1" applyFont="1" applyBorder="1" applyAlignment="1">
      <alignment horizontal="right" vertical="center" wrapText="1"/>
    </xf>
    <xf numFmtId="191" fontId="8" fillId="0" borderId="118" xfId="0" applyNumberFormat="1" applyFont="1" applyBorder="1" applyAlignment="1">
      <alignment horizontal="right" wrapText="1"/>
    </xf>
    <xf numFmtId="191" fontId="8" fillId="0" borderId="0" xfId="0" applyNumberFormat="1" applyFont="1" applyBorder="1" applyAlignment="1">
      <alignment horizontal="right" wrapText="1"/>
    </xf>
    <xf numFmtId="192" fontId="8" fillId="0" borderId="0" xfId="0" applyNumberFormat="1" applyFont="1" applyBorder="1" applyAlignment="1">
      <alignment horizontal="right" vertical="center" wrapText="1"/>
    </xf>
    <xf numFmtId="192" fontId="8" fillId="0" borderId="0" xfId="0" applyNumberFormat="1" applyFont="1" applyFill="1" applyBorder="1" applyAlignment="1">
      <alignment horizontal="right" vertical="center" wrapText="1"/>
    </xf>
    <xf numFmtId="191" fontId="26" fillId="0" borderId="0" xfId="2" applyNumberFormat="1" applyFont="1" applyFill="1"/>
    <xf numFmtId="191" fontId="8" fillId="0" borderId="0" xfId="2" applyNumberFormat="1" applyFont="1" applyFill="1"/>
    <xf numFmtId="191" fontId="8" fillId="0" borderId="0" xfId="2" quotePrefix="1" applyNumberFormat="1" applyFont="1" applyFill="1" applyBorder="1" applyAlignment="1">
      <alignment horizontal="center"/>
    </xf>
    <xf numFmtId="191" fontId="26" fillId="0" borderId="0" xfId="2" applyNumberFormat="1" applyFont="1" applyFill="1" applyAlignment="1">
      <alignment vertical="center"/>
    </xf>
    <xf numFmtId="191" fontId="8" fillId="0" borderId="4" xfId="2" quotePrefix="1" applyNumberFormat="1" applyFont="1" applyFill="1" applyBorder="1" applyAlignment="1">
      <alignment horizontal="center"/>
    </xf>
    <xf numFmtId="231" fontId="8" fillId="0" borderId="0" xfId="2" applyFont="1" applyFill="1" applyBorder="1" applyAlignment="1">
      <alignment horizontal="right"/>
    </xf>
    <xf numFmtId="38" fontId="8" fillId="0" borderId="118" xfId="5" applyFont="1" applyFill="1" applyBorder="1" applyAlignment="1">
      <alignment vertical="center"/>
    </xf>
    <xf numFmtId="0" fontId="8" fillId="0" borderId="0" xfId="2" quotePrefix="1" applyNumberFormat="1" applyFont="1" applyFill="1" applyBorder="1" applyAlignment="1">
      <alignment horizontal="center"/>
    </xf>
    <xf numFmtId="0" fontId="8" fillId="0" borderId="4" xfId="2" quotePrefix="1" applyNumberFormat="1" applyFont="1" applyFill="1" applyBorder="1" applyAlignment="1">
      <alignment horizontal="center" wrapText="1"/>
    </xf>
    <xf numFmtId="231" fontId="8" fillId="0" borderId="1" xfId="2" applyFont="1" applyBorder="1"/>
    <xf numFmtId="231" fontId="8" fillId="0" borderId="80" xfId="2" applyFont="1" applyFill="1" applyBorder="1" applyAlignment="1">
      <alignment horizontal="centerContinuous" vertical="center"/>
    </xf>
    <xf numFmtId="231" fontId="8" fillId="0" borderId="21" xfId="2" applyFont="1" applyFill="1" applyBorder="1" applyAlignment="1">
      <alignment horizontal="distributed" vertical="center" wrapText="1" justifyLastLine="1"/>
    </xf>
    <xf numFmtId="231" fontId="8" fillId="0" borderId="0" xfId="2" applyFont="1" applyFill="1" applyBorder="1" applyAlignment="1"/>
    <xf numFmtId="231" fontId="26" fillId="0" borderId="0" xfId="2" applyFont="1" applyFill="1" applyAlignment="1">
      <alignment vertical="center"/>
    </xf>
    <xf numFmtId="0" fontId="8" fillId="0" borderId="22" xfId="11" applyNumberFormat="1" applyFont="1" applyFill="1" applyBorder="1" applyAlignment="1">
      <alignment horizontal="center" vertical="center"/>
    </xf>
    <xf numFmtId="0" fontId="22" fillId="0" borderId="22" xfId="2" applyNumberFormat="1" applyFont="1" applyFill="1" applyBorder="1" applyAlignment="1">
      <alignment shrinkToFit="1"/>
    </xf>
    <xf numFmtId="0" fontId="22" fillId="0" borderId="22" xfId="2" applyNumberFormat="1" applyFont="1" applyFill="1" applyBorder="1" applyAlignment="1">
      <alignment wrapText="1" shrinkToFit="1"/>
    </xf>
    <xf numFmtId="0" fontId="8" fillId="0" borderId="22" xfId="11" applyNumberFormat="1" applyFont="1" applyFill="1" applyBorder="1" applyAlignment="1">
      <alignment horizontal="center"/>
    </xf>
    <xf numFmtId="0" fontId="26" fillId="0" borderId="0" xfId="2" applyNumberFormat="1" applyFont="1" applyBorder="1" applyAlignment="1">
      <alignment vertical="center"/>
    </xf>
    <xf numFmtId="0" fontId="26" fillId="0" borderId="0" xfId="2" applyNumberFormat="1" applyFont="1" applyFill="1"/>
    <xf numFmtId="231" fontId="26" fillId="0" borderId="0" xfId="2" applyFont="1" applyAlignment="1">
      <alignment horizontal="left"/>
    </xf>
    <xf numFmtId="0" fontId="8" fillId="0" borderId="13" xfId="2" applyNumberFormat="1" applyFont="1" applyFill="1" applyBorder="1" applyAlignment="1">
      <alignment horizontal="center" vertical="center"/>
    </xf>
    <xf numFmtId="0" fontId="8" fillId="0" borderId="13" xfId="2" applyNumberFormat="1" applyFont="1" applyFill="1" applyBorder="1" applyAlignment="1">
      <alignment horizontal="center" vertical="center" wrapText="1"/>
    </xf>
    <xf numFmtId="231" fontId="8" fillId="0" borderId="18" xfId="2" applyFont="1" applyFill="1" applyBorder="1" applyAlignment="1">
      <alignment horizontal="distributed"/>
    </xf>
    <xf numFmtId="38" fontId="8" fillId="0" borderId="77" xfId="5" applyFont="1" applyFill="1" applyBorder="1"/>
    <xf numFmtId="231" fontId="8" fillId="0" borderId="5" xfId="2" applyFont="1" applyFill="1" applyBorder="1" applyAlignment="1">
      <alignment horizontal="distributed"/>
    </xf>
    <xf numFmtId="0" fontId="8" fillId="0" borderId="0" xfId="5" applyNumberFormat="1" applyFont="1" applyFill="1" applyBorder="1" applyAlignment="1"/>
    <xf numFmtId="0" fontId="8" fillId="0" borderId="0" xfId="2" applyNumberFormat="1" applyFont="1" applyFill="1" applyAlignment="1">
      <alignment horizontal="right"/>
    </xf>
    <xf numFmtId="231" fontId="8" fillId="0" borderId="78" xfId="2" applyFont="1" applyFill="1" applyBorder="1" applyAlignment="1">
      <alignment horizontal="left" vertical="center" wrapText="1"/>
    </xf>
    <xf numFmtId="38" fontId="8" fillId="0" borderId="77" xfId="5" applyFont="1" applyBorder="1" applyAlignment="1">
      <alignment horizontal="right"/>
    </xf>
    <xf numFmtId="38" fontId="8" fillId="0" borderId="77" xfId="5" applyFont="1" applyFill="1" applyBorder="1" applyAlignment="1">
      <alignment horizontal="right"/>
    </xf>
    <xf numFmtId="0" fontId="26" fillId="0" borderId="0" xfId="2" applyNumberFormat="1" applyFont="1" applyAlignment="1"/>
    <xf numFmtId="0" fontId="8" fillId="0" borderId="79" xfId="2" applyNumberFormat="1" applyFont="1" applyFill="1" applyBorder="1" applyAlignment="1">
      <alignment horizontal="center" wrapText="1"/>
    </xf>
    <xf numFmtId="38" fontId="22" fillId="0" borderId="22" xfId="17" applyFont="1" applyFill="1" applyBorder="1" applyAlignment="1">
      <alignment horizontal="right" vertical="center"/>
    </xf>
    <xf numFmtId="217" fontId="8" fillId="0" borderId="0" xfId="17" applyNumberFormat="1" applyFont="1" applyFill="1" applyBorder="1" applyAlignment="1">
      <alignment horizontal="right" vertical="center"/>
    </xf>
    <xf numFmtId="198" fontId="8" fillId="0" borderId="0" xfId="26" applyNumberFormat="1" applyFont="1" applyFill="1" applyBorder="1" applyAlignment="1">
      <alignment horizontal="right" vertical="center"/>
    </xf>
    <xf numFmtId="198" fontId="8" fillId="0" borderId="0" xfId="17" applyNumberFormat="1" applyFont="1" applyFill="1" applyBorder="1" applyAlignment="1">
      <alignment horizontal="right" vertical="center"/>
    </xf>
    <xf numFmtId="231" fontId="8" fillId="0" borderId="4" xfId="6" applyFont="1" applyBorder="1"/>
    <xf numFmtId="231" fontId="8" fillId="0" borderId="0" xfId="6" applyFont="1" applyBorder="1" applyAlignment="1">
      <alignment horizontal="distributed" vertical="center"/>
    </xf>
    <xf numFmtId="231" fontId="8" fillId="0" borderId="40" xfId="6" applyFont="1" applyBorder="1"/>
    <xf numFmtId="231" fontId="8" fillId="0" borderId="12" xfId="6" applyFont="1" applyBorder="1"/>
    <xf numFmtId="231" fontId="8" fillId="0" borderId="5" xfId="6" applyFont="1" applyBorder="1"/>
    <xf numFmtId="231" fontId="8" fillId="0" borderId="118" xfId="6" applyFont="1" applyBorder="1"/>
    <xf numFmtId="231" fontId="8" fillId="0" borderId="39" xfId="6" applyFont="1" applyBorder="1"/>
    <xf numFmtId="231" fontId="8" fillId="0" borderId="8" xfId="6" applyFont="1" applyBorder="1"/>
    <xf numFmtId="231" fontId="8" fillId="0" borderId="6" xfId="6" applyFont="1" applyBorder="1"/>
    <xf numFmtId="231" fontId="8" fillId="0" borderId="0" xfId="6" applyFont="1" applyBorder="1" applyAlignment="1">
      <alignment horizontal="distributed" vertical="center" wrapText="1"/>
    </xf>
    <xf numFmtId="231" fontId="8" fillId="0" borderId="0" xfId="6" applyFont="1" applyBorder="1" applyAlignment="1"/>
    <xf numFmtId="38" fontId="26" fillId="0" borderId="0" xfId="17" applyFont="1" applyAlignment="1"/>
    <xf numFmtId="38" fontId="8" fillId="0" borderId="105" xfId="17" applyFont="1" applyFill="1" applyBorder="1" applyAlignment="1">
      <alignment horizontal="center" vertical="center" wrapText="1"/>
    </xf>
    <xf numFmtId="38" fontId="8" fillId="0" borderId="132" xfId="17" applyFont="1" applyFill="1" applyBorder="1" applyAlignment="1">
      <alignment horizontal="center" vertical="center" wrapText="1"/>
    </xf>
    <xf numFmtId="38" fontId="8" fillId="0" borderId="83" xfId="17" applyFont="1" applyFill="1" applyBorder="1" applyAlignment="1">
      <alignment horizontal="center" vertical="center"/>
    </xf>
    <xf numFmtId="187" fontId="8" fillId="0" borderId="118" xfId="17" applyNumberFormat="1" applyFont="1" applyFill="1" applyBorder="1" applyAlignment="1">
      <alignment horizontal="center" vertical="center" wrapText="1"/>
    </xf>
    <xf numFmtId="187" fontId="8" fillId="0" borderId="0" xfId="17" applyNumberFormat="1" applyFont="1" applyFill="1" applyBorder="1" applyAlignment="1">
      <alignment horizontal="center" vertical="center" wrapText="1"/>
    </xf>
    <xf numFmtId="187" fontId="8" fillId="0" borderId="81" xfId="17" applyNumberFormat="1" applyFont="1" applyFill="1" applyBorder="1" applyAlignment="1">
      <alignment horizontal="center" vertical="center" wrapText="1"/>
    </xf>
    <xf numFmtId="38" fontId="8" fillId="0" borderId="79" xfId="17" applyFont="1" applyFill="1" applyBorder="1" applyAlignment="1">
      <alignment horizontal="center" vertical="center"/>
    </xf>
    <xf numFmtId="38" fontId="22" fillId="0" borderId="79" xfId="17" applyFont="1" applyFill="1" applyBorder="1" applyAlignment="1">
      <alignment horizontal="center" vertical="center"/>
    </xf>
    <xf numFmtId="38" fontId="22" fillId="0" borderId="0" xfId="17" applyFont="1" applyFill="1" applyBorder="1" applyAlignment="1">
      <alignment horizontal="center" vertical="center"/>
    </xf>
    <xf numFmtId="38" fontId="22" fillId="0" borderId="81" xfId="17" applyFont="1" applyFill="1" applyBorder="1" applyAlignment="1">
      <alignment horizontal="center" vertical="center"/>
    </xf>
    <xf numFmtId="38" fontId="8" fillId="0" borderId="109" xfId="17" applyFont="1" applyFill="1" applyBorder="1" applyAlignment="1">
      <alignment horizontal="center" vertical="center"/>
    </xf>
    <xf numFmtId="187" fontId="8" fillId="0" borderId="0" xfId="17" applyNumberFormat="1" applyFont="1" applyFill="1" applyBorder="1" applyAlignment="1">
      <alignment horizontal="center" vertical="center"/>
    </xf>
    <xf numFmtId="187" fontId="8" fillId="0" borderId="4" xfId="17" applyNumberFormat="1" applyFont="1" applyFill="1" applyBorder="1" applyAlignment="1">
      <alignment horizontal="center" vertical="center"/>
    </xf>
    <xf numFmtId="38" fontId="22" fillId="0" borderId="109" xfId="17" applyFont="1" applyFill="1" applyBorder="1" applyAlignment="1">
      <alignment horizontal="center" vertical="center"/>
    </xf>
    <xf numFmtId="187" fontId="22" fillId="0" borderId="118" xfId="17" applyNumberFormat="1" applyFont="1" applyFill="1" applyBorder="1" applyAlignment="1">
      <alignment horizontal="center" vertical="center"/>
    </xf>
    <xf numFmtId="187" fontId="22" fillId="0" borderId="0" xfId="17" applyNumberFormat="1" applyFont="1" applyFill="1" applyBorder="1" applyAlignment="1">
      <alignment horizontal="center" vertical="center"/>
    </xf>
    <xf numFmtId="187" fontId="22" fillId="0" borderId="4" xfId="17" applyNumberFormat="1" applyFont="1" applyFill="1" applyBorder="1" applyAlignment="1">
      <alignment horizontal="center" vertical="center"/>
    </xf>
    <xf numFmtId="38" fontId="8" fillId="0" borderId="134" xfId="17" applyFont="1" applyFill="1" applyBorder="1" applyAlignment="1">
      <alignment horizontal="center" vertical="center"/>
    </xf>
    <xf numFmtId="206" fontId="8" fillId="0" borderId="134" xfId="17" applyNumberFormat="1" applyFont="1" applyFill="1" applyBorder="1" applyAlignment="1">
      <alignment horizontal="center" vertical="center"/>
    </xf>
    <xf numFmtId="38" fontId="8" fillId="0" borderId="71" xfId="17" applyFont="1" applyFill="1" applyBorder="1" applyAlignment="1">
      <alignment horizontal="center" vertical="center"/>
    </xf>
    <xf numFmtId="206" fontId="8" fillId="0" borderId="71" xfId="17" applyNumberFormat="1" applyFont="1" applyFill="1" applyBorder="1" applyAlignment="1">
      <alignment horizontal="center" vertical="center"/>
    </xf>
    <xf numFmtId="206" fontId="8" fillId="0" borderId="0" xfId="17" applyNumberFormat="1" applyFont="1" applyFill="1" applyBorder="1" applyAlignment="1">
      <alignment horizontal="center" vertical="center"/>
    </xf>
    <xf numFmtId="231" fontId="26" fillId="0" borderId="0" xfId="50" applyFont="1"/>
    <xf numFmtId="231" fontId="8" fillId="0" borderId="42" xfId="50" applyFont="1" applyFill="1" applyBorder="1" applyAlignment="1">
      <alignment vertical="center"/>
    </xf>
    <xf numFmtId="231" fontId="8" fillId="0" borderId="35" xfId="50" applyFont="1" applyFill="1" applyBorder="1" applyAlignment="1">
      <alignment horizontal="centerContinuous" vertical="center"/>
    </xf>
    <xf numFmtId="231" fontId="8" fillId="0" borderId="42" xfId="50" applyFont="1" applyFill="1" applyBorder="1" applyAlignment="1">
      <alignment horizontal="centerContinuous" vertical="center"/>
    </xf>
    <xf numFmtId="231" fontId="8" fillId="0" borderId="41" xfId="50" applyFont="1" applyFill="1" applyBorder="1" applyAlignment="1">
      <alignment horizontal="centerContinuous" vertical="center"/>
    </xf>
    <xf numFmtId="231" fontId="8" fillId="0" borderId="38" xfId="50" applyFont="1" applyFill="1" applyBorder="1" applyAlignment="1">
      <alignment horizontal="center" vertical="center"/>
    </xf>
    <xf numFmtId="231" fontId="8" fillId="0" borderId="38" xfId="50" applyFont="1" applyFill="1" applyBorder="1" applyAlignment="1">
      <alignment vertical="center"/>
    </xf>
    <xf numFmtId="231" fontId="8" fillId="0" borderId="22" xfId="50" applyFont="1" applyFill="1" applyBorder="1" applyAlignment="1">
      <alignment horizontal="centerContinuous" vertical="center"/>
    </xf>
    <xf numFmtId="231" fontId="8" fillId="0" borderId="21" xfId="50" applyFont="1" applyFill="1" applyBorder="1" applyAlignment="1">
      <alignment horizontal="centerContinuous" vertical="center"/>
    </xf>
    <xf numFmtId="231" fontId="8" fillId="0" borderId="118" xfId="50" applyFont="1" applyFill="1" applyBorder="1" applyAlignment="1">
      <alignment horizontal="center" vertical="center"/>
    </xf>
    <xf numFmtId="231" fontId="8" fillId="0" borderId="40" xfId="50" applyFont="1" applyFill="1" applyBorder="1" applyAlignment="1">
      <alignment vertical="center"/>
    </xf>
    <xf numFmtId="231" fontId="8" fillId="0" borderId="40" xfId="50" applyFont="1" applyFill="1" applyBorder="1" applyAlignment="1">
      <alignment horizontal="center" vertical="center"/>
    </xf>
    <xf numFmtId="231" fontId="8" fillId="0" borderId="39" xfId="50" applyFont="1" applyFill="1" applyBorder="1" applyAlignment="1">
      <alignment horizontal="center" vertical="center"/>
    </xf>
    <xf numFmtId="231" fontId="8" fillId="0" borderId="4" xfId="50" applyFont="1" applyBorder="1" applyAlignment="1">
      <alignment horizontal="distributed" vertical="center" wrapText="1"/>
    </xf>
    <xf numFmtId="38" fontId="8" fillId="0" borderId="0" xfId="17" applyFont="1" applyAlignment="1">
      <alignment vertical="center"/>
    </xf>
    <xf numFmtId="0" fontId="8" fillId="0" borderId="0" xfId="50" applyNumberFormat="1" applyFont="1" applyFill="1" applyAlignment="1">
      <alignment vertical="center"/>
    </xf>
    <xf numFmtId="231" fontId="8" fillId="0" borderId="3" xfId="50" applyFont="1" applyBorder="1" applyAlignment="1">
      <alignment horizontal="distributed" vertical="center"/>
    </xf>
    <xf numFmtId="40" fontId="8" fillId="0" borderId="2" xfId="17" applyNumberFormat="1" applyFont="1" applyBorder="1" applyAlignment="1">
      <alignment vertical="center"/>
    </xf>
    <xf numFmtId="231" fontId="8" fillId="0" borderId="14" xfId="50" applyFont="1" applyFill="1" applyBorder="1" applyAlignment="1">
      <alignment horizontal="centerContinuous" vertical="center" wrapText="1"/>
    </xf>
    <xf numFmtId="231" fontId="8" fillId="0" borderId="46" xfId="50" applyFont="1" applyFill="1" applyBorder="1" applyAlignment="1">
      <alignment horizontal="centerContinuous" vertical="center" wrapText="1"/>
    </xf>
    <xf numFmtId="38" fontId="6" fillId="0" borderId="6" xfId="17" applyFont="1" applyFill="1" applyBorder="1" applyAlignment="1">
      <alignment horizontal="centerContinuous" vertical="center"/>
    </xf>
    <xf numFmtId="38" fontId="6" fillId="0" borderId="5" xfId="17" applyFont="1" applyFill="1" applyBorder="1" applyAlignment="1">
      <alignment horizontal="centerContinuous" vertical="center"/>
    </xf>
    <xf numFmtId="231" fontId="8" fillId="0" borderId="0" xfId="50" applyFont="1" applyAlignment="1">
      <alignment horizontal="centerContinuous" vertical="center"/>
    </xf>
    <xf numFmtId="231" fontId="8" fillId="0" borderId="4" xfId="50" applyFont="1" applyBorder="1" applyAlignment="1">
      <alignment horizontal="centerContinuous" vertical="center"/>
    </xf>
    <xf numFmtId="231" fontId="8" fillId="0" borderId="4" xfId="50" applyFont="1" applyBorder="1" applyAlignment="1">
      <alignment horizontal="centerContinuous"/>
    </xf>
    <xf numFmtId="231" fontId="8" fillId="0" borderId="2" xfId="50" applyFont="1" applyBorder="1" applyAlignment="1">
      <alignment horizontal="centerContinuous" vertical="distributed"/>
    </xf>
    <xf numFmtId="231" fontId="8" fillId="0" borderId="3" xfId="50" applyFont="1" applyBorder="1" applyAlignment="1">
      <alignment horizontal="centerContinuous" vertical="distributed"/>
    </xf>
    <xf numFmtId="182" fontId="8" fillId="0" borderId="0" xfId="17" applyNumberFormat="1" applyFont="1" applyFill="1" applyBorder="1" applyAlignment="1">
      <alignment horizontal="center" vertical="center"/>
    </xf>
    <xf numFmtId="38" fontId="22" fillId="0" borderId="4" xfId="17" applyFont="1" applyFill="1" applyBorder="1" applyAlignment="1">
      <alignment horizontal="center" vertical="center"/>
    </xf>
    <xf numFmtId="182" fontId="22" fillId="0" borderId="0" xfId="17" applyNumberFormat="1" applyFont="1" applyFill="1" applyBorder="1" applyAlignment="1">
      <alignment horizontal="center" vertical="center"/>
    </xf>
    <xf numFmtId="231" fontId="26" fillId="0" borderId="0" xfId="52" applyFont="1"/>
    <xf numFmtId="231" fontId="8" fillId="0" borderId="13" xfId="52" applyFont="1" applyFill="1" applyBorder="1" applyAlignment="1">
      <alignment horizontal="centerContinuous" vertical="center"/>
    </xf>
    <xf numFmtId="231" fontId="8" fillId="0" borderId="14" xfId="52" applyFont="1" applyFill="1" applyBorder="1" applyAlignment="1">
      <alignment horizontal="centerContinuous" vertical="center"/>
    </xf>
    <xf numFmtId="231" fontId="8" fillId="0" borderId="39" xfId="52" applyFont="1" applyFill="1" applyBorder="1" applyAlignment="1">
      <alignment horizontal="center" vertical="center"/>
    </xf>
    <xf numFmtId="231" fontId="8" fillId="0" borderId="22" xfId="52" applyFont="1" applyFill="1" applyBorder="1" applyAlignment="1">
      <alignment horizontal="center" vertical="center"/>
    </xf>
    <xf numFmtId="231" fontId="8" fillId="0" borderId="21" xfId="52" applyFont="1" applyFill="1" applyBorder="1" applyAlignment="1">
      <alignment horizontal="center" vertical="center"/>
    </xf>
    <xf numFmtId="0" fontId="8" fillId="0" borderId="4" xfId="52" quotePrefix="1" applyNumberFormat="1" applyFont="1" applyBorder="1" applyAlignment="1">
      <alignment horizontal="center"/>
    </xf>
    <xf numFmtId="243" fontId="8" fillId="0" borderId="0" xfId="52" applyNumberFormat="1" applyFont="1" applyBorder="1"/>
    <xf numFmtId="230" fontId="8" fillId="0" borderId="0" xfId="52" applyNumberFormat="1" applyFont="1" applyBorder="1" applyAlignment="1">
      <alignment horizontal="right"/>
    </xf>
    <xf numFmtId="230" fontId="8" fillId="0" borderId="0" xfId="52" applyNumberFormat="1" applyFont="1" applyBorder="1"/>
    <xf numFmtId="49" fontId="8" fillId="0" borderId="0" xfId="52" applyNumberFormat="1" applyFont="1" applyBorder="1" applyAlignment="1">
      <alignment horizontal="right"/>
    </xf>
    <xf numFmtId="231" fontId="8" fillId="0" borderId="6" xfId="2" applyFont="1" applyFill="1" applyBorder="1" applyAlignment="1">
      <alignment horizontal="center" vertical="center"/>
    </xf>
    <xf numFmtId="231" fontId="8" fillId="0" borderId="44" xfId="2" applyFont="1" applyFill="1" applyBorder="1" applyAlignment="1">
      <alignment horizontal="distributed" vertical="center"/>
    </xf>
    <xf numFmtId="38" fontId="8" fillId="0" borderId="44" xfId="1" quotePrefix="1" applyFont="1" applyFill="1" applyBorder="1" applyAlignment="1">
      <alignment horizontal="center" vertical="center"/>
    </xf>
    <xf numFmtId="3" fontId="8" fillId="0" borderId="12" xfId="2" applyNumberFormat="1" applyFont="1" applyFill="1" applyBorder="1" applyAlignment="1">
      <alignment vertical="center"/>
    </xf>
    <xf numFmtId="3" fontId="8" fillId="0" borderId="6" xfId="2" applyNumberFormat="1" applyFont="1" applyFill="1" applyBorder="1" applyAlignment="1">
      <alignment vertical="center"/>
    </xf>
    <xf numFmtId="231" fontId="8" fillId="0" borderId="109" xfId="2" applyFont="1" applyFill="1" applyBorder="1" applyAlignment="1">
      <alignment horizontal="distributed" vertical="center"/>
    </xf>
    <xf numFmtId="231" fontId="8" fillId="0" borderId="109" xfId="2" applyFont="1" applyFill="1" applyBorder="1" applyAlignment="1">
      <alignment horizontal="center" vertical="center"/>
    </xf>
    <xf numFmtId="38" fontId="8" fillId="0" borderId="109" xfId="1" quotePrefix="1" applyFont="1" applyFill="1" applyBorder="1" applyAlignment="1">
      <alignment horizontal="center" vertical="center"/>
    </xf>
    <xf numFmtId="3" fontId="8" fillId="0" borderId="118" xfId="2" applyNumberFormat="1" applyFont="1" applyFill="1" applyBorder="1" applyAlignment="1">
      <alignment vertical="center"/>
    </xf>
    <xf numFmtId="231" fontId="8" fillId="0" borderId="2" xfId="2" applyFont="1" applyFill="1" applyBorder="1" applyAlignment="1">
      <alignment horizontal="center" vertical="center"/>
    </xf>
    <xf numFmtId="231" fontId="8" fillId="0" borderId="37" xfId="2" applyFont="1" applyFill="1" applyBorder="1" applyAlignment="1">
      <alignment horizontal="distributed" vertical="center"/>
    </xf>
    <xf numFmtId="231" fontId="8" fillId="0" borderId="37" xfId="2" applyFont="1" applyFill="1" applyBorder="1" applyAlignment="1">
      <alignment horizontal="center" vertical="center"/>
    </xf>
    <xf numFmtId="38" fontId="8" fillId="0" borderId="37" xfId="1" quotePrefix="1" applyFont="1" applyFill="1" applyBorder="1" applyAlignment="1">
      <alignment horizontal="center" vertical="center"/>
    </xf>
    <xf numFmtId="3" fontId="8" fillId="0" borderId="10" xfId="2" applyNumberFormat="1" applyFont="1" applyFill="1" applyBorder="1" applyAlignment="1">
      <alignment vertical="center"/>
    </xf>
    <xf numFmtId="3" fontId="8" fillId="0" borderId="0" xfId="2" applyNumberFormat="1" applyFont="1" applyFill="1" applyBorder="1" applyAlignment="1">
      <alignment vertical="center"/>
    </xf>
    <xf numFmtId="231" fontId="8" fillId="0" borderId="37" xfId="2" applyFont="1" applyFill="1" applyBorder="1" applyAlignment="1">
      <alignment horizontal="distributed" vertical="center" wrapText="1"/>
    </xf>
    <xf numFmtId="38" fontId="8" fillId="0" borderId="44" xfId="2" applyNumberFormat="1" applyFont="1" applyFill="1" applyBorder="1" applyAlignment="1">
      <alignment horizontal="right" vertical="center" justifyLastLine="1"/>
    </xf>
    <xf numFmtId="231" fontId="26" fillId="0" borderId="0" xfId="2" applyFont="1" applyFill="1" applyBorder="1" applyAlignment="1">
      <alignment vertical="center"/>
    </xf>
    <xf numFmtId="38" fontId="8" fillId="0" borderId="44" xfId="1" applyFont="1" applyFill="1" applyBorder="1" applyAlignment="1">
      <alignment horizontal="center" vertical="center"/>
    </xf>
    <xf numFmtId="38" fontId="8" fillId="0" borderId="37" xfId="1" applyFont="1" applyFill="1" applyBorder="1" applyAlignment="1">
      <alignment horizontal="center" vertical="center"/>
    </xf>
    <xf numFmtId="3" fontId="8" fillId="0" borderId="2" xfId="2" applyNumberFormat="1" applyFont="1" applyFill="1" applyBorder="1" applyAlignment="1">
      <alignment vertical="center"/>
    </xf>
    <xf numFmtId="231" fontId="8" fillId="0" borderId="109" xfId="2" applyFont="1" applyBorder="1" applyAlignment="1">
      <alignment horizontal="center" vertical="center"/>
    </xf>
    <xf numFmtId="38" fontId="8" fillId="0" borderId="109" xfId="1" applyFont="1" applyBorder="1" applyAlignment="1">
      <alignment horizontal="center" vertical="center"/>
    </xf>
    <xf numFmtId="3" fontId="8" fillId="0" borderId="118" xfId="2" applyNumberFormat="1" applyFont="1" applyBorder="1" applyAlignment="1">
      <alignment vertical="center"/>
    </xf>
    <xf numFmtId="3" fontId="8" fillId="0" borderId="0" xfId="2" applyNumberFormat="1" applyFont="1" applyBorder="1" applyAlignment="1">
      <alignment vertical="center"/>
    </xf>
    <xf numFmtId="38" fontId="8" fillId="0" borderId="109" xfId="1" applyFont="1" applyFill="1" applyBorder="1" applyAlignment="1">
      <alignment horizontal="distributed" vertical="center" justifyLastLine="1"/>
    </xf>
    <xf numFmtId="38" fontId="22" fillId="0" borderId="12" xfId="5" applyFont="1" applyFill="1" applyBorder="1" applyAlignment="1">
      <alignment horizontal="right" vertical="center" indent="1"/>
    </xf>
    <xf numFmtId="38" fontId="22" fillId="0" borderId="118" xfId="5" applyFont="1" applyFill="1" applyBorder="1" applyAlignment="1">
      <alignment horizontal="right" vertical="center" indent="1"/>
    </xf>
    <xf numFmtId="231" fontId="8" fillId="0" borderId="109" xfId="2" applyFont="1" applyBorder="1" applyAlignment="1">
      <alignment horizontal="distributed" vertical="center"/>
    </xf>
    <xf numFmtId="231" fontId="8" fillId="0" borderId="118" xfId="2" applyFont="1" applyBorder="1" applyAlignment="1">
      <alignment horizontal="center" vertical="center"/>
    </xf>
    <xf numFmtId="3" fontId="8" fillId="0" borderId="118" xfId="2" applyNumberFormat="1" applyFont="1" applyBorder="1" applyAlignment="1">
      <alignment horizontal="right" vertical="center" indent="1"/>
    </xf>
    <xf numFmtId="38" fontId="22" fillId="0" borderId="118" xfId="5" applyFont="1" applyBorder="1" applyAlignment="1">
      <alignment horizontal="right" vertical="center" indent="1"/>
    </xf>
    <xf numFmtId="231" fontId="8" fillId="0" borderId="4" xfId="2" applyFont="1" applyBorder="1" applyAlignment="1">
      <alignment horizontal="center" vertical="center"/>
    </xf>
    <xf numFmtId="231" fontId="8" fillId="0" borderId="3" xfId="2" applyFont="1" applyBorder="1" applyAlignment="1">
      <alignment horizontal="center" vertical="center"/>
    </xf>
    <xf numFmtId="231" fontId="8" fillId="0" borderId="37" xfId="2" applyFont="1" applyBorder="1" applyAlignment="1">
      <alignment horizontal="distributed" vertical="center"/>
    </xf>
    <xf numFmtId="231" fontId="8" fillId="0" borderId="37" xfId="2" applyFont="1" applyBorder="1" applyAlignment="1">
      <alignment horizontal="center" vertical="center"/>
    </xf>
    <xf numFmtId="38" fontId="8" fillId="0" borderId="37" xfId="1" applyFont="1" applyBorder="1" applyAlignment="1">
      <alignment horizontal="center" vertical="center"/>
    </xf>
    <xf numFmtId="38" fontId="22" fillId="0" borderId="10" xfId="5" applyFont="1" applyBorder="1" applyAlignment="1">
      <alignment horizontal="right" vertical="center" indent="1"/>
    </xf>
    <xf numFmtId="231" fontId="23" fillId="0" borderId="13" xfId="2" applyFont="1" applyFill="1" applyBorder="1" applyAlignment="1">
      <alignment horizontal="center" vertical="center" wrapText="1" justifyLastLine="1"/>
    </xf>
    <xf numFmtId="231" fontId="8" fillId="0" borderId="2" xfId="2" applyFont="1" applyBorder="1" applyAlignment="1">
      <alignment horizontal="center" vertical="center"/>
    </xf>
    <xf numFmtId="231" fontId="26" fillId="0" borderId="0" xfId="55" applyFont="1" applyFill="1" applyBorder="1" applyAlignment="1">
      <alignment horizontal="left" vertical="center"/>
    </xf>
    <xf numFmtId="231" fontId="36" fillId="0" borderId="37" xfId="34" applyFont="1" applyFill="1" applyBorder="1" applyAlignment="1">
      <alignment horizontal="distributed" vertical="center" wrapText="1" indent="1"/>
    </xf>
    <xf numFmtId="231" fontId="36" fillId="0" borderId="37" xfId="34" applyFont="1" applyFill="1" applyBorder="1" applyAlignment="1">
      <alignment horizontal="center" vertical="center"/>
    </xf>
    <xf numFmtId="38" fontId="36" fillId="0" borderId="37" xfId="1" applyFont="1" applyFill="1" applyBorder="1" applyAlignment="1">
      <alignment horizontal="center" vertical="center" wrapText="1"/>
    </xf>
    <xf numFmtId="231" fontId="8" fillId="0" borderId="37" xfId="2" applyFont="1" applyFill="1" applyBorder="1" applyAlignment="1">
      <alignment horizontal="distributed" indent="1"/>
    </xf>
    <xf numFmtId="231" fontId="8" fillId="0" borderId="37" xfId="2" applyFont="1" applyFill="1" applyBorder="1" applyAlignment="1">
      <alignment horizontal="center"/>
    </xf>
    <xf numFmtId="231" fontId="8" fillId="0" borderId="44" xfId="2" applyFont="1" applyFill="1" applyBorder="1" applyAlignment="1">
      <alignment horizontal="distributed" indent="1"/>
    </xf>
    <xf numFmtId="231" fontId="8" fillId="0" borderId="44" xfId="2" applyFont="1" applyFill="1" applyBorder="1" applyAlignment="1">
      <alignment horizontal="center"/>
    </xf>
    <xf numFmtId="224" fontId="8" fillId="0" borderId="0" xfId="2" applyNumberFormat="1" applyFont="1" applyFill="1" applyBorder="1" applyAlignment="1">
      <alignment horizontal="right"/>
    </xf>
    <xf numFmtId="0" fontId="22" fillId="0" borderId="13" xfId="2" applyNumberFormat="1" applyFont="1" applyFill="1" applyBorder="1" applyAlignment="1">
      <alignment horizontal="center" vertical="center"/>
    </xf>
    <xf numFmtId="0" fontId="8" fillId="0" borderId="22" xfId="2" applyNumberFormat="1" applyFont="1" applyBorder="1" applyAlignment="1">
      <alignment horizontal="center"/>
    </xf>
    <xf numFmtId="0" fontId="22" fillId="0" borderId="0" xfId="2" applyNumberFormat="1" applyFont="1" applyFill="1" applyAlignment="1">
      <alignment horizontal="center"/>
    </xf>
    <xf numFmtId="0" fontId="8" fillId="0" borderId="40" xfId="2" applyNumberFormat="1" applyFont="1" applyBorder="1" applyAlignment="1">
      <alignment horizontal="center"/>
    </xf>
    <xf numFmtId="231" fontId="26" fillId="0" borderId="0" xfId="32" applyFont="1" applyFill="1" applyAlignment="1">
      <alignment vertical="center"/>
    </xf>
    <xf numFmtId="231" fontId="8" fillId="0" borderId="21" xfId="32" applyFont="1" applyFill="1" applyBorder="1" applyAlignment="1">
      <alignment horizontal="center" vertical="center" wrapText="1"/>
    </xf>
    <xf numFmtId="231" fontId="8" fillId="0" borderId="22" xfId="32" applyFont="1" applyFill="1" applyBorder="1" applyAlignment="1">
      <alignment vertical="top" textRotation="255"/>
    </xf>
    <xf numFmtId="231" fontId="8" fillId="0" borderId="21" xfId="2" applyFont="1" applyBorder="1" applyAlignment="1">
      <alignment horizontal="distributed"/>
    </xf>
    <xf numFmtId="231" fontId="8" fillId="0" borderId="39" xfId="2" applyFont="1" applyBorder="1" applyAlignment="1">
      <alignment horizontal="distributed"/>
    </xf>
    <xf numFmtId="231" fontId="8" fillId="0" borderId="37" xfId="2" applyFont="1" applyBorder="1" applyAlignment="1">
      <alignment horizontal="distributed"/>
    </xf>
    <xf numFmtId="231" fontId="8" fillId="0" borderId="0" xfId="2" quotePrefix="1" applyFont="1" applyFill="1" applyBorder="1" applyAlignment="1">
      <alignment horizontal="right"/>
    </xf>
    <xf numFmtId="231" fontId="8" fillId="0" borderId="0" xfId="2" quotePrefix="1" applyFont="1" applyBorder="1" applyAlignment="1">
      <alignment horizontal="right"/>
    </xf>
    <xf numFmtId="231" fontId="26" fillId="0" borderId="0" xfId="3" applyFont="1" applyAlignment="1">
      <alignment vertical="center"/>
    </xf>
    <xf numFmtId="231" fontId="26" fillId="0" borderId="0" xfId="3" applyFont="1" applyAlignment="1">
      <alignment horizontal="left" vertical="center"/>
    </xf>
    <xf numFmtId="231" fontId="26" fillId="0" borderId="0" xfId="3" applyFont="1" applyAlignment="1">
      <alignment horizontal="left"/>
    </xf>
    <xf numFmtId="231" fontId="8" fillId="0" borderId="1" xfId="41" applyFont="1" applyFill="1" applyBorder="1" applyAlignment="1">
      <alignment horizontal="right"/>
    </xf>
    <xf numFmtId="0" fontId="22" fillId="0" borderId="4" xfId="42" applyNumberFormat="1" applyFont="1" applyBorder="1" applyAlignment="1"/>
    <xf numFmtId="231" fontId="8" fillId="0" borderId="0" xfId="41" applyFont="1" applyFill="1" applyBorder="1" applyAlignment="1" applyProtection="1">
      <alignment horizontal="center" vertical="center"/>
    </xf>
    <xf numFmtId="231" fontId="8" fillId="0" borderId="56" xfId="6" applyFont="1" applyFill="1" applyBorder="1" applyAlignment="1">
      <alignment horizontal="center" vertical="center"/>
    </xf>
    <xf numFmtId="231" fontId="8" fillId="0" borderId="37" xfId="6" applyFont="1" applyBorder="1" applyAlignment="1">
      <alignment horizontal="center" vertical="center" wrapText="1"/>
    </xf>
    <xf numFmtId="231" fontId="22" fillId="0" borderId="40" xfId="6" applyFont="1" applyBorder="1" applyAlignment="1">
      <alignment horizontal="center" vertical="center" wrapText="1"/>
    </xf>
    <xf numFmtId="231" fontId="22" fillId="0" borderId="22" xfId="6" applyFont="1" applyBorder="1" applyAlignment="1">
      <alignment horizontal="center" vertical="center" wrapText="1"/>
    </xf>
    <xf numFmtId="231" fontId="22" fillId="0" borderId="44" xfId="6" applyFont="1" applyBorder="1" applyAlignment="1">
      <alignment horizontal="center" vertical="center" wrapText="1"/>
    </xf>
    <xf numFmtId="231" fontId="22" fillId="0" borderId="37" xfId="6" applyFont="1" applyBorder="1" applyAlignment="1">
      <alignment horizontal="center" vertical="center" wrapText="1"/>
    </xf>
    <xf numFmtId="0" fontId="23" fillId="0" borderId="21" xfId="6" applyNumberFormat="1" applyFont="1" applyFill="1" applyBorder="1" applyAlignment="1">
      <alignment horizontal="center" vertical="center"/>
    </xf>
    <xf numFmtId="0" fontId="8" fillId="0" borderId="4" xfId="6" applyNumberFormat="1" applyFont="1" applyBorder="1" applyAlignment="1">
      <alignment horizontal="distributed" vertical="center"/>
    </xf>
    <xf numFmtId="0" fontId="8" fillId="0" borderId="0" xfId="7" applyNumberFormat="1" applyFont="1" applyBorder="1" applyAlignment="1">
      <alignment vertical="center"/>
    </xf>
    <xf numFmtId="0" fontId="8" fillId="0" borderId="0" xfId="7" applyNumberFormat="1" applyFont="1" applyBorder="1" applyAlignment="1">
      <alignment horizontal="right" vertical="center"/>
    </xf>
    <xf numFmtId="0" fontId="8" fillId="0" borderId="0" xfId="6" applyNumberFormat="1" applyFont="1" applyFill="1" applyBorder="1" applyAlignment="1">
      <alignment vertical="center"/>
    </xf>
    <xf numFmtId="0" fontId="8" fillId="0" borderId="0" xfId="7" applyNumberFormat="1" applyFont="1" applyFill="1" applyBorder="1" applyAlignment="1">
      <alignment vertical="center"/>
    </xf>
    <xf numFmtId="0" fontId="8" fillId="0" borderId="0" xfId="7" applyNumberFormat="1" applyFont="1" applyFill="1" applyBorder="1" applyAlignment="1">
      <alignment horizontal="right" vertical="center"/>
    </xf>
    <xf numFmtId="38" fontId="22" fillId="0" borderId="0" xfId="7" applyFont="1" applyBorder="1" applyAlignment="1">
      <alignment horizontal="right"/>
    </xf>
    <xf numFmtId="38" fontId="8" fillId="0" borderId="0" xfId="23" applyFont="1" applyFill="1" applyBorder="1"/>
    <xf numFmtId="38" fontId="8" fillId="0" borderId="4" xfId="23" applyFont="1" applyFill="1" applyBorder="1"/>
    <xf numFmtId="38" fontId="22" fillId="0" borderId="4" xfId="17" applyFont="1" applyBorder="1" applyAlignment="1">
      <alignment horizontal="center"/>
    </xf>
    <xf numFmtId="38" fontId="8" fillId="0" borderId="12" xfId="17" applyFont="1" applyFill="1" applyBorder="1" applyAlignment="1">
      <alignment vertical="center"/>
    </xf>
    <xf numFmtId="38" fontId="8" fillId="0" borderId="6" xfId="17" applyFont="1" applyFill="1" applyBorder="1" applyAlignment="1">
      <alignment vertical="center"/>
    </xf>
    <xf numFmtId="40" fontId="8" fillId="0" borderId="6" xfId="17" applyNumberFormat="1" applyFont="1" applyFill="1" applyBorder="1" applyAlignment="1">
      <alignment vertical="center"/>
    </xf>
    <xf numFmtId="40" fontId="8" fillId="0" borderId="0" xfId="17" applyNumberFormat="1" applyFont="1" applyFill="1" applyBorder="1" applyAlignment="1">
      <alignment vertical="center"/>
    </xf>
    <xf numFmtId="38" fontId="8" fillId="0" borderId="10" xfId="17" applyFont="1" applyFill="1" applyBorder="1" applyAlignment="1">
      <alignment vertical="center"/>
    </xf>
    <xf numFmtId="40" fontId="8" fillId="0" borderId="2" xfId="17" applyNumberFormat="1" applyFont="1" applyFill="1" applyBorder="1" applyAlignment="1">
      <alignment vertical="center"/>
    </xf>
    <xf numFmtId="3" fontId="8" fillId="0" borderId="44" xfId="2" applyNumberFormat="1" applyFont="1" applyFill="1" applyBorder="1" applyAlignment="1">
      <alignment vertical="center"/>
    </xf>
    <xf numFmtId="3" fontId="8" fillId="0" borderId="37" xfId="2" applyNumberFormat="1" applyFont="1" applyFill="1" applyBorder="1" applyAlignment="1">
      <alignment vertical="center"/>
    </xf>
    <xf numFmtId="38" fontId="8" fillId="0" borderId="37" xfId="5" applyFont="1" applyBorder="1" applyAlignment="1">
      <alignment horizontal="right" vertical="center"/>
    </xf>
    <xf numFmtId="211" fontId="8" fillId="0" borderId="44" xfId="35" applyNumberFormat="1" applyFont="1" applyFill="1" applyBorder="1" applyAlignment="1">
      <alignment horizontal="right" vertical="center"/>
    </xf>
    <xf numFmtId="211" fontId="8" fillId="0" borderId="12" xfId="35" applyNumberFormat="1" applyFont="1" applyFill="1" applyBorder="1" applyAlignment="1">
      <alignment horizontal="right" vertical="center"/>
    </xf>
    <xf numFmtId="211" fontId="8" fillId="0" borderId="37" xfId="35" applyNumberFormat="1" applyFont="1" applyFill="1" applyBorder="1" applyAlignment="1">
      <alignment horizontal="right" vertical="center"/>
    </xf>
    <xf numFmtId="38" fontId="65" fillId="0" borderId="0" xfId="17" applyFont="1" applyFill="1" applyBorder="1"/>
    <xf numFmtId="38" fontId="8" fillId="12" borderId="0" xfId="17" applyFont="1" applyFill="1" applyBorder="1"/>
    <xf numFmtId="231" fontId="8" fillId="0" borderId="0" xfId="0" applyNumberFormat="1" applyFont="1" applyFill="1" applyBorder="1" applyAlignment="1">
      <alignment horizontal="distributed" justifyLastLine="1"/>
    </xf>
    <xf numFmtId="231" fontId="8" fillId="0" borderId="4" xfId="0" applyFont="1" applyFill="1" applyBorder="1" applyAlignment="1"/>
    <xf numFmtId="2" fontId="8" fillId="0" borderId="0" xfId="0" applyNumberFormat="1" applyFont="1" applyFill="1" applyBorder="1" applyAlignment="1"/>
    <xf numFmtId="183" fontId="8" fillId="0" borderId="0" xfId="0" applyNumberFormat="1" applyFont="1" applyFill="1" applyBorder="1" applyAlignment="1"/>
    <xf numFmtId="191" fontId="8" fillId="0" borderId="0" xfId="2" applyNumberFormat="1" applyFont="1" applyBorder="1" applyAlignment="1">
      <alignment horizontal="center"/>
    </xf>
    <xf numFmtId="230" fontId="3" fillId="0" borderId="0" xfId="36" applyNumberFormat="1" applyFont="1" applyFill="1" applyAlignment="1"/>
    <xf numFmtId="231" fontId="23" fillId="0" borderId="0" xfId="8" applyFont="1" applyAlignment="1">
      <alignment horizontal="right" vertical="center"/>
    </xf>
    <xf numFmtId="231" fontId="8" fillId="0" borderId="0" xfId="8" applyFont="1" applyAlignment="1">
      <alignment horizontal="right" vertical="center"/>
    </xf>
    <xf numFmtId="231" fontId="5" fillId="0" borderId="118" xfId="40" applyFont="1" applyFill="1" applyBorder="1" applyAlignment="1">
      <alignment horizontal="center" vertical="center"/>
    </xf>
    <xf numFmtId="38" fontId="3" fillId="0" borderId="0" xfId="40" applyNumberFormat="1" applyFont="1" applyFill="1" applyAlignment="1">
      <alignment vertical="center"/>
    </xf>
    <xf numFmtId="200" fontId="6" fillId="0" borderId="212" xfId="2" applyNumberFormat="1" applyFont="1" applyBorder="1" applyAlignment="1">
      <alignment horizontal="right"/>
    </xf>
    <xf numFmtId="191" fontId="8" fillId="0" borderId="212" xfId="2" applyNumberFormat="1" applyFont="1" applyBorder="1" applyAlignment="1">
      <alignment horizontal="right"/>
    </xf>
    <xf numFmtId="191" fontId="8" fillId="0" borderId="4" xfId="2" applyNumberFormat="1" applyFont="1" applyBorder="1" applyAlignment="1">
      <alignment horizontal="center" vertical="center"/>
    </xf>
    <xf numFmtId="191" fontId="8" fillId="0" borderId="118" xfId="2" applyNumberFormat="1" applyFont="1" applyBorder="1" applyAlignment="1">
      <alignment horizontal="right"/>
    </xf>
    <xf numFmtId="191" fontId="8" fillId="0" borderId="0" xfId="2" applyNumberFormat="1" applyFont="1" applyBorder="1" applyAlignment="1">
      <alignment horizontal="right"/>
    </xf>
    <xf numFmtId="191" fontId="8" fillId="0" borderId="118" xfId="2" applyNumberFormat="1" applyFont="1" applyBorder="1" applyAlignment="1">
      <alignment vertical="center"/>
    </xf>
    <xf numFmtId="191" fontId="8" fillId="0" borderId="0" xfId="2" applyNumberFormat="1" applyFont="1" applyBorder="1" applyAlignment="1">
      <alignment horizontal="center" vertical="center"/>
    </xf>
    <xf numFmtId="191" fontId="8" fillId="0" borderId="0" xfId="2" applyNumberFormat="1" applyFont="1" applyBorder="1" applyAlignment="1">
      <alignment vertical="center"/>
    </xf>
    <xf numFmtId="191" fontId="8" fillId="0" borderId="6" xfId="2" applyNumberFormat="1" applyFont="1" applyBorder="1" applyAlignment="1">
      <alignment horizontal="distributed"/>
    </xf>
    <xf numFmtId="191" fontId="8" fillId="0" borderId="12" xfId="2" applyNumberFormat="1" applyFont="1" applyBorder="1" applyAlignment="1">
      <alignment horizontal="right"/>
    </xf>
    <xf numFmtId="191" fontId="8" fillId="0" borderId="6" xfId="2" applyNumberFormat="1" applyFont="1" applyBorder="1" applyAlignment="1">
      <alignment horizontal="right"/>
    </xf>
    <xf numFmtId="200" fontId="8" fillId="0" borderId="6" xfId="5" applyNumberFormat="1" applyFont="1" applyBorder="1" applyAlignment="1">
      <alignment horizontal="right"/>
    </xf>
    <xf numFmtId="191" fontId="8" fillId="0" borderId="6" xfId="2" applyNumberFormat="1" applyFont="1" applyBorder="1"/>
    <xf numFmtId="191" fontId="8" fillId="0" borderId="4" xfId="2" applyNumberFormat="1" applyFont="1" applyBorder="1" applyAlignment="1">
      <alignment horizontal="distributed"/>
    </xf>
    <xf numFmtId="200" fontId="8" fillId="0" borderId="0" xfId="5" applyNumberFormat="1" applyFont="1" applyBorder="1" applyAlignment="1">
      <alignment horizontal="right"/>
    </xf>
    <xf numFmtId="191" fontId="8" fillId="0" borderId="8" xfId="2" applyNumberFormat="1" applyFont="1" applyBorder="1" applyAlignment="1">
      <alignment horizontal="distributed"/>
    </xf>
    <xf numFmtId="191" fontId="8" fillId="0" borderId="39" xfId="2" applyNumberFormat="1" applyFont="1" applyBorder="1" applyAlignment="1">
      <alignment horizontal="right"/>
    </xf>
    <xf numFmtId="191" fontId="8" fillId="0" borderId="7" xfId="2" applyNumberFormat="1" applyFont="1" applyBorder="1" applyAlignment="1">
      <alignment horizontal="center"/>
    </xf>
    <xf numFmtId="200" fontId="8" fillId="0" borderId="7" xfId="5" applyNumberFormat="1" applyFont="1" applyBorder="1" applyAlignment="1">
      <alignment horizontal="right"/>
    </xf>
    <xf numFmtId="191" fontId="8" fillId="0" borderId="7" xfId="2" applyNumberFormat="1" applyFont="1" applyBorder="1"/>
    <xf numFmtId="191" fontId="8" fillId="0" borderId="0" xfId="2" applyNumberFormat="1" applyFont="1" applyAlignment="1">
      <alignment horizontal="distributed"/>
    </xf>
    <xf numFmtId="200" fontId="8" fillId="0" borderId="0" xfId="5" applyNumberFormat="1" applyFont="1" applyAlignment="1">
      <alignment horizontal="right"/>
    </xf>
    <xf numFmtId="191" fontId="8" fillId="0" borderId="0" xfId="2" applyNumberFormat="1" applyFont="1" applyAlignment="1">
      <alignment horizontal="left" indent="1"/>
    </xf>
    <xf numFmtId="178" fontId="8" fillId="0" borderId="0" xfId="5" applyNumberFormat="1" applyFont="1" applyAlignment="1">
      <alignment horizontal="right"/>
    </xf>
    <xf numFmtId="191" fontId="8" fillId="0" borderId="0" xfId="5" applyNumberFormat="1" applyFont="1" applyAlignment="1">
      <alignment horizontal="right"/>
    </xf>
    <xf numFmtId="191" fontId="8" fillId="0" borderId="7" xfId="2" applyNumberFormat="1" applyFont="1" applyBorder="1" applyAlignment="1">
      <alignment horizontal="distributed"/>
    </xf>
    <xf numFmtId="191" fontId="8" fillId="0" borderId="7" xfId="5" applyNumberFormat="1" applyFont="1" applyBorder="1" applyAlignment="1">
      <alignment horizontal="right"/>
    </xf>
    <xf numFmtId="191" fontId="8" fillId="0" borderId="7" xfId="2" applyNumberFormat="1" applyFont="1" applyBorder="1" applyAlignment="1">
      <alignment horizontal="left" indent="1"/>
    </xf>
    <xf numFmtId="200" fontId="8" fillId="0" borderId="0" xfId="2" applyNumberFormat="1" applyFont="1"/>
    <xf numFmtId="191" fontId="8" fillId="0" borderId="0" xfId="2" applyNumberFormat="1" applyFont="1" applyFill="1" applyBorder="1" applyAlignment="1">
      <alignment horizontal="right"/>
    </xf>
    <xf numFmtId="38" fontId="78" fillId="0" borderId="0" xfId="2" applyNumberFormat="1" applyFont="1" applyBorder="1"/>
    <xf numFmtId="231" fontId="26" fillId="0" borderId="0" xfId="8" applyFont="1" applyAlignment="1">
      <alignment vertical="center"/>
    </xf>
    <xf numFmtId="231" fontId="107" fillId="0" borderId="0" xfId="8" applyFont="1" applyAlignment="1">
      <alignment vertical="center"/>
    </xf>
    <xf numFmtId="231" fontId="8" fillId="0" borderId="22" xfId="8" applyFont="1" applyBorder="1" applyAlignment="1">
      <alignment horizontal="center" vertical="center"/>
    </xf>
    <xf numFmtId="38" fontId="8" fillId="0" borderId="4" xfId="29" applyFont="1" applyBorder="1" applyAlignment="1">
      <alignment horizontal="center" vertical="center"/>
    </xf>
    <xf numFmtId="231" fontId="26" fillId="0" borderId="0" xfId="53" applyFont="1"/>
    <xf numFmtId="231" fontId="19" fillId="0" borderId="22" xfId="53" applyFont="1" applyBorder="1" applyAlignment="1">
      <alignment horizontal="center" vertical="center" shrinkToFit="1"/>
    </xf>
    <xf numFmtId="231" fontId="8" fillId="0" borderId="22" xfId="53" applyFont="1" applyBorder="1" applyAlignment="1">
      <alignment horizontal="center" shrinkToFit="1"/>
    </xf>
    <xf numFmtId="231" fontId="8" fillId="0" borderId="0" xfId="53" applyFont="1" applyAlignment="1">
      <alignment horizontal="center" shrinkToFit="1"/>
    </xf>
    <xf numFmtId="38" fontId="15" fillId="0" borderId="0" xfId="7" applyFont="1" applyFill="1" applyBorder="1" applyAlignment="1">
      <alignment horizontal="right"/>
    </xf>
    <xf numFmtId="38" fontId="8" fillId="0" borderId="114" xfId="17" applyFont="1" applyFill="1" applyBorder="1" applyAlignment="1">
      <alignment vertical="center" wrapText="1"/>
    </xf>
    <xf numFmtId="38" fontId="8" fillId="0" borderId="13" xfId="17" applyFont="1" applyFill="1" applyBorder="1" applyAlignment="1">
      <alignment horizontal="center" wrapText="1"/>
    </xf>
    <xf numFmtId="38" fontId="8" fillId="0" borderId="4" xfId="17" applyFont="1" applyFill="1" applyBorder="1" applyAlignment="1">
      <alignment vertical="center"/>
    </xf>
    <xf numFmtId="38" fontId="8" fillId="0" borderId="22" xfId="7" applyFont="1" applyFill="1" applyBorder="1" applyAlignment="1">
      <alignment horizontal="center"/>
    </xf>
    <xf numFmtId="231" fontId="6" fillId="0" borderId="0" xfId="8" applyFont="1" applyAlignment="1">
      <alignment horizontal="justify" vertical="center"/>
    </xf>
    <xf numFmtId="231" fontId="22" fillId="0" borderId="0" xfId="2" applyFont="1" applyAlignment="1">
      <alignment horizontal="right"/>
    </xf>
    <xf numFmtId="231" fontId="77" fillId="0" borderId="0" xfId="2" applyFont="1"/>
    <xf numFmtId="231" fontId="22" fillId="0" borderId="13" xfId="2" applyFont="1" applyFill="1" applyBorder="1" applyAlignment="1">
      <alignment horizontal="centerContinuous" vertical="center"/>
    </xf>
    <xf numFmtId="231" fontId="22" fillId="0" borderId="80" xfId="2" applyFont="1" applyFill="1" applyBorder="1" applyAlignment="1">
      <alignment horizontal="center" vertical="center" justifyLastLine="1"/>
    </xf>
    <xf numFmtId="231" fontId="42" fillId="0" borderId="0" xfId="2" applyFont="1" applyAlignment="1">
      <alignment horizontal="right"/>
    </xf>
    <xf numFmtId="231" fontId="22" fillId="0" borderId="35" xfId="2" applyFont="1" applyFill="1" applyBorder="1" applyAlignment="1">
      <alignment horizontal="center" vertical="center" wrapText="1" justifyLastLine="1"/>
    </xf>
    <xf numFmtId="231" fontId="22" fillId="0" borderId="22" xfId="2" applyFont="1" applyFill="1" applyBorder="1" applyAlignment="1">
      <alignment horizontal="center" vertical="center" wrapText="1" justifyLastLine="1"/>
    </xf>
    <xf numFmtId="38" fontId="22" fillId="0" borderId="0" xfId="5" applyFont="1" applyBorder="1" applyAlignment="1">
      <alignment horizontal="center"/>
    </xf>
    <xf numFmtId="182" fontId="22" fillId="0" borderId="0" xfId="5" applyNumberFormat="1" applyFont="1" applyAlignment="1"/>
    <xf numFmtId="38" fontId="22" fillId="0" borderId="0" xfId="5" applyFont="1" applyAlignment="1">
      <alignment horizontal="center"/>
    </xf>
    <xf numFmtId="182" fontId="22" fillId="0" borderId="0" xfId="5" applyNumberFormat="1" applyFont="1" applyAlignment="1">
      <alignment horizontal="center"/>
    </xf>
    <xf numFmtId="182" fontId="22" fillId="0" borderId="0" xfId="5" applyNumberFormat="1" applyFont="1" applyAlignment="1">
      <alignment horizontal="left" vertical="top" wrapText="1"/>
    </xf>
    <xf numFmtId="182" fontId="22" fillId="0" borderId="0" xfId="5" applyNumberFormat="1" applyFont="1" applyAlignment="1">
      <alignment vertical="top" wrapText="1"/>
    </xf>
    <xf numFmtId="231" fontId="22" fillId="0" borderId="0" xfId="2" applyFont="1" applyBorder="1" applyAlignment="1">
      <alignment justifyLastLine="1"/>
    </xf>
    <xf numFmtId="182" fontId="22" fillId="0" borderId="0" xfId="5" applyNumberFormat="1" applyFont="1" applyBorder="1" applyAlignment="1">
      <alignment horizontal="left" vertical="top" wrapText="1"/>
    </xf>
    <xf numFmtId="182" fontId="22" fillId="0" borderId="0" xfId="5" applyNumberFormat="1" applyFont="1" applyBorder="1" applyAlignment="1">
      <alignment horizontal="center"/>
    </xf>
    <xf numFmtId="182" fontId="22" fillId="0" borderId="0" xfId="5" applyNumberFormat="1" applyFont="1" applyBorder="1" applyAlignment="1">
      <alignment vertical="top" wrapText="1"/>
    </xf>
    <xf numFmtId="231" fontId="22" fillId="0" borderId="4" xfId="2" applyFont="1" applyBorder="1"/>
    <xf numFmtId="231" fontId="22" fillId="0" borderId="0" xfId="2" applyFont="1" applyBorder="1"/>
    <xf numFmtId="231" fontId="22" fillId="0" borderId="0" xfId="2" applyFont="1" applyBorder="1" applyAlignment="1"/>
    <xf numFmtId="182" fontId="22" fillId="0" borderId="0" xfId="5" applyNumberFormat="1" applyFont="1" applyBorder="1" applyAlignment="1"/>
    <xf numFmtId="231" fontId="22" fillId="0" borderId="4" xfId="2" applyFont="1" applyBorder="1" applyAlignment="1"/>
    <xf numFmtId="231" fontId="22" fillId="0" borderId="0" xfId="2" applyFont="1" applyBorder="1" applyAlignment="1">
      <alignment horizontal="right" vertical="top"/>
    </xf>
    <xf numFmtId="38" fontId="22" fillId="0" borderId="0" xfId="5" applyFont="1" applyBorder="1" applyAlignment="1">
      <alignment horizontal="center" wrapText="1"/>
    </xf>
    <xf numFmtId="231" fontId="22" fillId="0" borderId="4" xfId="2" applyFont="1" applyBorder="1" applyAlignment="1">
      <alignment horizontal="right" vertical="top"/>
    </xf>
    <xf numFmtId="38" fontId="22" fillId="0" borderId="0" xfId="5" applyFont="1" applyBorder="1" applyAlignment="1">
      <alignment vertical="top" wrapText="1"/>
    </xf>
    <xf numFmtId="231" fontId="22" fillId="0" borderId="101" xfId="2" applyFont="1" applyFill="1" applyBorder="1" applyAlignment="1">
      <alignment horizontal="distributed" vertical="center" justifyLastLine="1"/>
    </xf>
    <xf numFmtId="231" fontId="22" fillId="0" borderId="42" xfId="2" applyNumberFormat="1" applyFont="1" applyFill="1" applyBorder="1" applyAlignment="1">
      <alignment horizontal="center" vertical="center"/>
    </xf>
    <xf numFmtId="0" fontId="22" fillId="0" borderId="42" xfId="2" applyNumberFormat="1" applyFont="1" applyFill="1" applyBorder="1" applyAlignment="1">
      <alignment horizontal="center" vertical="center"/>
    </xf>
    <xf numFmtId="231" fontId="22" fillId="0" borderId="40" xfId="2" applyNumberFormat="1" applyFont="1" applyFill="1" applyBorder="1" applyAlignment="1">
      <alignment horizontal="center" vertical="center" wrapText="1" justifyLastLine="1"/>
    </xf>
    <xf numFmtId="0" fontId="22" fillId="0" borderId="40" xfId="2" applyNumberFormat="1" applyFont="1" applyFill="1" applyBorder="1" applyAlignment="1">
      <alignment horizontal="center" vertical="center" wrapText="1" justifyLastLine="1"/>
    </xf>
    <xf numFmtId="231" fontId="22" fillId="0" borderId="39" xfId="2" applyNumberFormat="1" applyFont="1" applyFill="1" applyBorder="1" applyAlignment="1">
      <alignment horizontal="center" vertical="center" wrapText="1" justifyLastLine="1"/>
    </xf>
    <xf numFmtId="231" fontId="22" fillId="0" borderId="44" xfId="2" applyFont="1" applyBorder="1" applyAlignment="1">
      <alignment horizontal="center"/>
    </xf>
    <xf numFmtId="231" fontId="22" fillId="0" borderId="40" xfId="2" applyFont="1" applyBorder="1" applyAlignment="1">
      <alignment horizontal="center"/>
    </xf>
    <xf numFmtId="231" fontId="22" fillId="0" borderId="3" xfId="2" applyFont="1" applyBorder="1" applyAlignment="1">
      <alignment horizontal="center"/>
    </xf>
    <xf numFmtId="38" fontId="3" fillId="0" borderId="0" xfId="5" applyFont="1" applyFill="1" applyBorder="1" applyAlignment="1">
      <alignment horizontal="right"/>
    </xf>
    <xf numFmtId="38" fontId="8" fillId="0" borderId="118" xfId="5" applyFont="1" applyFill="1" applyBorder="1" applyAlignment="1">
      <alignment horizontal="right" vertical="center"/>
    </xf>
    <xf numFmtId="0" fontId="22" fillId="0" borderId="0" xfId="2" applyNumberFormat="1" applyFont="1" applyFill="1" applyAlignment="1">
      <alignment horizontal="right" vertical="center"/>
    </xf>
    <xf numFmtId="231" fontId="3" fillId="0" borderId="22" xfId="2" applyFont="1" applyFill="1" applyBorder="1" applyAlignment="1">
      <alignment horizontal="distributed" vertical="center" justifyLastLine="1"/>
    </xf>
    <xf numFmtId="231" fontId="3" fillId="0" borderId="21" xfId="2" applyFont="1" applyFill="1" applyBorder="1" applyAlignment="1">
      <alignment horizontal="distributed" vertical="center" justifyLastLine="1"/>
    </xf>
    <xf numFmtId="38" fontId="3" fillId="0" borderId="0" xfId="5" applyFont="1" applyFill="1" applyAlignment="1">
      <alignment horizontal="right"/>
    </xf>
    <xf numFmtId="231" fontId="23" fillId="0" borderId="0" xfId="41" applyFont="1" applyFill="1" applyBorder="1" applyAlignment="1"/>
    <xf numFmtId="231" fontId="99" fillId="0" borderId="0" xfId="2" applyFont="1"/>
    <xf numFmtId="38" fontId="22" fillId="0" borderId="0" xfId="40" applyNumberFormat="1" applyFont="1" applyFill="1" applyAlignment="1">
      <alignment vertical="center"/>
    </xf>
    <xf numFmtId="0" fontId="22" fillId="0" borderId="0" xfId="5" applyNumberFormat="1" applyFont="1" applyFill="1" applyAlignment="1">
      <alignment horizontal="right" vertical="center"/>
    </xf>
    <xf numFmtId="0" fontId="22" fillId="0" borderId="0" xfId="5" applyNumberFormat="1" applyFont="1" applyFill="1" applyAlignment="1">
      <alignment vertical="center"/>
    </xf>
    <xf numFmtId="231" fontId="22" fillId="0" borderId="0" xfId="40" applyFont="1" applyAlignment="1">
      <alignment horizontal="distributed" vertical="center"/>
    </xf>
    <xf numFmtId="231" fontId="7" fillId="0" borderId="0" xfId="8" applyFont="1" applyAlignment="1">
      <alignment vertical="center" wrapText="1"/>
    </xf>
    <xf numFmtId="0" fontId="8" fillId="0" borderId="82" xfId="2" quotePrefix="1" applyNumberFormat="1" applyFont="1" applyBorder="1" applyAlignment="1">
      <alignment horizontal="center" vertical="center" wrapText="1"/>
    </xf>
    <xf numFmtId="231" fontId="8" fillId="0" borderId="38" xfId="8" applyFont="1" applyBorder="1" applyAlignment="1">
      <alignment horizontal="center" vertical="center"/>
    </xf>
    <xf numFmtId="199" fontId="8" fillId="0" borderId="217" xfId="17" applyNumberFormat="1" applyFont="1" applyFill="1" applyBorder="1" applyAlignment="1">
      <alignment horizontal="right" vertical="center"/>
    </xf>
    <xf numFmtId="199" fontId="8" fillId="0" borderId="217" xfId="17" applyNumberFormat="1" applyFont="1" applyBorder="1" applyAlignment="1">
      <alignment horizontal="center" vertical="center"/>
    </xf>
    <xf numFmtId="231" fontId="8" fillId="0" borderId="218" xfId="6" applyFont="1" applyBorder="1" applyAlignment="1">
      <alignment horizontal="distributed" vertical="center"/>
    </xf>
    <xf numFmtId="231" fontId="14" fillId="0" borderId="217" xfId="5" applyNumberFormat="1" applyFont="1" applyBorder="1" applyAlignment="1">
      <alignment vertical="center"/>
    </xf>
    <xf numFmtId="231" fontId="14" fillId="0" borderId="217" xfId="5" applyNumberFormat="1" applyFont="1" applyFill="1" applyBorder="1" applyAlignment="1">
      <alignment vertical="center"/>
    </xf>
    <xf numFmtId="231" fontId="14" fillId="0" borderId="217" xfId="40" applyNumberFormat="1" applyFont="1" applyBorder="1" applyAlignment="1">
      <alignment vertical="center"/>
    </xf>
    <xf numFmtId="231" fontId="22" fillId="0" borderId="216" xfId="40" applyNumberFormat="1" applyFont="1" applyBorder="1" applyAlignment="1">
      <alignment horizontal="center" vertical="center"/>
    </xf>
    <xf numFmtId="231" fontId="22" fillId="0" borderId="217" xfId="40" applyFont="1" applyBorder="1" applyAlignment="1">
      <alignment horizontal="distributed" vertical="center"/>
    </xf>
    <xf numFmtId="231" fontId="22" fillId="0" borderId="217" xfId="40" applyFont="1" applyBorder="1" applyAlignment="1">
      <alignment vertical="center"/>
    </xf>
    <xf numFmtId="231" fontId="22" fillId="0" borderId="217" xfId="40" applyFont="1" applyBorder="1" applyAlignment="1">
      <alignment horizontal="right"/>
    </xf>
    <xf numFmtId="231" fontId="27" fillId="0" borderId="217" xfId="40" applyFont="1" applyBorder="1" applyAlignment="1">
      <alignment horizontal="right"/>
    </xf>
    <xf numFmtId="231" fontId="8" fillId="0" borderId="217" xfId="2" applyFont="1" applyBorder="1" applyAlignment="1">
      <alignment vertical="center" wrapText="1"/>
    </xf>
    <xf numFmtId="0" fontId="8" fillId="0" borderId="217" xfId="2" applyNumberFormat="1" applyFont="1" applyBorder="1" applyAlignment="1">
      <alignment horizontal="center" vertical="center"/>
    </xf>
    <xf numFmtId="0" fontId="8" fillId="0" borderId="217" xfId="2" applyNumberFormat="1" applyFont="1" applyBorder="1" applyAlignment="1">
      <alignment vertical="center"/>
    </xf>
    <xf numFmtId="231" fontId="8" fillId="0" borderId="218" xfId="2" applyFont="1" applyFill="1" applyBorder="1" applyAlignment="1">
      <alignment horizontal="center" vertical="center" wrapText="1"/>
    </xf>
    <xf numFmtId="191" fontId="8" fillId="0" borderId="217" xfId="2" applyNumberFormat="1" applyFont="1" applyBorder="1"/>
    <xf numFmtId="231" fontId="6" fillId="0" borderId="217" xfId="2" applyFont="1" applyBorder="1"/>
    <xf numFmtId="38" fontId="22" fillId="0" borderId="0" xfId="17" applyFont="1" applyFill="1" applyBorder="1" applyAlignment="1">
      <alignment vertical="top"/>
    </xf>
    <xf numFmtId="38" fontId="22" fillId="0" borderId="4" xfId="17" applyFont="1" applyFill="1" applyBorder="1"/>
    <xf numFmtId="38" fontId="8" fillId="0" borderId="118" xfId="7" applyFont="1" applyFill="1" applyBorder="1" applyAlignment="1">
      <alignment horizontal="right"/>
    </xf>
    <xf numFmtId="198" fontId="8" fillId="0" borderId="118" xfId="14" applyNumberFormat="1" applyFont="1" applyFill="1" applyBorder="1" applyAlignment="1">
      <alignment horizontal="right" vertical="center"/>
    </xf>
    <xf numFmtId="38" fontId="8" fillId="0" borderId="217" xfId="17" applyFont="1" applyBorder="1" applyAlignment="1">
      <alignment horizontal="right"/>
    </xf>
    <xf numFmtId="38" fontId="26" fillId="0" borderId="217" xfId="17" applyFont="1" applyBorder="1"/>
    <xf numFmtId="38" fontId="8" fillId="0" borderId="4" xfId="10" applyFont="1" applyFill="1" applyBorder="1" applyAlignment="1" applyProtection="1">
      <alignment horizontal="center" vertical="distributed" wrapText="1"/>
    </xf>
    <xf numFmtId="38" fontId="8" fillId="0" borderId="221" xfId="10" applyFont="1" applyFill="1" applyBorder="1" applyAlignment="1" applyProtection="1">
      <alignment horizontal="center" vertical="distributed" wrapText="1"/>
    </xf>
    <xf numFmtId="38" fontId="22" fillId="0" borderId="4" xfId="10" applyFont="1" applyFill="1" applyBorder="1" applyAlignment="1" applyProtection="1">
      <alignment horizontal="center" vertical="distributed" wrapText="1"/>
    </xf>
    <xf numFmtId="38" fontId="8" fillId="0" borderId="0" xfId="17" applyFont="1" applyFill="1" applyBorder="1" applyAlignment="1">
      <alignment horizontal="right" vertical="distributed" indent="1"/>
    </xf>
    <xf numFmtId="38" fontId="8" fillId="0" borderId="217" xfId="5" applyFont="1" applyFill="1" applyBorder="1"/>
    <xf numFmtId="38" fontId="8" fillId="0" borderId="217" xfId="5" applyFont="1" applyBorder="1"/>
    <xf numFmtId="189" fontId="8" fillId="0" borderId="217" xfId="6" applyNumberFormat="1" applyFont="1" applyFill="1" applyBorder="1" applyAlignment="1">
      <alignment horizontal="right" wrapText="1"/>
    </xf>
    <xf numFmtId="0" fontId="8" fillId="0" borderId="218" xfId="6" applyNumberFormat="1" applyFont="1" applyFill="1" applyBorder="1"/>
    <xf numFmtId="0" fontId="22" fillId="0" borderId="23" xfId="0" applyNumberFormat="1" applyFont="1" applyFill="1" applyBorder="1" applyAlignment="1">
      <alignment horizontal="center" vertical="center"/>
    </xf>
    <xf numFmtId="192" fontId="22" fillId="0" borderId="22" xfId="1" applyNumberFormat="1" applyFont="1" applyFill="1" applyBorder="1" applyAlignment="1">
      <alignment horizontal="right" vertical="center"/>
    </xf>
    <xf numFmtId="191" fontId="22" fillId="0" borderId="22" xfId="1" applyNumberFormat="1" applyFont="1" applyFill="1" applyBorder="1" applyAlignment="1">
      <alignment horizontal="right" vertical="center"/>
    </xf>
    <xf numFmtId="191" fontId="22" fillId="0" borderId="21" xfId="1" applyNumberFormat="1" applyFont="1" applyFill="1" applyBorder="1" applyAlignment="1">
      <alignment horizontal="right" vertical="center"/>
    </xf>
    <xf numFmtId="40" fontId="8" fillId="0" borderId="16" xfId="17" applyNumberFormat="1" applyFont="1" applyFill="1" applyBorder="1"/>
    <xf numFmtId="40" fontId="8" fillId="0" borderId="17" xfId="17" applyNumberFormat="1" applyFont="1" applyFill="1" applyBorder="1"/>
    <xf numFmtId="40" fontId="8" fillId="0" borderId="77" xfId="17" applyNumberFormat="1" applyFont="1" applyFill="1" applyBorder="1"/>
    <xf numFmtId="40" fontId="8" fillId="0" borderId="214" xfId="17" applyNumberFormat="1" applyFont="1" applyFill="1" applyBorder="1"/>
    <xf numFmtId="38" fontId="8" fillId="0" borderId="41" xfId="17" applyFont="1" applyFill="1" applyBorder="1"/>
    <xf numFmtId="38" fontId="8" fillId="0" borderId="1" xfId="17" applyFont="1" applyFill="1" applyBorder="1"/>
    <xf numFmtId="3" fontId="8" fillId="0" borderId="216" xfId="6" applyNumberFormat="1" applyFont="1" applyFill="1" applyBorder="1"/>
    <xf numFmtId="3" fontId="8" fillId="0" borderId="217" xfId="6" applyNumberFormat="1" applyFont="1" applyFill="1" applyBorder="1"/>
    <xf numFmtId="231" fontId="10" fillId="0" borderId="0" xfId="6" applyFont="1" applyAlignment="1">
      <alignment vertical="center"/>
    </xf>
    <xf numFmtId="221" fontId="8" fillId="0" borderId="118" xfId="2" applyNumberFormat="1" applyFont="1" applyFill="1" applyBorder="1" applyAlignment="1">
      <alignment vertical="center"/>
    </xf>
    <xf numFmtId="38" fontId="8" fillId="0" borderId="39" xfId="5" applyFont="1" applyBorder="1" applyAlignment="1">
      <alignment horizontal="right" vertical="center"/>
    </xf>
    <xf numFmtId="221" fontId="8" fillId="0" borderId="118" xfId="2" applyNumberFormat="1" applyFont="1" applyBorder="1" applyAlignment="1">
      <alignment vertical="center"/>
    </xf>
    <xf numFmtId="38" fontId="8" fillId="0" borderId="89" xfId="5" applyFont="1" applyFill="1" applyBorder="1"/>
    <xf numFmtId="38" fontId="8" fillId="0" borderId="151" xfId="5" applyFont="1" applyFill="1" applyBorder="1"/>
    <xf numFmtId="38" fontId="8" fillId="0" borderId="142" xfId="5" applyFont="1" applyFill="1" applyBorder="1"/>
    <xf numFmtId="38" fontId="8" fillId="0" borderId="86" xfId="5" applyFont="1" applyFill="1" applyBorder="1"/>
    <xf numFmtId="38" fontId="8" fillId="0" borderId="85" xfId="5" applyFont="1" applyFill="1" applyBorder="1"/>
    <xf numFmtId="38" fontId="8" fillId="0" borderId="217" xfId="1" applyFont="1" applyBorder="1" applyAlignment="1"/>
    <xf numFmtId="38" fontId="22" fillId="0" borderId="217" xfId="1" applyFont="1" applyFill="1" applyBorder="1" applyAlignment="1"/>
    <xf numFmtId="38" fontId="8" fillId="0" borderId="217" xfId="1" applyFont="1" applyFill="1" applyBorder="1" applyAlignment="1"/>
    <xf numFmtId="38" fontId="8" fillId="0" borderId="4" xfId="5" applyFont="1" applyFill="1" applyBorder="1" applyAlignment="1"/>
    <xf numFmtId="231" fontId="21" fillId="0" borderId="0" xfId="8" applyFont="1">
      <alignment vertical="center"/>
    </xf>
    <xf numFmtId="231" fontId="5" fillId="0" borderId="0" xfId="8" applyFont="1" applyFill="1" applyAlignment="1">
      <alignment vertical="center"/>
    </xf>
    <xf numFmtId="231" fontId="8" fillId="0" borderId="46" xfId="8" applyFont="1" applyBorder="1" applyAlignment="1">
      <alignment horizontal="center" vertical="center" wrapText="1"/>
    </xf>
    <xf numFmtId="231" fontId="8" fillId="0" borderId="35" xfId="8" applyFont="1" applyBorder="1" applyAlignment="1">
      <alignment horizontal="center" vertical="top" wrapText="1"/>
    </xf>
    <xf numFmtId="231" fontId="8" fillId="0" borderId="13" xfId="8" applyFont="1" applyBorder="1" applyAlignment="1">
      <alignment horizontal="center" vertical="top" wrapText="1"/>
    </xf>
    <xf numFmtId="231" fontId="8" fillId="0" borderId="21" xfId="8" applyFont="1" applyBorder="1" applyAlignment="1">
      <alignment horizontal="justify" vertical="top" wrapText="1"/>
    </xf>
    <xf numFmtId="231" fontId="8" fillId="0" borderId="12" xfId="8" applyFont="1" applyBorder="1" applyAlignment="1">
      <alignment horizontal="justify" vertical="top" wrapText="1"/>
    </xf>
    <xf numFmtId="231" fontId="8" fillId="0" borderId="39" xfId="8" applyFont="1" applyBorder="1" applyAlignment="1">
      <alignment horizontal="justify" vertical="top" wrapText="1"/>
    </xf>
    <xf numFmtId="231" fontId="8" fillId="0" borderId="18" xfId="8" applyFont="1" applyBorder="1" applyAlignment="1">
      <alignment horizontal="center" vertical="center" wrapText="1"/>
    </xf>
    <xf numFmtId="231" fontId="8" fillId="0" borderId="17" xfId="8" applyFont="1" applyBorder="1" applyAlignment="1">
      <alignment horizontal="left" vertical="top" wrapText="1"/>
    </xf>
    <xf numFmtId="231" fontId="8" fillId="0" borderId="16" xfId="8" applyFont="1" applyBorder="1" applyAlignment="1">
      <alignment horizontal="justify" vertical="top" wrapText="1"/>
    </xf>
    <xf numFmtId="231" fontId="8" fillId="0" borderId="169" xfId="8" applyFont="1" applyBorder="1" applyAlignment="1">
      <alignment horizontal="center" vertical="center" wrapText="1"/>
    </xf>
    <xf numFmtId="231" fontId="8" fillId="0" borderId="164" xfId="8" applyFont="1" applyBorder="1" applyAlignment="1">
      <alignment horizontal="center" vertical="center" wrapText="1"/>
    </xf>
    <xf numFmtId="231" fontId="8" fillId="0" borderId="0" xfId="8" applyFont="1" applyBorder="1">
      <alignment vertical="center"/>
    </xf>
    <xf numFmtId="187" fontId="8" fillId="0" borderId="0" xfId="28" applyNumberFormat="1" applyFont="1" applyFill="1" applyBorder="1"/>
    <xf numFmtId="187" fontId="8" fillId="0" borderId="0" xfId="28" applyNumberFormat="1" applyFont="1" applyFill="1" applyBorder="1" applyAlignment="1">
      <alignment horizontal="right"/>
    </xf>
    <xf numFmtId="187" fontId="8" fillId="0" borderId="7" xfId="28" applyNumberFormat="1" applyFont="1" applyFill="1" applyBorder="1" applyAlignment="1"/>
    <xf numFmtId="187" fontId="8" fillId="0" borderId="7" xfId="28" applyNumberFormat="1" applyFont="1" applyFill="1" applyBorder="1" applyAlignment="1">
      <alignment horizontal="right"/>
    </xf>
    <xf numFmtId="187" fontId="8" fillId="0" borderId="6" xfId="28" applyNumberFormat="1" applyFont="1" applyFill="1" applyBorder="1"/>
    <xf numFmtId="187" fontId="8" fillId="0" borderId="7" xfId="28" applyNumberFormat="1" applyFont="1" applyFill="1" applyBorder="1"/>
    <xf numFmtId="187" fontId="8" fillId="0" borderId="0" xfId="28" applyNumberFormat="1" applyFont="1" applyFill="1"/>
    <xf numFmtId="38" fontId="8" fillId="0" borderId="0" xfId="28" applyFont="1"/>
    <xf numFmtId="231" fontId="22" fillId="0" borderId="0" xfId="8" applyFont="1" applyFill="1">
      <alignment vertical="center"/>
    </xf>
    <xf numFmtId="38" fontId="8" fillId="0" borderId="4" xfId="29" applyFont="1" applyFill="1" applyBorder="1" applyAlignment="1">
      <alignment horizontal="center" vertical="center"/>
    </xf>
    <xf numFmtId="231" fontId="39" fillId="0" borderId="0" xfId="53" applyFont="1" applyAlignment="1">
      <alignment horizontal="right"/>
    </xf>
    <xf numFmtId="231" fontId="8" fillId="0" borderId="0" xfId="53" applyFont="1" applyAlignment="1">
      <alignment horizontal="right"/>
    </xf>
    <xf numFmtId="231" fontId="8" fillId="0" borderId="80" xfId="2" applyFont="1" applyFill="1" applyBorder="1" applyAlignment="1">
      <alignment horizontal="center" vertical="center"/>
    </xf>
    <xf numFmtId="38" fontId="8" fillId="0" borderId="13" xfId="17" applyFont="1" applyFill="1" applyBorder="1" applyAlignment="1">
      <alignment horizontal="center" vertical="center" wrapText="1"/>
    </xf>
    <xf numFmtId="38" fontId="8" fillId="0" borderId="35" xfId="17" applyFont="1" applyFill="1" applyBorder="1" applyAlignment="1">
      <alignment horizontal="center" vertical="center" wrapText="1"/>
    </xf>
    <xf numFmtId="38" fontId="8" fillId="0" borderId="46" xfId="17" applyFont="1" applyFill="1" applyBorder="1" applyAlignment="1">
      <alignment horizontal="center" vertical="center" wrapText="1"/>
    </xf>
    <xf numFmtId="38" fontId="8" fillId="0" borderId="14" xfId="17" applyFont="1" applyFill="1" applyBorder="1" applyAlignment="1">
      <alignment horizontal="center" vertical="center"/>
    </xf>
    <xf numFmtId="231" fontId="8" fillId="0" borderId="21" xfId="2" applyFont="1" applyFill="1" applyBorder="1" applyAlignment="1">
      <alignment horizontal="distributed" vertical="center" justifyLastLine="1"/>
    </xf>
    <xf numFmtId="231" fontId="8" fillId="0" borderId="21" xfId="2" applyFont="1" applyFill="1" applyBorder="1" applyAlignment="1">
      <alignment horizontal="center"/>
    </xf>
    <xf numFmtId="0" fontId="22" fillId="0" borderId="42" xfId="2" applyNumberFormat="1" applyFont="1" applyFill="1" applyBorder="1" applyAlignment="1">
      <alignment horizontal="center" vertical="center" wrapText="1"/>
    </xf>
    <xf numFmtId="231" fontId="22" fillId="0" borderId="42" xfId="2" applyNumberFormat="1" applyFont="1" applyFill="1" applyBorder="1" applyAlignment="1">
      <alignment horizontal="center" vertical="center" wrapText="1"/>
    </xf>
    <xf numFmtId="0" fontId="8" fillId="0" borderId="42" xfId="2" applyNumberFormat="1" applyFont="1" applyFill="1" applyBorder="1" applyAlignment="1">
      <alignment horizontal="center" vertical="center"/>
    </xf>
    <xf numFmtId="0" fontId="8" fillId="0" borderId="40" xfId="2" applyNumberFormat="1" applyFont="1" applyFill="1" applyBorder="1" applyAlignment="1">
      <alignment horizontal="center" vertical="center"/>
    </xf>
    <xf numFmtId="0" fontId="8" fillId="0" borderId="41" xfId="2" applyNumberFormat="1" applyFont="1" applyFill="1" applyBorder="1" applyAlignment="1">
      <alignment horizontal="center" vertical="center" wrapText="1"/>
    </xf>
    <xf numFmtId="0" fontId="8" fillId="0" borderId="39" xfId="2" applyNumberFormat="1" applyFont="1" applyFill="1" applyBorder="1" applyAlignment="1">
      <alignment horizontal="center" vertical="center"/>
    </xf>
    <xf numFmtId="38" fontId="8" fillId="0" borderId="0" xfId="5" applyFont="1" applyFill="1" applyBorder="1" applyAlignment="1">
      <alignment horizontal="right"/>
    </xf>
    <xf numFmtId="195" fontId="8" fillId="0" borderId="0" xfId="5" applyNumberFormat="1" applyFont="1" applyFill="1" applyBorder="1" applyAlignment="1">
      <alignment horizontal="right"/>
    </xf>
    <xf numFmtId="38" fontId="8" fillId="0" borderId="4" xfId="17" applyFont="1" applyFill="1" applyBorder="1" applyAlignment="1">
      <alignment horizontal="center" vertical="center"/>
    </xf>
    <xf numFmtId="49" fontId="8" fillId="0" borderId="13" xfId="2" applyNumberFormat="1" applyFont="1" applyFill="1" applyBorder="1" applyAlignment="1">
      <alignment horizontal="center" vertical="center" wrapText="1"/>
    </xf>
    <xf numFmtId="231" fontId="8" fillId="0" borderId="2" xfId="2" applyFont="1" applyFill="1" applyBorder="1" applyAlignment="1">
      <alignment horizontal="right"/>
    </xf>
    <xf numFmtId="49" fontId="8" fillId="0" borderId="14" xfId="2" applyNumberFormat="1" applyFont="1" applyFill="1" applyBorder="1" applyAlignment="1">
      <alignment horizontal="center" vertical="center" wrapText="1"/>
    </xf>
    <xf numFmtId="231" fontId="8" fillId="0" borderId="0" xfId="2" applyFont="1" applyAlignment="1"/>
    <xf numFmtId="0" fontId="8" fillId="0" borderId="0" xfId="6" applyNumberFormat="1" applyFont="1" applyBorder="1" applyAlignment="1">
      <alignment horizontal="center" vertical="center"/>
    </xf>
    <xf numFmtId="2" fontId="8" fillId="0" borderId="0" xfId="6" applyNumberFormat="1" applyFont="1" applyBorder="1"/>
    <xf numFmtId="38" fontId="8" fillId="0" borderId="38" xfId="7" applyFont="1" applyFill="1" applyBorder="1" applyAlignment="1">
      <alignment horizontal="center" vertical="center"/>
    </xf>
    <xf numFmtId="0" fontId="8" fillId="0" borderId="4" xfId="6" applyNumberFormat="1" applyFont="1" applyFill="1" applyBorder="1" applyAlignment="1">
      <alignment horizontal="center" vertical="center" wrapText="1"/>
    </xf>
    <xf numFmtId="0" fontId="8" fillId="0" borderId="118" xfId="6" applyNumberFormat="1" applyFont="1" applyFill="1" applyBorder="1" applyAlignment="1">
      <alignment vertical="center"/>
    </xf>
    <xf numFmtId="38" fontId="8" fillId="0" borderId="77" xfId="17" applyFont="1" applyFill="1" applyBorder="1" applyAlignment="1">
      <alignment horizontal="center" vertical="center"/>
    </xf>
    <xf numFmtId="38" fontId="8" fillId="0" borderId="18" xfId="17" applyFont="1" applyFill="1" applyBorder="1" applyAlignment="1">
      <alignment horizontal="center" vertical="center"/>
    </xf>
    <xf numFmtId="38" fontId="8" fillId="0" borderId="112" xfId="17" applyFont="1" applyFill="1" applyBorder="1" applyAlignment="1">
      <alignment vertical="center"/>
    </xf>
    <xf numFmtId="193" fontId="8" fillId="0" borderId="97" xfId="17" applyNumberFormat="1" applyFont="1" applyFill="1" applyBorder="1" applyAlignment="1">
      <alignment horizontal="right" vertical="center"/>
    </xf>
    <xf numFmtId="38" fontId="8" fillId="0" borderId="7" xfId="17" applyFont="1" applyFill="1" applyBorder="1" applyAlignment="1">
      <alignment horizontal="center"/>
    </xf>
    <xf numFmtId="38" fontId="22" fillId="0" borderId="38" xfId="17" applyFont="1" applyFill="1" applyBorder="1" applyAlignment="1">
      <alignment horizontal="center"/>
    </xf>
    <xf numFmtId="38" fontId="8" fillId="0" borderId="44" xfId="17" applyFont="1" applyFill="1" applyBorder="1" applyAlignment="1">
      <alignment horizontal="center"/>
    </xf>
    <xf numFmtId="38" fontId="8" fillId="0" borderId="38" xfId="17" applyFont="1" applyFill="1" applyBorder="1" applyAlignment="1">
      <alignment horizontal="center"/>
    </xf>
    <xf numFmtId="187" fontId="8" fillId="0" borderId="38" xfId="17" applyNumberFormat="1" applyFont="1" applyFill="1" applyBorder="1" applyAlignment="1">
      <alignment horizontal="right" indent="1"/>
    </xf>
    <xf numFmtId="187" fontId="22" fillId="0" borderId="38" xfId="17" applyNumberFormat="1" applyFont="1" applyFill="1" applyBorder="1" applyAlignment="1">
      <alignment horizontal="right" indent="1"/>
    </xf>
    <xf numFmtId="187" fontId="8" fillId="0" borderId="44" xfId="17" applyNumberFormat="1" applyFont="1" applyFill="1" applyBorder="1" applyAlignment="1">
      <alignment horizontal="right" indent="1"/>
    </xf>
    <xf numFmtId="38" fontId="8" fillId="0" borderId="0" xfId="7" applyFont="1" applyFill="1" applyBorder="1" applyAlignment="1">
      <alignment horizontal="center"/>
    </xf>
    <xf numFmtId="187" fontId="8" fillId="0" borderId="0" xfId="7" applyNumberFormat="1" applyFont="1" applyFill="1" applyBorder="1" applyAlignment="1">
      <alignment horizontal="right" indent="1"/>
    </xf>
    <xf numFmtId="38" fontId="8" fillId="0" borderId="6" xfId="7" applyFont="1" applyFill="1" applyBorder="1" applyAlignment="1">
      <alignment horizontal="center"/>
    </xf>
    <xf numFmtId="187" fontId="8" fillId="0" borderId="6" xfId="7" applyNumberFormat="1" applyFont="1" applyFill="1" applyBorder="1" applyAlignment="1">
      <alignment horizontal="right" indent="1"/>
    </xf>
    <xf numFmtId="187" fontId="8" fillId="0" borderId="5" xfId="7" applyNumberFormat="1" applyFont="1" applyFill="1" applyBorder="1" applyAlignment="1">
      <alignment horizontal="right" indent="1"/>
    </xf>
    <xf numFmtId="187" fontId="8" fillId="0" borderId="4" xfId="7" applyNumberFormat="1" applyFont="1" applyFill="1" applyBorder="1" applyAlignment="1">
      <alignment horizontal="right" indent="1"/>
    </xf>
    <xf numFmtId="38" fontId="8" fillId="0" borderId="5" xfId="17" applyFont="1" applyBorder="1" applyAlignment="1">
      <alignment horizontal="center"/>
    </xf>
    <xf numFmtId="38" fontId="8" fillId="0" borderId="14" xfId="17" applyFont="1" applyBorder="1"/>
    <xf numFmtId="38" fontId="8" fillId="0" borderId="73" xfId="17" applyFont="1" applyBorder="1"/>
    <xf numFmtId="38" fontId="8" fillId="0" borderId="35" xfId="17" applyFont="1" applyBorder="1" applyAlignment="1">
      <alignment horizontal="center"/>
    </xf>
    <xf numFmtId="38" fontId="8" fillId="0" borderId="100" xfId="17" applyFont="1" applyBorder="1"/>
    <xf numFmtId="38" fontId="8" fillId="0" borderId="38" xfId="17" applyFont="1" applyBorder="1"/>
    <xf numFmtId="38" fontId="22" fillId="0" borderId="38" xfId="17" applyFont="1" applyFill="1" applyBorder="1"/>
    <xf numFmtId="38" fontId="8" fillId="0" borderId="38" xfId="17" applyFont="1" applyFill="1" applyBorder="1"/>
    <xf numFmtId="38" fontId="45" fillId="0" borderId="0" xfId="7" applyFont="1"/>
    <xf numFmtId="231" fontId="8" fillId="0" borderId="118" xfId="2" applyFont="1" applyFill="1" applyBorder="1" applyAlignment="1">
      <alignment horizontal="center"/>
    </xf>
    <xf numFmtId="187" fontId="8" fillId="0" borderId="0" xfId="2" applyNumberFormat="1" applyFont="1" applyBorder="1"/>
    <xf numFmtId="199" fontId="22" fillId="0" borderId="0" xfId="2" applyNumberFormat="1" applyFont="1" applyFill="1" applyBorder="1"/>
    <xf numFmtId="191" fontId="8" fillId="0" borderId="12" xfId="2" quotePrefix="1" applyNumberFormat="1" applyFont="1" applyBorder="1" applyAlignment="1">
      <alignment horizontal="center"/>
    </xf>
    <xf numFmtId="187" fontId="8" fillId="0" borderId="6" xfId="2" applyNumberFormat="1" applyFont="1" applyBorder="1"/>
    <xf numFmtId="191" fontId="8" fillId="0" borderId="118" xfId="2" quotePrefix="1" applyNumberFormat="1" applyFont="1" applyBorder="1" applyAlignment="1">
      <alignment horizontal="center"/>
    </xf>
    <xf numFmtId="191" fontId="22" fillId="0" borderId="118" xfId="2" quotePrefix="1" applyNumberFormat="1" applyFont="1" applyFill="1" applyBorder="1" applyAlignment="1">
      <alignment horizontal="center"/>
    </xf>
    <xf numFmtId="38" fontId="15" fillId="0" borderId="0" xfId="7" applyFont="1" applyFill="1" applyBorder="1" applyAlignment="1">
      <alignment horizontal="right" vertical="center"/>
    </xf>
    <xf numFmtId="38" fontId="22" fillId="0" borderId="5" xfId="7" applyFont="1" applyFill="1" applyBorder="1" applyAlignment="1">
      <alignment horizontal="center" vertical="distributed"/>
    </xf>
    <xf numFmtId="38" fontId="15" fillId="0" borderId="4" xfId="7" applyFont="1" applyFill="1" applyBorder="1" applyAlignment="1">
      <alignment horizontal="center" vertical="distributed"/>
    </xf>
    <xf numFmtId="38" fontId="22" fillId="0" borderId="0" xfId="7" applyFont="1" applyFill="1" applyBorder="1" applyAlignment="1">
      <alignment horizontal="right"/>
    </xf>
    <xf numFmtId="38" fontId="22" fillId="0" borderId="5" xfId="7" applyFont="1" applyFill="1" applyBorder="1" applyAlignment="1">
      <alignment horizontal="right" vertical="center"/>
    </xf>
    <xf numFmtId="38" fontId="22" fillId="0" borderId="4" xfId="7" applyFont="1" applyFill="1" applyBorder="1" applyAlignment="1">
      <alignment horizontal="right" vertical="center"/>
    </xf>
    <xf numFmtId="38" fontId="8" fillId="0" borderId="4" xfId="7" applyFont="1" applyFill="1" applyBorder="1" applyAlignment="1">
      <alignment horizontal="right" vertical="center"/>
    </xf>
    <xf numFmtId="38" fontId="15" fillId="0" borderId="4" xfId="7" applyFont="1" applyFill="1" applyBorder="1" applyAlignment="1">
      <alignment horizontal="right" vertical="center"/>
    </xf>
    <xf numFmtId="38" fontId="8" fillId="0" borderId="80" xfId="7" applyFont="1" applyFill="1" applyBorder="1" applyAlignment="1">
      <alignment horizontal="center" vertical="center" wrapText="1"/>
    </xf>
    <xf numFmtId="38" fontId="8" fillId="4" borderId="0" xfId="5" applyFont="1" applyFill="1" applyBorder="1"/>
    <xf numFmtId="38" fontId="8" fillId="4" borderId="216" xfId="5" applyFont="1" applyFill="1" applyBorder="1"/>
    <xf numFmtId="38" fontId="8" fillId="4" borderId="217" xfId="5" applyFont="1" applyFill="1" applyBorder="1"/>
    <xf numFmtId="0" fontId="8" fillId="0" borderId="5" xfId="2" quotePrefix="1" applyNumberFormat="1" applyFont="1" applyBorder="1" applyAlignment="1">
      <alignment horizontal="center"/>
    </xf>
    <xf numFmtId="3" fontId="8" fillId="4" borderId="0" xfId="2" applyNumberFormat="1" applyFont="1" applyFill="1" applyBorder="1"/>
    <xf numFmtId="231" fontId="8" fillId="0" borderId="217" xfId="2" applyFont="1" applyBorder="1" applyAlignment="1"/>
    <xf numFmtId="38" fontId="22" fillId="0" borderId="0" xfId="1" applyFont="1" applyFill="1" applyBorder="1" applyAlignment="1"/>
    <xf numFmtId="231" fontId="8" fillId="0" borderId="38" xfId="2" applyFont="1" applyFill="1" applyBorder="1" applyAlignment="1">
      <alignment horizontal="right"/>
    </xf>
    <xf numFmtId="231" fontId="8" fillId="0" borderId="217" xfId="2" applyFont="1" applyFill="1" applyBorder="1"/>
    <xf numFmtId="231" fontId="26" fillId="0" borderId="217" xfId="2" applyFont="1" applyFill="1" applyBorder="1"/>
    <xf numFmtId="231" fontId="8" fillId="0" borderId="77" xfId="2" applyFont="1" applyBorder="1" applyAlignment="1">
      <alignment horizontal="center" vertical="center" wrapText="1"/>
    </xf>
    <xf numFmtId="231" fontId="22" fillId="0" borderId="18" xfId="2" applyFont="1" applyBorder="1" applyAlignment="1">
      <alignment horizontal="distributed" vertical="center"/>
    </xf>
    <xf numFmtId="231" fontId="8" fillId="0" borderId="217" xfId="6" applyFont="1" applyBorder="1"/>
    <xf numFmtId="182" fontId="22" fillId="0" borderId="217" xfId="5" applyNumberFormat="1" applyFont="1" applyBorder="1" applyAlignment="1">
      <alignment horizontal="center"/>
    </xf>
    <xf numFmtId="38" fontId="22" fillId="0" borderId="217" xfId="5" applyFont="1" applyBorder="1" applyAlignment="1">
      <alignment vertical="top" wrapText="1"/>
    </xf>
    <xf numFmtId="182" fontId="22" fillId="0" borderId="217" xfId="5" applyNumberFormat="1" applyFont="1" applyBorder="1" applyAlignment="1">
      <alignment vertical="top" wrapText="1"/>
    </xf>
    <xf numFmtId="231" fontId="22" fillId="0" borderId="218" xfId="2" applyFont="1" applyBorder="1" applyAlignment="1">
      <alignment horizontal="right" vertical="top"/>
    </xf>
    <xf numFmtId="231" fontId="22" fillId="0" borderId="38" xfId="2" applyFont="1" applyFill="1" applyBorder="1" applyAlignment="1">
      <alignment horizontal="distributed" vertical="center"/>
    </xf>
    <xf numFmtId="38" fontId="8" fillId="0" borderId="0" xfId="5" applyFont="1" applyBorder="1" applyAlignment="1">
      <alignment horizontal="right" vertical="center" wrapText="1"/>
    </xf>
    <xf numFmtId="38" fontId="8" fillId="0" borderId="12" xfId="5" applyFont="1" applyBorder="1" applyAlignment="1">
      <alignment horizontal="right" vertical="center" wrapText="1"/>
    </xf>
    <xf numFmtId="231" fontId="6" fillId="0" borderId="217" xfId="2" applyFont="1" applyBorder="1" applyAlignment="1"/>
    <xf numFmtId="231" fontId="26" fillId="0" borderId="217" xfId="2" applyFont="1" applyBorder="1" applyAlignment="1"/>
    <xf numFmtId="231" fontId="6" fillId="0" borderId="217" xfId="2" applyFont="1" applyBorder="1" applyAlignment="1">
      <alignment horizontal="right"/>
    </xf>
    <xf numFmtId="3" fontId="22" fillId="0" borderId="0" xfId="0" applyNumberFormat="1" applyFont="1" applyBorder="1" applyAlignment="1">
      <alignment horizontal="right" vertical="center" wrapText="1"/>
    </xf>
    <xf numFmtId="191" fontId="8" fillId="0" borderId="118" xfId="0" applyNumberFormat="1" applyFont="1" applyFill="1" applyBorder="1" applyAlignment="1">
      <alignment horizontal="right" vertical="center" wrapText="1"/>
    </xf>
    <xf numFmtId="191" fontId="8" fillId="0" borderId="0" xfId="0" applyNumberFormat="1" applyFont="1" applyFill="1" applyBorder="1" applyAlignment="1">
      <alignment horizontal="right" vertical="center" wrapText="1"/>
    </xf>
    <xf numFmtId="3" fontId="8" fillId="0" borderId="0" xfId="0" applyNumberFormat="1" applyFont="1" applyFill="1" applyBorder="1" applyAlignment="1">
      <alignment horizontal="right" vertical="center" wrapText="1"/>
    </xf>
    <xf numFmtId="191" fontId="8" fillId="0" borderId="5" xfId="2" quotePrefix="1" applyNumberFormat="1" applyFont="1" applyFill="1" applyBorder="1" applyAlignment="1">
      <alignment horizontal="center"/>
    </xf>
    <xf numFmtId="231" fontId="8" fillId="0" borderId="0" xfId="6" applyFont="1" applyBorder="1" applyAlignment="1">
      <alignment horizontal="right" vertical="center"/>
    </xf>
    <xf numFmtId="0" fontId="8" fillId="0" borderId="5" xfId="2" quotePrefix="1" applyNumberFormat="1" applyFont="1" applyFill="1" applyBorder="1" applyAlignment="1">
      <alignment horizontal="center"/>
    </xf>
    <xf numFmtId="38" fontId="3" fillId="0" borderId="217" xfId="5" applyFont="1" applyFill="1" applyBorder="1" applyAlignment="1">
      <alignment horizontal="right"/>
    </xf>
    <xf numFmtId="38" fontId="8" fillId="0" borderId="217" xfId="5" applyFont="1" applyFill="1" applyBorder="1" applyAlignment="1">
      <alignment horizontal="right"/>
    </xf>
    <xf numFmtId="231" fontId="8" fillId="0" borderId="217" xfId="2" applyFont="1" applyFill="1" applyBorder="1" applyAlignment="1"/>
    <xf numFmtId="0" fontId="22" fillId="0" borderId="0" xfId="11" applyNumberFormat="1" applyFont="1" applyFill="1" applyBorder="1" applyAlignment="1">
      <alignment horizontal="center" vertical="center"/>
    </xf>
    <xf numFmtId="0" fontId="22" fillId="0" borderId="0" xfId="2" applyNumberFormat="1" applyFont="1" applyFill="1" applyBorder="1" applyAlignment="1">
      <alignment vertical="center"/>
    </xf>
    <xf numFmtId="0" fontId="22" fillId="0" borderId="0" xfId="2" applyNumberFormat="1" applyFont="1" applyFill="1" applyBorder="1"/>
    <xf numFmtId="0" fontId="22" fillId="0" borderId="0" xfId="2" applyNumberFormat="1" applyFont="1" applyFill="1" applyBorder="1" applyAlignment="1">
      <alignment wrapText="1" shrinkToFit="1"/>
    </xf>
    <xf numFmtId="0" fontId="22" fillId="0" borderId="0" xfId="2" applyNumberFormat="1" applyFont="1" applyFill="1" applyBorder="1" applyAlignment="1">
      <alignment shrinkToFit="1"/>
    </xf>
    <xf numFmtId="0" fontId="8" fillId="0" borderId="0" xfId="11" applyNumberFormat="1" applyFont="1" applyFill="1" applyBorder="1" applyAlignment="1">
      <alignment horizontal="center"/>
    </xf>
    <xf numFmtId="0" fontId="8" fillId="0" borderId="118" xfId="2" applyNumberFormat="1" applyFont="1" applyFill="1" applyBorder="1" applyAlignment="1">
      <alignment horizontal="center" vertical="center"/>
    </xf>
    <xf numFmtId="0" fontId="8" fillId="0" borderId="118" xfId="2" applyNumberFormat="1" applyFont="1" applyFill="1" applyBorder="1" applyAlignment="1">
      <alignment horizontal="center" vertical="center" shrinkToFit="1"/>
    </xf>
    <xf numFmtId="0" fontId="8" fillId="0" borderId="217" xfId="2" applyNumberFormat="1" applyFont="1" applyFill="1" applyBorder="1"/>
    <xf numFmtId="0" fontId="8" fillId="0" borderId="218" xfId="2" applyNumberFormat="1" applyFont="1" applyFill="1" applyBorder="1" applyAlignment="1">
      <alignment vertical="center" shrinkToFit="1"/>
    </xf>
    <xf numFmtId="0" fontId="8" fillId="0" borderId="217" xfId="2" applyNumberFormat="1" applyFont="1" applyFill="1" applyBorder="1" applyAlignment="1">
      <alignment horizontal="center"/>
    </xf>
    <xf numFmtId="192" fontId="8" fillId="0" borderId="217" xfId="5" applyNumberFormat="1" applyFont="1" applyFill="1" applyBorder="1"/>
    <xf numFmtId="231" fontId="8" fillId="0" borderId="218" xfId="2" applyFont="1" applyFill="1" applyBorder="1" applyAlignment="1">
      <alignment vertical="center"/>
    </xf>
    <xf numFmtId="231" fontId="8" fillId="0" borderId="217" xfId="2" applyFont="1" applyFill="1" applyBorder="1" applyAlignment="1">
      <alignment vertical="center"/>
    </xf>
    <xf numFmtId="0" fontId="8" fillId="0" borderId="217" xfId="2" applyNumberFormat="1" applyFont="1" applyFill="1" applyBorder="1" applyAlignment="1">
      <alignment horizontal="right"/>
    </xf>
    <xf numFmtId="231" fontId="8" fillId="0" borderId="218" xfId="2" applyFont="1" applyFill="1" applyBorder="1" applyAlignment="1">
      <alignment horizontal="distributed"/>
    </xf>
    <xf numFmtId="38" fontId="8" fillId="0" borderId="5" xfId="17" applyFont="1" applyFill="1" applyBorder="1" applyAlignment="1">
      <alignment horizontal="center" vertical="center"/>
    </xf>
    <xf numFmtId="231" fontId="45" fillId="0" borderId="0" xfId="6" applyFont="1" applyAlignment="1">
      <alignment horizontal="center"/>
    </xf>
    <xf numFmtId="38" fontId="8" fillId="0" borderId="217" xfId="17" applyFont="1" applyBorder="1" applyAlignment="1"/>
    <xf numFmtId="231" fontId="10" fillId="0" borderId="0" xfId="0" applyFont="1">
      <alignment vertical="center"/>
    </xf>
    <xf numFmtId="231" fontId="14" fillId="0" borderId="0" xfId="2" applyFont="1" applyAlignment="1"/>
    <xf numFmtId="0" fontId="22" fillId="0" borderId="217" xfId="2" applyNumberFormat="1" applyFont="1" applyFill="1" applyBorder="1" applyAlignment="1">
      <alignment horizontal="center"/>
    </xf>
    <xf numFmtId="0" fontId="8" fillId="0" borderId="217" xfId="2" applyNumberFormat="1" applyFont="1" applyBorder="1" applyAlignment="1">
      <alignment horizontal="center"/>
    </xf>
    <xf numFmtId="38" fontId="10" fillId="0" borderId="217" xfId="5" applyFont="1" applyFill="1" applyBorder="1" applyAlignment="1">
      <alignment horizontal="right"/>
    </xf>
    <xf numFmtId="38" fontId="7" fillId="0" borderId="217" xfId="5" applyFont="1" applyFill="1" applyBorder="1" applyAlignment="1">
      <alignment horizontal="right"/>
    </xf>
    <xf numFmtId="38" fontId="7" fillId="0" borderId="218" xfId="5" applyFont="1" applyFill="1" applyBorder="1" applyAlignment="1"/>
    <xf numFmtId="231" fontId="7" fillId="0" borderId="217" xfId="2" applyFont="1" applyFill="1" applyBorder="1" applyAlignment="1"/>
    <xf numFmtId="231" fontId="8" fillId="0" borderId="118" xfId="2" quotePrefix="1" applyFont="1" applyFill="1" applyBorder="1" applyAlignment="1">
      <alignment horizontal="center" vertical="center"/>
    </xf>
    <xf numFmtId="185" fontId="22" fillId="0" borderId="0" xfId="6" applyNumberFormat="1" applyFont="1" applyFill="1" applyBorder="1" applyAlignment="1"/>
    <xf numFmtId="0" fontId="22" fillId="0" borderId="0" xfId="2" applyNumberFormat="1" applyFont="1" applyFill="1" applyBorder="1" applyAlignment="1">
      <alignment horizontal="center" vertical="center" wrapText="1"/>
    </xf>
    <xf numFmtId="0" fontId="22" fillId="0" borderId="0" xfId="5" applyNumberFormat="1" applyFont="1" applyFill="1" applyBorder="1" applyAlignment="1"/>
    <xf numFmtId="0" fontId="22" fillId="0" borderId="0" xfId="2" applyNumberFormat="1" applyFont="1" applyFill="1"/>
    <xf numFmtId="0" fontId="22" fillId="0" borderId="0" xfId="2" applyNumberFormat="1" applyFont="1" applyFill="1" applyBorder="1" applyAlignment="1">
      <alignment horizontal="right"/>
    </xf>
    <xf numFmtId="231" fontId="8" fillId="3" borderId="61" xfId="15" applyFont="1" applyFill="1" applyBorder="1" applyAlignment="1">
      <alignment horizontal="center" vertical="center"/>
    </xf>
    <xf numFmtId="231" fontId="8" fillId="0" borderId="106" xfId="15" applyFont="1" applyFill="1" applyBorder="1" applyAlignment="1">
      <alignment horizontal="left" vertical="center"/>
    </xf>
    <xf numFmtId="231" fontId="8" fillId="0" borderId="106" xfId="15" applyFont="1" applyFill="1" applyBorder="1" applyAlignment="1">
      <alignment horizontal="left" vertical="center" wrapText="1"/>
    </xf>
    <xf numFmtId="231" fontId="8" fillId="3" borderId="0" xfId="15" applyFont="1" applyFill="1" applyBorder="1" applyAlignment="1">
      <alignment horizontal="left" vertical="center"/>
    </xf>
    <xf numFmtId="231" fontId="8" fillId="3" borderId="0" xfId="15" applyFont="1" applyFill="1" applyAlignment="1">
      <alignment horizontal="right" vertical="center"/>
    </xf>
    <xf numFmtId="38" fontId="26" fillId="0" borderId="0" xfId="17" quotePrefix="1" applyFont="1" applyFill="1" applyAlignment="1">
      <alignment horizontal="left"/>
    </xf>
    <xf numFmtId="38" fontId="8" fillId="0" borderId="13" xfId="17" applyFont="1" applyFill="1" applyBorder="1" applyAlignment="1">
      <alignment horizontal="centerContinuous" vertical="center"/>
    </xf>
    <xf numFmtId="38" fontId="8" fillId="0" borderId="14" xfId="17" applyFont="1" applyFill="1" applyBorder="1" applyAlignment="1">
      <alignment horizontal="centerContinuous" vertical="center"/>
    </xf>
    <xf numFmtId="38" fontId="8" fillId="0" borderId="42" xfId="17" applyFont="1" applyFill="1" applyBorder="1" applyAlignment="1">
      <alignment horizontal="centerContinuous" vertical="center"/>
    </xf>
    <xf numFmtId="209" fontId="8" fillId="0" borderId="0" xfId="17" applyNumberFormat="1" applyFont="1" applyFill="1" applyAlignment="1">
      <alignment horizontal="distributed" vertical="center"/>
    </xf>
    <xf numFmtId="38" fontId="8" fillId="0" borderId="44" xfId="17" applyFont="1" applyFill="1" applyBorder="1" applyAlignment="1">
      <alignment horizontal="distributed" vertical="center"/>
    </xf>
    <xf numFmtId="57" fontId="8" fillId="0" borderId="6" xfId="17" applyNumberFormat="1" applyFont="1" applyFill="1" applyBorder="1" applyAlignment="1">
      <alignment horizontal="center" vertical="center"/>
    </xf>
    <xf numFmtId="212" fontId="8" fillId="0" borderId="6" xfId="17" applyNumberFormat="1" applyFont="1" applyFill="1" applyBorder="1" applyAlignment="1">
      <alignment horizontal="right" vertical="center"/>
    </xf>
    <xf numFmtId="213" fontId="8" fillId="0" borderId="6" xfId="17" applyNumberFormat="1" applyFont="1" applyFill="1" applyBorder="1" applyAlignment="1">
      <alignment horizontal="right" vertical="center"/>
    </xf>
    <xf numFmtId="57" fontId="8" fillId="0" borderId="6" xfId="17" applyNumberFormat="1" applyFont="1" applyFill="1" applyBorder="1" applyAlignment="1">
      <alignment horizontal="right" vertical="center"/>
    </xf>
    <xf numFmtId="49" fontId="8" fillId="0" borderId="6" xfId="17" quotePrefix="1" applyNumberFormat="1" applyFont="1" applyFill="1" applyBorder="1" applyAlignment="1">
      <alignment horizontal="right" vertical="center"/>
    </xf>
    <xf numFmtId="38" fontId="8" fillId="0" borderId="109" xfId="17" quotePrefix="1" applyFont="1" applyFill="1" applyBorder="1" applyAlignment="1">
      <alignment horizontal="distributed" vertical="center" wrapText="1"/>
    </xf>
    <xf numFmtId="57" fontId="8" fillId="0" borderId="0" xfId="17" applyNumberFormat="1" applyFont="1" applyFill="1" applyBorder="1" applyAlignment="1">
      <alignment horizontal="center" vertical="center"/>
    </xf>
    <xf numFmtId="212" fontId="8" fillId="0" borderId="0" xfId="17" applyNumberFormat="1" applyFont="1" applyFill="1" applyBorder="1" applyAlignment="1">
      <alignment horizontal="right" vertical="center"/>
    </xf>
    <xf numFmtId="213" fontId="8" fillId="0" borderId="0" xfId="17" applyNumberFormat="1" applyFont="1" applyFill="1" applyBorder="1" applyAlignment="1">
      <alignment horizontal="right" vertical="center"/>
    </xf>
    <xf numFmtId="57" fontId="8" fillId="0" borderId="0" xfId="17" applyNumberFormat="1" applyFont="1" applyFill="1" applyBorder="1" applyAlignment="1">
      <alignment horizontal="right" vertical="center"/>
    </xf>
    <xf numFmtId="49" fontId="8" fillId="0" borderId="0" xfId="17" quotePrefix="1" applyNumberFormat="1" applyFont="1" applyFill="1" applyBorder="1" applyAlignment="1">
      <alignment horizontal="right" vertical="center"/>
    </xf>
    <xf numFmtId="38" fontId="8" fillId="0" borderId="109" xfId="17" applyFont="1" applyFill="1" applyBorder="1" applyAlignment="1">
      <alignment horizontal="distributed" vertical="center"/>
    </xf>
    <xf numFmtId="49" fontId="8" fillId="0" borderId="0" xfId="17" applyNumberFormat="1" applyFont="1" applyFill="1" applyBorder="1" applyAlignment="1">
      <alignment horizontal="right" vertical="center"/>
    </xf>
    <xf numFmtId="38" fontId="8" fillId="0" borderId="109" xfId="17" applyFont="1" applyFill="1" applyBorder="1" applyAlignment="1">
      <alignment horizontal="distributed" vertical="center" wrapText="1"/>
    </xf>
    <xf numFmtId="57" fontId="8" fillId="0" borderId="0" xfId="17" applyNumberFormat="1" applyFont="1" applyFill="1" applyBorder="1" applyAlignment="1">
      <alignment horizontal="right" vertical="center" wrapText="1"/>
    </xf>
    <xf numFmtId="49" fontId="8" fillId="0" borderId="0" xfId="17" applyNumberFormat="1" applyFont="1" applyFill="1" applyBorder="1" applyAlignment="1">
      <alignment horizontal="right" vertical="center" wrapText="1"/>
    </xf>
    <xf numFmtId="38" fontId="8" fillId="0" borderId="109" xfId="17" quotePrefix="1" applyFont="1" applyFill="1" applyBorder="1" applyAlignment="1">
      <alignment horizontal="distributed" vertical="center"/>
    </xf>
    <xf numFmtId="213" fontId="8" fillId="0" borderId="0" xfId="17" applyNumberFormat="1" applyFont="1" applyFill="1" applyBorder="1" applyAlignment="1">
      <alignment horizontal="right" vertical="center" wrapText="1"/>
    </xf>
    <xf numFmtId="38" fontId="8" fillId="0" borderId="0" xfId="17" applyFont="1" applyFill="1" applyAlignment="1">
      <alignment horizontal="distributed" vertical="center"/>
    </xf>
    <xf numFmtId="38" fontId="8" fillId="0" borderId="0" xfId="17" applyFont="1" applyFill="1" applyAlignment="1">
      <alignment horizontal="right" vertical="center"/>
    </xf>
    <xf numFmtId="212" fontId="8" fillId="0" borderId="0" xfId="17" applyNumberFormat="1" applyFont="1" applyFill="1" applyAlignment="1">
      <alignment horizontal="right" vertical="center"/>
    </xf>
    <xf numFmtId="57" fontId="8" fillId="0" borderId="0" xfId="17" applyNumberFormat="1" applyFont="1" applyFill="1" applyAlignment="1">
      <alignment horizontal="right" vertical="center" shrinkToFit="1"/>
    </xf>
    <xf numFmtId="57" fontId="8" fillId="0" borderId="0" xfId="17" applyNumberFormat="1" applyFont="1" applyFill="1" applyAlignment="1">
      <alignment horizontal="right" vertical="center"/>
    </xf>
    <xf numFmtId="49" fontId="8" fillId="0" borderId="0" xfId="17" applyNumberFormat="1" applyFont="1" applyFill="1" applyAlignment="1">
      <alignment horizontal="right" vertical="center"/>
    </xf>
    <xf numFmtId="38" fontId="8" fillId="0" borderId="0" xfId="17" applyFont="1" applyFill="1" applyBorder="1" applyAlignment="1">
      <alignment horizontal="distributed" vertical="center"/>
    </xf>
    <xf numFmtId="57" fontId="8" fillId="0" borderId="0" xfId="14" applyNumberFormat="1" applyFont="1" applyFill="1" applyBorder="1" applyAlignment="1">
      <alignment horizontal="right" vertical="center"/>
    </xf>
    <xf numFmtId="210" fontId="8" fillId="0" borderId="0" xfId="17" applyNumberFormat="1" applyFont="1" applyFill="1" applyAlignment="1">
      <alignment horizontal="right" vertical="center" shrinkToFit="1"/>
    </xf>
    <xf numFmtId="57" fontId="8" fillId="0" borderId="118" xfId="17" applyNumberFormat="1" applyFont="1" applyFill="1" applyBorder="1" applyAlignment="1">
      <alignment horizontal="center" vertical="center"/>
    </xf>
    <xf numFmtId="49" fontId="8" fillId="0" borderId="0" xfId="17" applyNumberFormat="1" applyFont="1" applyFill="1" applyBorder="1" applyAlignment="1">
      <alignment horizontal="right" vertical="center" wrapText="1" shrinkToFit="1"/>
    </xf>
    <xf numFmtId="211" fontId="8" fillId="0" borderId="0" xfId="17" applyNumberFormat="1" applyFont="1" applyFill="1" applyAlignment="1">
      <alignment vertical="center"/>
    </xf>
    <xf numFmtId="38" fontId="8" fillId="0" borderId="0" xfId="17" applyFont="1" applyFill="1" applyAlignment="1">
      <alignment horizontal="right" vertical="center" wrapText="1"/>
    </xf>
    <xf numFmtId="211" fontId="8" fillId="0" borderId="0" xfId="17" applyNumberFormat="1" applyFont="1" applyFill="1" applyBorder="1" applyAlignment="1">
      <alignment vertical="center"/>
    </xf>
    <xf numFmtId="210" fontId="8" fillId="0" borderId="0" xfId="17" applyNumberFormat="1" applyFont="1" applyFill="1" applyBorder="1" applyAlignment="1">
      <alignment horizontal="right" vertical="center" shrinkToFit="1"/>
    </xf>
    <xf numFmtId="38" fontId="8" fillId="0" borderId="0" xfId="17" applyFont="1" applyFill="1" applyBorder="1" applyAlignment="1">
      <alignment horizontal="right" vertical="center" wrapText="1"/>
    </xf>
    <xf numFmtId="38" fontId="8" fillId="0" borderId="4" xfId="17" applyFont="1" applyFill="1" applyBorder="1" applyAlignment="1">
      <alignment horizontal="distributed" vertical="center"/>
    </xf>
    <xf numFmtId="38" fontId="26" fillId="0" borderId="0" xfId="17" quotePrefix="1" applyFont="1" applyAlignment="1">
      <alignment horizontal="left"/>
    </xf>
    <xf numFmtId="38" fontId="22" fillId="0" borderId="0" xfId="17" quotePrefix="1" applyFont="1" applyBorder="1" applyAlignment="1">
      <alignment horizontal="right"/>
    </xf>
    <xf numFmtId="209" fontId="8" fillId="0" borderId="0" xfId="17" quotePrefix="1" applyNumberFormat="1" applyFont="1" applyFill="1" applyAlignment="1">
      <alignment horizontal="left"/>
    </xf>
    <xf numFmtId="38" fontId="8" fillId="0" borderId="6" xfId="17" applyFont="1" applyFill="1" applyBorder="1" applyAlignment="1">
      <alignment horizontal="distributed" vertical="center"/>
    </xf>
    <xf numFmtId="57" fontId="8" fillId="0" borderId="12" xfId="17" applyNumberFormat="1" applyFont="1" applyFill="1" applyBorder="1" applyAlignment="1">
      <alignment vertical="center"/>
    </xf>
    <xf numFmtId="57" fontId="8" fillId="0" borderId="6" xfId="17" applyNumberFormat="1" applyFont="1" applyFill="1" applyBorder="1" applyAlignment="1">
      <alignment horizontal="left" vertical="center"/>
    </xf>
    <xf numFmtId="185" fontId="8" fillId="0" borderId="6" xfId="17" applyNumberFormat="1" applyFont="1" applyFill="1" applyBorder="1" applyAlignment="1">
      <alignment vertical="center"/>
    </xf>
    <xf numFmtId="182" fontId="8" fillId="0" borderId="6" xfId="17" applyNumberFormat="1" applyFont="1" applyFill="1" applyBorder="1" applyAlignment="1">
      <alignment vertical="center"/>
    </xf>
    <xf numFmtId="209" fontId="8" fillId="0" borderId="0" xfId="17" quotePrefix="1" applyNumberFormat="1" applyFont="1" applyFill="1" applyAlignment="1">
      <alignment horizontal="center"/>
    </xf>
    <xf numFmtId="57" fontId="8" fillId="0" borderId="118" xfId="17" quotePrefix="1" applyNumberFormat="1" applyFont="1" applyFill="1" applyBorder="1" applyAlignment="1">
      <alignment horizontal="left" vertical="center"/>
    </xf>
    <xf numFmtId="57" fontId="8" fillId="0" borderId="0" xfId="17" applyNumberFormat="1" applyFont="1" applyFill="1" applyBorder="1" applyAlignment="1">
      <alignment horizontal="left" vertical="center"/>
    </xf>
    <xf numFmtId="185" fontId="8" fillId="0" borderId="0" xfId="17" applyNumberFormat="1" applyFont="1" applyFill="1" applyBorder="1" applyAlignment="1">
      <alignment vertical="center"/>
    </xf>
    <xf numFmtId="9" fontId="8" fillId="0" borderId="0" xfId="14" applyFont="1" applyFill="1" applyBorder="1" applyAlignment="1" applyProtection="1">
      <alignment vertical="center"/>
    </xf>
    <xf numFmtId="182" fontId="8" fillId="0" borderId="0" xfId="17" quotePrefix="1" applyNumberFormat="1" applyFont="1" applyFill="1" applyBorder="1" applyAlignment="1">
      <alignment horizontal="left" vertical="center"/>
    </xf>
    <xf numFmtId="9" fontId="8" fillId="0" borderId="0" xfId="14" applyFont="1" applyFill="1" applyBorder="1" applyAlignment="1">
      <alignment vertical="center"/>
    </xf>
    <xf numFmtId="182" fontId="8" fillId="0" borderId="0" xfId="17" applyNumberFormat="1" applyFont="1" applyFill="1" applyBorder="1" applyAlignment="1">
      <alignment vertical="center"/>
    </xf>
    <xf numFmtId="57" fontId="8" fillId="0" borderId="118" xfId="17" applyNumberFormat="1" applyFont="1" applyFill="1" applyBorder="1" applyAlignment="1">
      <alignment vertical="center"/>
    </xf>
    <xf numFmtId="209" fontId="8" fillId="0" borderId="7" xfId="17" quotePrefix="1" applyNumberFormat="1" applyFont="1" applyFill="1" applyBorder="1" applyAlignment="1">
      <alignment horizontal="center"/>
    </xf>
    <xf numFmtId="38" fontId="8" fillId="0" borderId="7" xfId="17" applyFont="1" applyFill="1" applyBorder="1" applyAlignment="1">
      <alignment horizontal="distributed" vertical="center"/>
    </xf>
    <xf numFmtId="57" fontId="8" fillId="0" borderId="39" xfId="17" applyNumberFormat="1" applyFont="1" applyFill="1" applyBorder="1" applyAlignment="1">
      <alignment vertical="center"/>
    </xf>
    <xf numFmtId="57" fontId="8" fillId="0" borderId="7" xfId="17" applyNumberFormat="1" applyFont="1" applyFill="1" applyBorder="1" applyAlignment="1">
      <alignment horizontal="left" vertical="center"/>
    </xf>
    <xf numFmtId="185" fontId="8" fillId="0" borderId="7" xfId="17" applyNumberFormat="1" applyFont="1" applyFill="1" applyBorder="1" applyAlignment="1">
      <alignment vertical="center"/>
    </xf>
    <xf numFmtId="9" fontId="8" fillId="0" borderId="7" xfId="14" applyFont="1" applyFill="1" applyBorder="1" applyAlignment="1">
      <alignment vertical="center"/>
    </xf>
    <xf numFmtId="182" fontId="8" fillId="0" borderId="7" xfId="17" applyNumberFormat="1" applyFont="1" applyFill="1" applyBorder="1" applyAlignment="1">
      <alignment vertical="center"/>
    </xf>
    <xf numFmtId="209" fontId="8" fillId="0" borderId="0" xfId="17" applyNumberFormat="1" applyFont="1" applyFill="1" applyAlignment="1"/>
    <xf numFmtId="182" fontId="8" fillId="0" borderId="0" xfId="17" quotePrefix="1" applyNumberFormat="1" applyFont="1" applyFill="1" applyBorder="1" applyAlignment="1">
      <alignment horizontal="left" vertical="center" wrapText="1"/>
    </xf>
    <xf numFmtId="209" fontId="8" fillId="0" borderId="0" xfId="17" quotePrefix="1" applyNumberFormat="1" applyFont="1" applyFill="1" applyAlignment="1">
      <alignment horizontal="center" vertical="center"/>
    </xf>
    <xf numFmtId="209" fontId="8" fillId="0" borderId="7" xfId="17" quotePrefix="1" applyNumberFormat="1" applyFont="1" applyFill="1" applyBorder="1" applyAlignment="1">
      <alignment horizontal="center" vertical="center"/>
    </xf>
    <xf numFmtId="182" fontId="8" fillId="0" borderId="7" xfId="17" quotePrefix="1" applyNumberFormat="1" applyFont="1" applyFill="1" applyBorder="1" applyAlignment="1">
      <alignment horizontal="left" vertical="center" wrapText="1"/>
    </xf>
    <xf numFmtId="38" fontId="8" fillId="0" borderId="0" xfId="17" quotePrefix="1" applyFont="1" applyFill="1" applyBorder="1" applyAlignment="1">
      <alignment horizontal="left" vertical="center"/>
    </xf>
    <xf numFmtId="209" fontId="8" fillId="0" borderId="6" xfId="17" applyNumberFormat="1" applyFont="1" applyFill="1" applyBorder="1" applyAlignment="1">
      <alignment horizontal="left"/>
    </xf>
    <xf numFmtId="38" fontId="8" fillId="0" borderId="6" xfId="17" quotePrefix="1" applyFont="1" applyFill="1" applyBorder="1" applyAlignment="1">
      <alignment horizontal="left" vertical="center"/>
    </xf>
    <xf numFmtId="57" fontId="8" fillId="0" borderId="12" xfId="17" quotePrefix="1" applyNumberFormat="1" applyFont="1" applyFill="1" applyBorder="1" applyAlignment="1">
      <alignment horizontal="left" vertical="center"/>
    </xf>
    <xf numFmtId="9" fontId="8" fillId="0" borderId="6" xfId="14" applyFont="1" applyFill="1" applyBorder="1" applyAlignment="1">
      <alignment vertical="center"/>
    </xf>
    <xf numFmtId="209" fontId="8" fillId="0" borderId="2" xfId="17" quotePrefix="1" applyNumberFormat="1" applyFont="1" applyFill="1" applyBorder="1" applyAlignment="1">
      <alignment horizontal="center"/>
    </xf>
    <xf numFmtId="38" fontId="8" fillId="0" borderId="3" xfId="17" applyFont="1" applyFill="1" applyBorder="1" applyAlignment="1">
      <alignment horizontal="left" vertical="center"/>
    </xf>
    <xf numFmtId="57" fontId="8" fillId="0" borderId="2" xfId="17" applyNumberFormat="1" applyFont="1" applyFill="1" applyBorder="1" applyAlignment="1">
      <alignment horizontal="left" vertical="center"/>
    </xf>
    <xf numFmtId="182" fontId="8" fillId="0" borderId="2" xfId="17" applyNumberFormat="1" applyFont="1" applyFill="1" applyBorder="1" applyAlignment="1">
      <alignment vertical="center"/>
    </xf>
    <xf numFmtId="38" fontId="8" fillId="0" borderId="6" xfId="17" quotePrefix="1" applyFont="1" applyBorder="1" applyAlignment="1"/>
    <xf numFmtId="214" fontId="8" fillId="0" borderId="6" xfId="17" applyNumberFormat="1" applyFont="1" applyFill="1" applyBorder="1" applyAlignment="1">
      <alignment horizontal="center" vertical="center"/>
    </xf>
    <xf numFmtId="57" fontId="8" fillId="0" borderId="6" xfId="17" applyNumberFormat="1" applyFont="1" applyFill="1" applyBorder="1" applyAlignment="1">
      <alignment vertical="center"/>
    </xf>
    <xf numFmtId="38" fontId="8" fillId="0" borderId="2" xfId="17" applyFont="1" applyBorder="1" applyAlignment="1">
      <alignment horizontal="center"/>
    </xf>
    <xf numFmtId="214" fontId="8" fillId="0" borderId="2" xfId="17" applyNumberFormat="1" applyFont="1" applyFill="1" applyBorder="1" applyAlignment="1">
      <alignment horizontal="center" vertical="center"/>
    </xf>
    <xf numFmtId="57" fontId="8" fillId="0" borderId="10" xfId="17" applyNumberFormat="1" applyFont="1" applyFill="1" applyBorder="1" applyAlignment="1">
      <alignment vertical="center"/>
    </xf>
    <xf numFmtId="57" fontId="8" fillId="0" borderId="2" xfId="17" applyNumberFormat="1" applyFont="1" applyFill="1" applyBorder="1" applyAlignment="1">
      <alignment vertical="center"/>
    </xf>
    <xf numFmtId="38" fontId="8" fillId="0" borderId="0" xfId="17" applyFont="1" applyBorder="1" applyAlignment="1">
      <alignment horizontal="center"/>
    </xf>
    <xf numFmtId="214" fontId="8" fillId="0" borderId="0" xfId="17" applyNumberFormat="1" applyFont="1" applyFill="1" applyBorder="1" applyAlignment="1">
      <alignment horizontal="center" vertical="center"/>
    </xf>
    <xf numFmtId="57" fontId="8" fillId="0" borderId="0" xfId="17" applyNumberFormat="1" applyFont="1" applyFill="1" applyBorder="1" applyAlignment="1">
      <alignment vertical="center"/>
    </xf>
    <xf numFmtId="214" fontId="8" fillId="0" borderId="0" xfId="17" applyNumberFormat="1" applyFont="1" applyFill="1" applyBorder="1" applyAlignment="1">
      <alignment vertical="center"/>
    </xf>
    <xf numFmtId="38" fontId="8" fillId="0" borderId="0" xfId="17" quotePrefix="1" applyFont="1" applyAlignment="1">
      <alignment horizontal="right"/>
    </xf>
    <xf numFmtId="38" fontId="8" fillId="0" borderId="9" xfId="17" applyFont="1" applyFill="1" applyBorder="1" applyAlignment="1">
      <alignment horizontal="distributed" vertical="center" justifyLastLine="1"/>
    </xf>
    <xf numFmtId="38" fontId="8" fillId="0" borderId="41" xfId="17" applyFont="1" applyFill="1" applyBorder="1" applyAlignment="1">
      <alignment horizontal="distributed" vertical="center" justifyLastLine="1"/>
    </xf>
    <xf numFmtId="38" fontId="8" fillId="0" borderId="42" xfId="17" applyFont="1" applyFill="1" applyBorder="1" applyAlignment="1">
      <alignment horizontal="distributed" vertical="center" justifyLastLine="1"/>
    </xf>
    <xf numFmtId="38" fontId="8" fillId="0" borderId="42" xfId="17" applyFont="1" applyFill="1" applyBorder="1" applyAlignment="1">
      <alignment horizontal="center" vertical="center" shrinkToFit="1"/>
    </xf>
    <xf numFmtId="38" fontId="8" fillId="0" borderId="1" xfId="17" applyFont="1" applyFill="1" applyBorder="1" applyAlignment="1">
      <alignment horizontal="distributed" vertical="center" justifyLastLine="1"/>
    </xf>
    <xf numFmtId="38" fontId="8" fillId="0" borderId="6" xfId="17" applyFont="1" applyFill="1" applyBorder="1" applyAlignment="1">
      <alignment horizontal="distributed" vertical="center" justifyLastLine="1"/>
    </xf>
    <xf numFmtId="38" fontId="8" fillId="0" borderId="12" xfId="17" applyFont="1" applyFill="1" applyBorder="1" applyAlignment="1">
      <alignment horizontal="distributed" vertical="center" justifyLastLine="1"/>
    </xf>
    <xf numFmtId="38" fontId="8" fillId="0" borderId="6" xfId="17" applyFont="1" applyFill="1" applyBorder="1" applyAlignment="1">
      <alignment horizontal="center" vertical="center" shrinkToFit="1"/>
    </xf>
    <xf numFmtId="38" fontId="8" fillId="0" borderId="6" xfId="17" applyFont="1" applyFill="1" applyBorder="1" applyAlignment="1">
      <alignment horizontal="left" vertical="center" indent="1"/>
    </xf>
    <xf numFmtId="244" fontId="8" fillId="0" borderId="0" xfId="17" quotePrefix="1" applyNumberFormat="1" applyFont="1" applyFill="1" applyBorder="1" applyAlignment="1">
      <alignment horizontal="left" vertical="center"/>
    </xf>
    <xf numFmtId="182" fontId="8" fillId="0" borderId="0" xfId="17" applyNumberFormat="1" applyFont="1" applyFill="1" applyBorder="1" applyAlignment="1">
      <alignment horizontal="left" vertical="center" indent="1"/>
    </xf>
    <xf numFmtId="10" fontId="8" fillId="0" borderId="0" xfId="14" applyNumberFormat="1" applyFont="1" applyFill="1"/>
    <xf numFmtId="244" fontId="8" fillId="0" borderId="0" xfId="17" applyNumberFormat="1" applyFont="1" applyFill="1" applyBorder="1" applyAlignment="1">
      <alignment horizontal="left" vertical="center"/>
    </xf>
    <xf numFmtId="38" fontId="8" fillId="0" borderId="7" xfId="17" applyFont="1" applyFill="1" applyBorder="1" applyAlignment="1">
      <alignment vertical="center"/>
    </xf>
    <xf numFmtId="231" fontId="8" fillId="0" borderId="0" xfId="17" quotePrefix="1" applyNumberFormat="1" applyFont="1" applyFill="1" applyBorder="1" applyAlignment="1">
      <alignment horizontal="left" vertical="center"/>
    </xf>
    <xf numFmtId="182" fontId="8" fillId="0" borderId="7" xfId="17" applyNumberFormat="1" applyFont="1" applyFill="1" applyBorder="1" applyAlignment="1">
      <alignment horizontal="left" vertical="center" indent="1"/>
    </xf>
    <xf numFmtId="38" fontId="8" fillId="0" borderId="2" xfId="17" applyFont="1" applyFill="1" applyBorder="1" applyAlignment="1">
      <alignment horizontal="distributed" vertical="center" justifyLastLine="1"/>
    </xf>
    <xf numFmtId="215" fontId="8" fillId="0" borderId="10" xfId="17" quotePrefix="1" applyNumberFormat="1" applyFont="1" applyFill="1" applyBorder="1" applyAlignment="1">
      <alignment horizontal="center" vertical="center"/>
    </xf>
    <xf numFmtId="38" fontId="8" fillId="0" borderId="77" xfId="17" applyFont="1" applyFill="1" applyBorder="1" applyAlignment="1">
      <alignment vertical="center"/>
    </xf>
    <xf numFmtId="231" fontId="22" fillId="0" borderId="104" xfId="2" applyFont="1" applyFill="1" applyBorder="1" applyAlignment="1">
      <alignment horizontal="distributed" vertical="center" justifyLastLine="1"/>
    </xf>
    <xf numFmtId="231" fontId="22" fillId="0" borderId="7" xfId="2" applyFont="1" applyFill="1" applyBorder="1" applyAlignment="1">
      <alignment horizontal="distributed" vertical="center" justifyLastLine="1"/>
    </xf>
    <xf numFmtId="38" fontId="6" fillId="0" borderId="1" xfId="17" applyFont="1" applyFill="1" applyBorder="1" applyAlignment="1">
      <alignment horizontal="center" vertical="center" wrapText="1"/>
    </xf>
    <xf numFmtId="38" fontId="6" fillId="0" borderId="13" xfId="17" applyFont="1" applyFill="1" applyBorder="1" applyAlignment="1">
      <alignment horizontal="center" vertical="center"/>
    </xf>
    <xf numFmtId="38" fontId="6" fillId="0" borderId="80" xfId="17" applyFont="1" applyFill="1" applyBorder="1" applyAlignment="1">
      <alignment horizontal="left" vertical="center" wrapText="1"/>
    </xf>
    <xf numFmtId="38" fontId="6" fillId="0" borderId="21" xfId="17" applyFont="1" applyFill="1" applyBorder="1" applyAlignment="1">
      <alignment horizontal="left" vertical="center" wrapText="1"/>
    </xf>
    <xf numFmtId="40" fontId="6" fillId="0" borderId="80" xfId="17" applyNumberFormat="1" applyFont="1" applyFill="1" applyBorder="1" applyAlignment="1">
      <alignment horizontal="center" vertical="center" wrapText="1"/>
    </xf>
    <xf numFmtId="38" fontId="6" fillId="0" borderId="80" xfId="17" applyFont="1" applyFill="1" applyBorder="1" applyAlignment="1">
      <alignment horizontal="right" vertical="center" wrapText="1"/>
    </xf>
    <xf numFmtId="182" fontId="6" fillId="0" borderId="80" xfId="17" applyNumberFormat="1" applyFont="1" applyFill="1" applyBorder="1" applyAlignment="1">
      <alignment vertical="center"/>
    </xf>
    <xf numFmtId="38" fontId="6" fillId="0" borderId="80" xfId="17" applyFont="1" applyFill="1" applyBorder="1" applyAlignment="1">
      <alignment vertical="center" wrapText="1"/>
    </xf>
    <xf numFmtId="38" fontId="6" fillId="0" borderId="21" xfId="17" applyFont="1" applyFill="1" applyBorder="1" applyAlignment="1">
      <alignment vertical="center" wrapText="1"/>
    </xf>
    <xf numFmtId="38" fontId="23" fillId="0" borderId="80" xfId="17" applyFont="1" applyFill="1" applyBorder="1" applyAlignment="1">
      <alignment vertical="center" wrapText="1"/>
    </xf>
    <xf numFmtId="38" fontId="6" fillId="0" borderId="80" xfId="17" applyFont="1" applyFill="1" applyBorder="1" applyAlignment="1">
      <alignment vertical="center"/>
    </xf>
    <xf numFmtId="38" fontId="6" fillId="0" borderId="80" xfId="17" applyFont="1" applyFill="1" applyBorder="1" applyAlignment="1">
      <alignment horizontal="right" vertical="center"/>
    </xf>
    <xf numFmtId="38" fontId="6" fillId="0" borderId="2" xfId="17" applyFont="1" applyFill="1" applyBorder="1" applyAlignment="1">
      <alignment vertical="center" wrapText="1"/>
    </xf>
    <xf numFmtId="38" fontId="6" fillId="0" borderId="10" xfId="17" applyFont="1" applyFill="1" applyBorder="1" applyAlignment="1">
      <alignment vertical="center" wrapText="1"/>
    </xf>
    <xf numFmtId="40" fontId="6" fillId="0" borderId="2" xfId="17" applyNumberFormat="1" applyFont="1" applyFill="1" applyBorder="1" applyAlignment="1">
      <alignment horizontal="center" vertical="center" wrapText="1"/>
    </xf>
    <xf numFmtId="38" fontId="6" fillId="0" borderId="2" xfId="17" applyFont="1" applyFill="1" applyBorder="1" applyAlignment="1">
      <alignment horizontal="right" vertical="center"/>
    </xf>
    <xf numFmtId="182" fontId="6" fillId="0" borderId="2" xfId="17" applyNumberFormat="1" applyFont="1" applyFill="1" applyBorder="1" applyAlignment="1">
      <alignment vertical="center"/>
    </xf>
    <xf numFmtId="38" fontId="8" fillId="0" borderId="35" xfId="17" applyFont="1" applyFill="1" applyBorder="1" applyAlignment="1">
      <alignment horizontal="center" vertical="center"/>
    </xf>
    <xf numFmtId="38" fontId="8" fillId="0" borderId="35" xfId="17" applyFont="1" applyFill="1" applyBorder="1" applyAlignment="1">
      <alignment horizontal="center" vertical="center" shrinkToFit="1"/>
    </xf>
    <xf numFmtId="38" fontId="8" fillId="0" borderId="4" xfId="17" applyFont="1" applyFill="1" applyBorder="1" applyAlignment="1">
      <alignment horizontal="center" shrinkToFit="1"/>
    </xf>
    <xf numFmtId="38" fontId="8" fillId="0" borderId="0" xfId="17" applyFont="1" applyFill="1" applyBorder="1" applyAlignment="1">
      <alignment horizontal="right" wrapText="1"/>
    </xf>
    <xf numFmtId="38" fontId="8" fillId="0" borderId="0" xfId="17" applyFont="1" applyFill="1" applyBorder="1" applyAlignment="1">
      <alignment horizontal="left" wrapText="1"/>
    </xf>
    <xf numFmtId="38" fontId="8" fillId="0" borderId="0" xfId="17" applyFont="1" applyFill="1" applyBorder="1" applyAlignment="1">
      <alignment horizontal="center" shrinkToFit="1"/>
    </xf>
    <xf numFmtId="38" fontId="8" fillId="0" borderId="0" xfId="17" applyFont="1" applyFill="1" applyBorder="1" applyAlignment="1">
      <alignment horizontal="center" wrapText="1"/>
    </xf>
    <xf numFmtId="38" fontId="8" fillId="0" borderId="4" xfId="17" applyFont="1" applyFill="1" applyBorder="1" applyAlignment="1">
      <alignment horizontal="left" vertical="center" shrinkToFit="1"/>
    </xf>
    <xf numFmtId="38" fontId="8" fillId="0" borderId="0" xfId="17" applyFont="1" applyFill="1" applyBorder="1" applyAlignment="1">
      <alignment horizontal="left" vertical="center" indent="1"/>
    </xf>
    <xf numFmtId="40" fontId="8" fillId="0" borderId="0" xfId="1" applyNumberFormat="1" applyFont="1" applyFill="1" applyBorder="1" applyAlignment="1">
      <alignment horizontal="right" vertical="center"/>
    </xf>
    <xf numFmtId="218" fontId="8" fillId="0" borderId="0" xfId="17" applyNumberFormat="1" applyFont="1" applyFill="1" applyBorder="1" applyAlignment="1">
      <alignment horizontal="center" vertical="center" shrinkToFit="1"/>
    </xf>
    <xf numFmtId="38" fontId="8" fillId="0" borderId="0" xfId="17" applyFont="1" applyFill="1" applyBorder="1" applyAlignment="1">
      <alignment horizontal="left" vertical="center" shrinkToFit="1"/>
    </xf>
    <xf numFmtId="38" fontId="8" fillId="10" borderId="0" xfId="17" applyFont="1" applyFill="1" applyBorder="1" applyAlignment="1">
      <alignment vertical="center"/>
    </xf>
    <xf numFmtId="40" fontId="8" fillId="0" borderId="2" xfId="1" applyNumberFormat="1" applyFont="1" applyFill="1" applyBorder="1" applyAlignment="1">
      <alignment horizontal="right" vertical="center"/>
    </xf>
    <xf numFmtId="218" fontId="8" fillId="0" borderId="2" xfId="17" applyNumberFormat="1" applyFont="1" applyFill="1" applyBorder="1" applyAlignment="1">
      <alignment horizontal="center" vertical="center" shrinkToFit="1"/>
    </xf>
    <xf numFmtId="57" fontId="8" fillId="0" borderId="2" xfId="17" applyNumberFormat="1" applyFont="1" applyFill="1" applyBorder="1" applyAlignment="1">
      <alignment horizontal="right" vertical="center"/>
    </xf>
    <xf numFmtId="38" fontId="8" fillId="0" borderId="0" xfId="17" applyFont="1" applyFill="1" applyAlignment="1">
      <alignment shrinkToFit="1"/>
    </xf>
    <xf numFmtId="38" fontId="26" fillId="0" borderId="4" xfId="17" applyFont="1" applyFill="1" applyBorder="1" applyAlignment="1">
      <alignment horizontal="left" vertical="center" shrinkToFit="1"/>
    </xf>
    <xf numFmtId="231" fontId="8" fillId="0" borderId="0" xfId="8" applyFont="1" applyAlignment="1">
      <alignment horizontal="distributed" vertical="center"/>
    </xf>
    <xf numFmtId="58" fontId="8" fillId="0" borderId="0" xfId="8" applyNumberFormat="1" applyFont="1" applyAlignment="1">
      <alignment horizontal="justify" vertical="center"/>
    </xf>
    <xf numFmtId="231" fontId="26" fillId="0" borderId="0" xfId="24" applyFont="1" applyAlignment="1">
      <alignment vertical="center"/>
    </xf>
    <xf numFmtId="231" fontId="65" fillId="0" borderId="105" xfId="24" applyFont="1" applyFill="1" applyBorder="1" applyAlignment="1">
      <alignment horizontal="center" vertical="center"/>
    </xf>
    <xf numFmtId="191" fontId="8" fillId="0" borderId="0" xfId="2" applyNumberFormat="1" applyFont="1" applyAlignment="1">
      <alignment horizontal="right" vertical="center"/>
    </xf>
    <xf numFmtId="200" fontId="8" fillId="0" borderId="0" xfId="2" applyNumberFormat="1" applyFont="1" applyAlignment="1">
      <alignment horizontal="right"/>
    </xf>
    <xf numFmtId="191" fontId="8" fillId="0" borderId="7" xfId="2" applyNumberFormat="1" applyFont="1" applyBorder="1" applyAlignment="1">
      <alignment horizontal="right"/>
    </xf>
    <xf numFmtId="191" fontId="8" fillId="0" borderId="0" xfId="2" applyNumberFormat="1" applyFont="1" applyAlignment="1">
      <alignment horizontal="center"/>
    </xf>
    <xf numFmtId="191" fontId="8" fillId="0" borderId="0" xfId="2" applyNumberFormat="1" applyFont="1" applyAlignment="1">
      <alignment horizontal="right"/>
    </xf>
    <xf numFmtId="231" fontId="42" fillId="0" borderId="0" xfId="2" applyFont="1" applyBorder="1"/>
    <xf numFmtId="231" fontId="42" fillId="0" borderId="0" xfId="2" applyFont="1" applyFill="1"/>
    <xf numFmtId="231" fontId="8" fillId="0" borderId="0" xfId="30" applyFont="1" applyAlignment="1">
      <alignment vertical="center"/>
    </xf>
    <xf numFmtId="231" fontId="6" fillId="0" borderId="0" xfId="30" applyFont="1" applyAlignment="1">
      <alignment horizontal="justify" vertical="center"/>
    </xf>
    <xf numFmtId="231" fontId="8" fillId="0" borderId="0" xfId="30" applyFont="1">
      <alignment vertical="center"/>
    </xf>
    <xf numFmtId="231" fontId="8" fillId="0" borderId="0" xfId="30" applyFont="1" applyAlignment="1">
      <alignment horizontal="justify" vertical="center"/>
    </xf>
    <xf numFmtId="231" fontId="8" fillId="0" borderId="0" xfId="30" applyFont="1" applyAlignment="1">
      <alignment horizontal="justify" vertical="center" wrapText="1"/>
    </xf>
    <xf numFmtId="231" fontId="8" fillId="0" borderId="0" xfId="30" applyFont="1" applyAlignment="1">
      <alignment horizontal="justify" vertical="top" wrapText="1"/>
    </xf>
    <xf numFmtId="231" fontId="8" fillId="0" borderId="0" xfId="30" applyFont="1" applyAlignment="1">
      <alignment horizontal="right" vertical="center"/>
    </xf>
    <xf numFmtId="38" fontId="8" fillId="0" borderId="0" xfId="2" applyNumberFormat="1" applyFont="1" applyBorder="1"/>
    <xf numFmtId="0" fontId="8" fillId="0" borderId="5" xfId="2" applyNumberFormat="1" applyFont="1" applyFill="1" applyBorder="1" applyAlignment="1">
      <alignment horizontal="distributed" justifyLastLine="1"/>
    </xf>
    <xf numFmtId="231" fontId="8" fillId="0" borderId="1" xfId="2" applyFont="1" applyFill="1" applyBorder="1" applyAlignment="1">
      <alignment horizontal="centerContinuous" vertical="center"/>
    </xf>
    <xf numFmtId="38" fontId="8" fillId="0" borderId="0" xfId="28" applyFont="1" applyBorder="1" applyAlignment="1">
      <alignment horizontal="center"/>
    </xf>
    <xf numFmtId="38" fontId="8" fillId="0" borderId="0" xfId="28" applyFont="1" applyBorder="1" applyAlignment="1">
      <alignment horizontal="distributed"/>
    </xf>
    <xf numFmtId="38" fontId="8" fillId="0" borderId="0" xfId="28" applyFont="1" applyBorder="1" applyAlignment="1">
      <alignment horizontal="right"/>
    </xf>
    <xf numFmtId="231" fontId="6" fillId="0" borderId="2" xfId="2" applyFont="1" applyFill="1" applyBorder="1" applyAlignment="1">
      <alignment horizontal="right"/>
    </xf>
    <xf numFmtId="38" fontId="70" fillId="0" borderId="0" xfId="17" applyFont="1" applyFill="1" applyBorder="1" applyAlignment="1">
      <alignment horizontal="center" vertical="center"/>
    </xf>
    <xf numFmtId="38" fontId="8" fillId="0" borderId="44" xfId="17" applyFont="1" applyFill="1" applyBorder="1" applyAlignment="1">
      <alignment horizontal="center" vertical="center"/>
    </xf>
    <xf numFmtId="38" fontId="8" fillId="0" borderId="109" xfId="17" applyFont="1" applyBorder="1" applyAlignment="1">
      <alignment horizontal="center" vertical="center"/>
    </xf>
    <xf numFmtId="38" fontId="8" fillId="0" borderId="223" xfId="17" applyFont="1" applyFill="1" applyBorder="1" applyAlignment="1">
      <alignment horizontal="center" vertical="center"/>
    </xf>
    <xf numFmtId="38" fontId="8" fillId="0" borderId="68" xfId="17" applyFont="1" applyFill="1" applyBorder="1" applyAlignment="1">
      <alignment horizontal="center" vertical="center"/>
    </xf>
    <xf numFmtId="206" fontId="8" fillId="0" borderId="68" xfId="17" applyNumberFormat="1" applyFont="1" applyFill="1" applyBorder="1" applyAlignment="1">
      <alignment horizontal="center" vertical="center"/>
    </xf>
    <xf numFmtId="38" fontId="8" fillId="0" borderId="0" xfId="5" applyNumberFormat="1" applyFont="1" applyBorder="1" applyAlignment="1">
      <alignment horizontal="right" vertical="center"/>
    </xf>
    <xf numFmtId="38" fontId="8" fillId="0" borderId="118" xfId="1" applyFont="1" applyFill="1" applyBorder="1" applyAlignment="1">
      <alignment horizontal="right" vertical="center"/>
    </xf>
    <xf numFmtId="38" fontId="8" fillId="0" borderId="0" xfId="1" applyFont="1" applyFill="1" applyBorder="1" applyAlignment="1">
      <alignment horizontal="right" vertical="center"/>
    </xf>
    <xf numFmtId="191" fontId="22" fillId="0" borderId="4" xfId="2" quotePrefix="1" applyNumberFormat="1" applyFont="1" applyFill="1" applyBorder="1" applyAlignment="1">
      <alignment horizontal="center"/>
    </xf>
    <xf numFmtId="231" fontId="8" fillId="0" borderId="14" xfId="2" applyFont="1" applyBorder="1" applyAlignment="1">
      <alignment horizontal="distributed" vertical="center" justifyLastLine="1"/>
    </xf>
    <xf numFmtId="231" fontId="8" fillId="0" borderId="35" xfId="2" applyFont="1" applyBorder="1" applyAlignment="1">
      <alignment horizontal="distributed" vertical="center" wrapText="1" justifyLastLine="1"/>
    </xf>
    <xf numFmtId="231" fontId="8" fillId="0" borderId="35" xfId="2" applyFont="1" applyBorder="1" applyAlignment="1">
      <alignment horizontal="distributed" vertical="center" justifyLastLine="1"/>
    </xf>
    <xf numFmtId="231" fontId="8" fillId="0" borderId="0" xfId="2" applyFont="1" applyAlignment="1">
      <alignment horizontal="left" vertical="center"/>
    </xf>
    <xf numFmtId="231" fontId="8" fillId="0" borderId="0" xfId="2" applyFont="1" applyAlignment="1">
      <alignment horizontal="left" vertical="center" wrapText="1"/>
    </xf>
    <xf numFmtId="231" fontId="8" fillId="0" borderId="218" xfId="2" applyFont="1" applyBorder="1" applyAlignment="1">
      <alignment horizontal="left" vertical="center"/>
    </xf>
    <xf numFmtId="38" fontId="23" fillId="0" borderId="217" xfId="5" applyFont="1" applyBorder="1" applyAlignment="1">
      <alignment vertical="center"/>
    </xf>
    <xf numFmtId="231" fontId="26" fillId="0" borderId="217" xfId="2" applyFont="1" applyBorder="1"/>
    <xf numFmtId="231" fontId="8" fillId="0" borderId="217" xfId="2" applyFont="1" applyBorder="1"/>
    <xf numFmtId="231" fontId="8" fillId="0" borderId="13" xfId="2" applyFont="1" applyBorder="1" applyAlignment="1">
      <alignment horizontal="center" vertical="center"/>
    </xf>
    <xf numFmtId="231" fontId="8" fillId="0" borderId="109" xfId="2" applyFont="1" applyBorder="1" applyAlignment="1">
      <alignment horizontal="right"/>
    </xf>
    <xf numFmtId="231" fontId="8" fillId="0" borderId="40" xfId="2" applyFont="1" applyBorder="1" applyAlignment="1">
      <alignment horizontal="right"/>
    </xf>
    <xf numFmtId="231" fontId="8" fillId="0" borderId="4" xfId="2" applyFont="1" applyBorder="1" applyAlignment="1">
      <alignment horizontal="right"/>
    </xf>
    <xf numFmtId="231" fontId="8" fillId="0" borderId="46" xfId="2" applyFont="1" applyBorder="1" applyAlignment="1">
      <alignment horizontal="distributed" vertical="center" justifyLastLine="1"/>
    </xf>
    <xf numFmtId="231" fontId="8" fillId="0" borderId="35" xfId="2" applyFont="1" applyBorder="1" applyAlignment="1">
      <alignment horizontal="center" vertical="center" wrapText="1" justifyLastLine="1"/>
    </xf>
    <xf numFmtId="231" fontId="8" fillId="0" borderId="13" xfId="2" applyFont="1" applyBorder="1" applyAlignment="1">
      <alignment horizontal="distributed" vertical="center" justifyLastLine="1"/>
    </xf>
    <xf numFmtId="231" fontId="22" fillId="0" borderId="13" xfId="2" applyFont="1" applyBorder="1" applyAlignment="1">
      <alignment horizontal="centerContinuous" vertical="center"/>
    </xf>
    <xf numFmtId="231" fontId="22" fillId="0" borderId="80" xfId="2" applyFont="1" applyBorder="1" applyAlignment="1">
      <alignment horizontal="center" vertical="center" justifyLastLine="1"/>
    </xf>
    <xf numFmtId="198" fontId="8" fillId="0" borderId="0" xfId="2" applyNumberFormat="1" applyFont="1" applyFill="1" applyBorder="1" applyAlignment="1"/>
    <xf numFmtId="0" fontId="8" fillId="0" borderId="0" xfId="2" applyNumberFormat="1" applyFont="1" applyFill="1" applyBorder="1" applyAlignment="1"/>
    <xf numFmtId="57" fontId="8" fillId="0" borderId="212" xfId="17" applyNumberFormat="1" applyFont="1" applyFill="1" applyBorder="1" applyAlignment="1">
      <alignment horizontal="left" vertical="center"/>
    </xf>
    <xf numFmtId="185" fontId="8" fillId="0" borderId="212" xfId="17" applyNumberFormat="1" applyFont="1" applyFill="1" applyBorder="1" applyAlignment="1">
      <alignment vertical="center"/>
    </xf>
    <xf numFmtId="9" fontId="8" fillId="0" borderId="212" xfId="14" applyFont="1" applyFill="1" applyBorder="1" applyAlignment="1">
      <alignment vertical="center"/>
    </xf>
    <xf numFmtId="57" fontId="8" fillId="0" borderId="212" xfId="17" applyNumberFormat="1" applyFont="1" applyFill="1" applyBorder="1" applyAlignment="1">
      <alignment vertical="center"/>
    </xf>
    <xf numFmtId="214" fontId="8" fillId="0" borderId="212" xfId="17" applyNumberFormat="1" applyFont="1" applyFill="1" applyBorder="1" applyAlignment="1">
      <alignment vertical="center"/>
    </xf>
    <xf numFmtId="231" fontId="8" fillId="0" borderId="0" xfId="30" applyFont="1" applyFill="1" applyAlignment="1">
      <alignment vertical="center" wrapText="1"/>
    </xf>
    <xf numFmtId="38" fontId="8" fillId="0" borderId="2" xfId="17" applyFont="1" applyFill="1" applyBorder="1" applyAlignment="1">
      <alignment horizontal="left" vertical="center" shrinkToFit="1"/>
    </xf>
    <xf numFmtId="38" fontId="8" fillId="0" borderId="2" xfId="17" applyFont="1" applyFill="1" applyBorder="1" applyAlignment="1">
      <alignment horizontal="left" vertical="center" indent="1"/>
    </xf>
    <xf numFmtId="38" fontId="22" fillId="0" borderId="6" xfId="5" applyFont="1" applyFill="1" applyBorder="1" applyAlignment="1">
      <alignment horizontal="right" wrapText="1"/>
    </xf>
    <xf numFmtId="38" fontId="22" fillId="0" borderId="0" xfId="2" applyNumberFormat="1" applyFont="1" applyFill="1" applyAlignment="1">
      <alignment horizontal="right" shrinkToFit="1"/>
    </xf>
    <xf numFmtId="38" fontId="8" fillId="0" borderId="0" xfId="2" applyNumberFormat="1" applyFont="1" applyFill="1" applyBorder="1" applyAlignment="1">
      <alignment horizontal="center" vertical="center" shrinkToFit="1"/>
    </xf>
    <xf numFmtId="38" fontId="22" fillId="0" borderId="6" xfId="2" applyNumberFormat="1" applyFont="1" applyFill="1" applyBorder="1" applyAlignment="1">
      <alignment horizontal="right"/>
    </xf>
    <xf numFmtId="38" fontId="22" fillId="0" borderId="0" xfId="2" applyNumberFormat="1" applyFont="1" applyFill="1" applyBorder="1" applyAlignment="1">
      <alignment horizontal="right"/>
    </xf>
    <xf numFmtId="187" fontId="8" fillId="0" borderId="77" xfId="28" applyNumberFormat="1" applyFont="1" applyFill="1" applyBorder="1"/>
    <xf numFmtId="187" fontId="8" fillId="0" borderId="77" xfId="28" applyNumberFormat="1" applyFont="1" applyFill="1" applyBorder="1" applyAlignment="1">
      <alignment horizontal="right"/>
    </xf>
    <xf numFmtId="38" fontId="22" fillId="0" borderId="0" xfId="1" applyFont="1" applyBorder="1">
      <alignment vertical="center"/>
    </xf>
    <xf numFmtId="38" fontId="22" fillId="0" borderId="4" xfId="1" applyFont="1" applyBorder="1">
      <alignment vertical="center"/>
    </xf>
    <xf numFmtId="38" fontId="8" fillId="0" borderId="0" xfId="1" applyFont="1" applyFill="1" applyBorder="1">
      <alignment vertical="center"/>
    </xf>
    <xf numFmtId="38" fontId="8" fillId="0" borderId="4" xfId="1" applyFont="1" applyFill="1" applyBorder="1">
      <alignment vertical="center"/>
    </xf>
    <xf numFmtId="38" fontId="8" fillId="0" borderId="4" xfId="1" applyFont="1" applyBorder="1">
      <alignment vertical="center"/>
    </xf>
    <xf numFmtId="38" fontId="8" fillId="0" borderId="0" xfId="1" applyFont="1" applyBorder="1">
      <alignment vertical="center"/>
    </xf>
    <xf numFmtId="38" fontId="8" fillId="0" borderId="118" xfId="1" applyFont="1" applyFill="1" applyBorder="1">
      <alignment vertical="center"/>
    </xf>
    <xf numFmtId="0" fontId="8" fillId="0" borderId="218" xfId="8" applyNumberFormat="1" applyFont="1" applyFill="1" applyBorder="1" applyAlignment="1">
      <alignment horizontal="center" vertical="center"/>
    </xf>
    <xf numFmtId="38" fontId="8" fillId="0" borderId="216" xfId="1" applyFont="1" applyFill="1" applyBorder="1">
      <alignment vertical="center"/>
    </xf>
    <xf numFmtId="38" fontId="8" fillId="0" borderId="217" xfId="1" applyFont="1" applyFill="1" applyBorder="1">
      <alignment vertical="center"/>
    </xf>
    <xf numFmtId="38" fontId="8" fillId="0" borderId="218" xfId="1" applyFont="1" applyFill="1" applyBorder="1">
      <alignment vertical="center"/>
    </xf>
    <xf numFmtId="38" fontId="8" fillId="0" borderId="218" xfId="29" applyFont="1" applyFill="1" applyBorder="1" applyAlignment="1">
      <alignment horizontal="center" vertical="center"/>
    </xf>
    <xf numFmtId="38" fontId="8" fillId="0" borderId="217" xfId="29" applyFont="1" applyFill="1" applyBorder="1">
      <alignment vertical="center"/>
    </xf>
    <xf numFmtId="38" fontId="8" fillId="0" borderId="218" xfId="29" applyFont="1" applyFill="1" applyBorder="1">
      <alignment vertical="center"/>
    </xf>
    <xf numFmtId="231" fontId="8" fillId="0" borderId="76" xfId="24" applyFont="1" applyFill="1" applyBorder="1" applyAlignment="1">
      <alignment vertical="top" wrapText="1"/>
    </xf>
    <xf numFmtId="38" fontId="8" fillId="0" borderId="212" xfId="17" applyFont="1" applyFill="1" applyBorder="1" applyAlignment="1">
      <alignment horizontal="center" vertical="center"/>
    </xf>
    <xf numFmtId="231" fontId="8" fillId="0" borderId="38" xfId="15" applyFont="1" applyFill="1" applyBorder="1" applyAlignment="1">
      <alignment horizontal="left" vertical="center"/>
    </xf>
    <xf numFmtId="231" fontId="8" fillId="0" borderId="226" xfId="2" applyFont="1" applyFill="1" applyBorder="1" applyAlignment="1">
      <alignment horizontal="center" vertical="center"/>
    </xf>
    <xf numFmtId="38" fontId="8" fillId="0" borderId="192" xfId="5" applyFont="1" applyFill="1" applyBorder="1"/>
    <xf numFmtId="38" fontId="8" fillId="0" borderId="227" xfId="5" applyFont="1" applyFill="1" applyBorder="1"/>
    <xf numFmtId="38" fontId="8" fillId="0" borderId="228" xfId="5" applyFont="1" applyFill="1" applyBorder="1"/>
    <xf numFmtId="231" fontId="23" fillId="0" borderId="230" xfId="2" applyFont="1" applyFill="1" applyBorder="1" applyAlignment="1">
      <alignment horizontal="center" vertical="center" wrapText="1"/>
    </xf>
    <xf numFmtId="38" fontId="8" fillId="0" borderId="231" xfId="5" applyFont="1" applyFill="1" applyBorder="1"/>
    <xf numFmtId="38" fontId="8" fillId="0" borderId="232" xfId="5" applyFont="1" applyFill="1" applyBorder="1"/>
    <xf numFmtId="38" fontId="8" fillId="0" borderId="233" xfId="5" applyFont="1" applyFill="1" applyBorder="1"/>
    <xf numFmtId="191" fontId="11" fillId="0" borderId="0" xfId="2" applyNumberFormat="1" applyFont="1"/>
    <xf numFmtId="191" fontId="11" fillId="0" borderId="0" xfId="2" applyNumberFormat="1" applyFont="1" applyBorder="1"/>
    <xf numFmtId="230" fontId="8" fillId="10" borderId="0" xfId="36" applyNumberFormat="1" applyFont="1" applyFill="1"/>
    <xf numFmtId="226" fontId="8" fillId="0" borderId="212" xfId="36" applyNumberFormat="1" applyFont="1" applyBorder="1" applyAlignment="1">
      <alignment horizontal="right"/>
    </xf>
    <xf numFmtId="226" fontId="8" fillId="0" borderId="11" xfId="36" applyNumberFormat="1" applyFont="1" applyBorder="1" applyAlignment="1">
      <alignment horizontal="right"/>
    </xf>
    <xf numFmtId="225" fontId="22" fillId="0" borderId="0" xfId="17" applyNumberFormat="1" applyFont="1" applyFill="1" applyBorder="1"/>
    <xf numFmtId="225" fontId="22" fillId="12" borderId="212" xfId="17" applyNumberFormat="1" applyFont="1" applyFill="1" applyBorder="1"/>
    <xf numFmtId="38" fontId="8" fillId="11" borderId="212" xfId="17" applyFont="1" applyFill="1" applyBorder="1"/>
    <xf numFmtId="225" fontId="22" fillId="12" borderId="0" xfId="17" applyNumberFormat="1" applyFont="1" applyFill="1" applyBorder="1"/>
    <xf numFmtId="225" fontId="22" fillId="0" borderId="212" xfId="17" applyNumberFormat="1" applyFont="1" applyFill="1" applyBorder="1"/>
    <xf numFmtId="38" fontId="8" fillId="0" borderId="212" xfId="17" applyFont="1" applyFill="1" applyBorder="1"/>
    <xf numFmtId="38" fontId="8" fillId="0" borderId="212" xfId="17" applyFont="1" applyBorder="1"/>
    <xf numFmtId="0" fontId="22" fillId="0" borderId="11" xfId="40" applyNumberFormat="1" applyFont="1" applyFill="1" applyBorder="1" applyAlignment="1">
      <alignment horizontal="center"/>
    </xf>
    <xf numFmtId="0" fontId="22" fillId="0" borderId="0" xfId="40" applyNumberFormat="1" applyFont="1" applyFill="1" applyBorder="1" applyAlignment="1">
      <alignment horizontal="center"/>
    </xf>
    <xf numFmtId="0" fontId="22" fillId="0" borderId="3" xfId="40" quotePrefix="1" applyNumberFormat="1" applyFont="1" applyFill="1" applyBorder="1" applyAlignment="1">
      <alignment horizontal="distributed"/>
    </xf>
    <xf numFmtId="231" fontId="8" fillId="0" borderId="212" xfId="2" applyNumberFormat="1" applyFont="1" applyBorder="1" applyAlignment="1">
      <alignment horizontal="right"/>
    </xf>
    <xf numFmtId="231" fontId="8" fillId="0" borderId="216" xfId="2" applyNumberFormat="1" applyFont="1" applyBorder="1" applyAlignment="1">
      <alignment horizontal="right"/>
    </xf>
    <xf numFmtId="231" fontId="8" fillId="0" borderId="212" xfId="2" applyNumberFormat="1" applyFont="1" applyBorder="1" applyAlignment="1">
      <alignment horizontal="center"/>
    </xf>
    <xf numFmtId="231" fontId="8" fillId="0" borderId="11" xfId="2" applyNumberFormat="1" applyFont="1" applyBorder="1" applyAlignment="1">
      <alignment horizontal="right"/>
    </xf>
    <xf numFmtId="0" fontId="8" fillId="0" borderId="11" xfId="2" applyNumberFormat="1" applyFont="1" applyFill="1" applyBorder="1" applyAlignment="1">
      <alignment horizontal="right"/>
    </xf>
    <xf numFmtId="0" fontId="8" fillId="0" borderId="11" xfId="2" applyNumberFormat="1" applyFont="1" applyBorder="1" applyAlignment="1">
      <alignment horizontal="right"/>
    </xf>
    <xf numFmtId="2" fontId="22" fillId="0" borderId="212" xfId="40" applyNumberFormat="1" applyFont="1" applyBorder="1" applyAlignment="1">
      <alignment horizontal="right"/>
    </xf>
    <xf numFmtId="2" fontId="42" fillId="0" borderId="212" xfId="0" applyNumberFormat="1" applyFont="1" applyBorder="1" applyAlignment="1">
      <alignment horizontal="right"/>
    </xf>
    <xf numFmtId="0" fontId="22" fillId="0" borderId="212" xfId="40" applyNumberFormat="1" applyFont="1" applyBorder="1" applyAlignment="1">
      <alignment horizontal="right"/>
    </xf>
    <xf numFmtId="0" fontId="22" fillId="0" borderId="216" xfId="40" applyNumberFormat="1" applyFont="1" applyBorder="1" applyAlignment="1">
      <alignment horizontal="right"/>
    </xf>
    <xf numFmtId="0" fontId="8" fillId="0" borderId="212" xfId="2" applyNumberFormat="1" applyFont="1" applyBorder="1" applyAlignment="1">
      <alignment horizontal="center"/>
    </xf>
    <xf numFmtId="0" fontId="22" fillId="0" borderId="11" xfId="40" applyNumberFormat="1" applyFont="1" applyBorder="1" applyAlignment="1">
      <alignment horizontal="right"/>
    </xf>
    <xf numFmtId="2" fontId="22" fillId="0" borderId="0" xfId="40" applyNumberFormat="1" applyFont="1" applyFill="1" applyAlignment="1"/>
    <xf numFmtId="0" fontId="22" fillId="0" borderId="0" xfId="40" applyNumberFormat="1" applyFont="1" applyFill="1" applyAlignment="1"/>
    <xf numFmtId="0" fontId="22" fillId="0" borderId="11" xfId="40" applyNumberFormat="1" applyFont="1" applyFill="1" applyBorder="1" applyAlignment="1"/>
    <xf numFmtId="0" fontId="22" fillId="0" borderId="0" xfId="2" applyNumberFormat="1" applyFont="1" applyFill="1" applyBorder="1" applyAlignment="1">
      <alignment horizontal="center"/>
    </xf>
    <xf numFmtId="2" fontId="22" fillId="0" borderId="0" xfId="0" applyNumberFormat="1" applyFont="1" applyBorder="1" applyAlignment="1">
      <alignment horizontal="right"/>
    </xf>
    <xf numFmtId="231" fontId="36" fillId="0" borderId="0" xfId="6" applyFont="1" applyAlignment="1">
      <alignment vertical="center"/>
    </xf>
    <xf numFmtId="187" fontId="8" fillId="0" borderId="212" xfId="7" applyNumberFormat="1" applyFont="1" applyFill="1" applyBorder="1" applyAlignment="1">
      <alignment horizontal="right" vertical="center"/>
    </xf>
    <xf numFmtId="187" fontId="8" fillId="0" borderId="212" xfId="40" applyNumberFormat="1" applyFont="1" applyFill="1" applyBorder="1" applyAlignment="1">
      <alignment vertical="center"/>
    </xf>
    <xf numFmtId="0" fontId="8" fillId="0" borderId="212" xfId="40" applyNumberFormat="1" applyFont="1" applyFill="1" applyBorder="1" applyAlignment="1">
      <alignment vertical="center"/>
    </xf>
    <xf numFmtId="41" fontId="8" fillId="0" borderId="212" xfId="40" applyNumberFormat="1" applyFont="1" applyFill="1" applyBorder="1" applyAlignment="1">
      <alignment vertical="center"/>
    </xf>
    <xf numFmtId="0" fontId="8" fillId="0" borderId="3" xfId="40" applyNumberFormat="1" applyFont="1" applyFill="1" applyBorder="1" applyAlignment="1">
      <alignment vertical="center"/>
    </xf>
    <xf numFmtId="41" fontId="8" fillId="0" borderId="216" xfId="40" applyNumberFormat="1" applyFont="1" applyFill="1" applyBorder="1" applyAlignment="1">
      <alignment vertical="center"/>
    </xf>
    <xf numFmtId="189" fontId="8" fillId="0" borderId="3" xfId="40" applyNumberFormat="1" applyFont="1" applyFill="1" applyBorder="1" applyAlignment="1">
      <alignment vertical="center"/>
    </xf>
    <xf numFmtId="189" fontId="8" fillId="0" borderId="212" xfId="40" applyNumberFormat="1" applyFont="1" applyFill="1" applyBorder="1" applyAlignment="1">
      <alignment vertical="center"/>
    </xf>
    <xf numFmtId="189" fontId="8" fillId="0" borderId="216" xfId="40" applyNumberFormat="1" applyFont="1" applyFill="1" applyBorder="1" applyAlignment="1">
      <alignment vertical="center"/>
    </xf>
    <xf numFmtId="0" fontId="8" fillId="0" borderId="4" xfId="40" applyNumberFormat="1" applyFont="1" applyFill="1" applyBorder="1" applyAlignment="1">
      <alignment vertical="center"/>
    </xf>
    <xf numFmtId="41" fontId="8" fillId="0" borderId="11" xfId="40" applyNumberFormat="1" applyFont="1" applyFill="1" applyBorder="1" applyAlignment="1">
      <alignment vertical="center"/>
    </xf>
    <xf numFmtId="189" fontId="8" fillId="0" borderId="4" xfId="40" applyNumberFormat="1" applyFont="1" applyFill="1" applyBorder="1" applyAlignment="1">
      <alignment vertical="center"/>
    </xf>
    <xf numFmtId="189" fontId="8" fillId="0" borderId="11" xfId="40" applyNumberFormat="1" applyFont="1" applyFill="1" applyBorder="1" applyAlignment="1">
      <alignment vertical="center"/>
    </xf>
    <xf numFmtId="0" fontId="8" fillId="0" borderId="11" xfId="40" applyNumberFormat="1" applyFont="1" applyFill="1" applyBorder="1" applyAlignment="1">
      <alignment vertical="center"/>
    </xf>
    <xf numFmtId="41" fontId="8" fillId="0" borderId="4" xfId="40" applyNumberFormat="1" applyFont="1" applyFill="1" applyBorder="1" applyAlignment="1">
      <alignment vertical="center"/>
    </xf>
    <xf numFmtId="246" fontId="8" fillId="0" borderId="0" xfId="58" applyNumberFormat="1" applyFont="1" applyFill="1" applyBorder="1" applyAlignment="1">
      <alignment horizontal="right" vertical="center"/>
    </xf>
    <xf numFmtId="246" fontId="8" fillId="0" borderId="11" xfId="58" applyNumberFormat="1" applyFont="1" applyFill="1" applyBorder="1" applyAlignment="1">
      <alignment horizontal="right" vertical="center"/>
    </xf>
    <xf numFmtId="0" fontId="8" fillId="0" borderId="5" xfId="40" applyNumberFormat="1" applyFont="1" applyFill="1" applyBorder="1" applyAlignment="1">
      <alignment vertical="center"/>
    </xf>
    <xf numFmtId="0" fontId="8" fillId="0" borderId="12" xfId="40" applyNumberFormat="1" applyFont="1" applyFill="1" applyBorder="1" applyAlignment="1">
      <alignment vertical="center"/>
    </xf>
    <xf numFmtId="231" fontId="23" fillId="0" borderId="23" xfId="40" applyFont="1" applyFill="1" applyBorder="1" applyAlignment="1">
      <alignment horizontal="center"/>
    </xf>
    <xf numFmtId="231" fontId="8" fillId="0" borderId="212" xfId="0" applyFont="1" applyFill="1" applyBorder="1" applyAlignment="1"/>
    <xf numFmtId="38" fontId="8" fillId="0" borderId="3" xfId="5" applyFont="1" applyFill="1" applyBorder="1" applyAlignment="1">
      <alignment horizontal="right"/>
    </xf>
    <xf numFmtId="38" fontId="8" fillId="0" borderId="216" xfId="5" applyFont="1" applyFill="1" applyBorder="1" applyAlignment="1">
      <alignment horizontal="right"/>
    </xf>
    <xf numFmtId="38" fontId="8" fillId="0" borderId="212" xfId="5" applyFont="1" applyFill="1" applyBorder="1" applyAlignment="1">
      <alignment horizontal="right"/>
    </xf>
    <xf numFmtId="38" fontId="8" fillId="0" borderId="11" xfId="5" applyFont="1" applyFill="1" applyBorder="1" applyAlignment="1">
      <alignment horizontal="right"/>
    </xf>
    <xf numFmtId="38" fontId="8" fillId="0" borderId="5" xfId="5" applyFont="1" applyFill="1" applyBorder="1" applyAlignment="1">
      <alignment horizontal="right"/>
    </xf>
    <xf numFmtId="38" fontId="8" fillId="0" borderId="35" xfId="17" applyFont="1" applyFill="1" applyBorder="1" applyAlignment="1">
      <alignment horizontal="center" vertical="center" wrapText="1"/>
    </xf>
    <xf numFmtId="38" fontId="8" fillId="0" borderId="46" xfId="17" applyFont="1" applyFill="1" applyBorder="1" applyAlignment="1">
      <alignment horizontal="center" vertical="center" wrapText="1"/>
    </xf>
    <xf numFmtId="231" fontId="8" fillId="0" borderId="46" xfId="6" applyFont="1" applyFill="1" applyBorder="1" applyAlignment="1">
      <alignment horizontal="center" vertical="center"/>
    </xf>
    <xf numFmtId="231" fontId="8" fillId="0" borderId="35" xfId="6" applyFont="1" applyFill="1" applyBorder="1" applyAlignment="1">
      <alignment horizontal="center" vertical="center"/>
    </xf>
    <xf numFmtId="231" fontId="8" fillId="0" borderId="13" xfId="6" applyFont="1" applyFill="1" applyBorder="1" applyAlignment="1">
      <alignment horizontal="center" vertical="center"/>
    </xf>
    <xf numFmtId="0" fontId="8" fillId="0" borderId="4" xfId="6" applyNumberFormat="1" applyFont="1" applyBorder="1" applyAlignment="1">
      <alignment horizontal="center" vertical="center"/>
    </xf>
    <xf numFmtId="191" fontId="8" fillId="0" borderId="6" xfId="2" applyNumberFormat="1" applyFont="1" applyBorder="1" applyAlignment="1">
      <alignment horizontal="center"/>
    </xf>
    <xf numFmtId="231" fontId="8" fillId="0" borderId="22" xfId="2" applyFont="1" applyFill="1" applyBorder="1" applyAlignment="1">
      <alignment horizontal="center"/>
    </xf>
    <xf numFmtId="231" fontId="26" fillId="0" borderId="0" xfId="8" applyFont="1">
      <alignment vertical="center"/>
    </xf>
    <xf numFmtId="231" fontId="8" fillId="0" borderId="0" xfId="8" applyFont="1">
      <alignment vertical="center"/>
    </xf>
    <xf numFmtId="38" fontId="8" fillId="0" borderId="22" xfId="54" applyFont="1" applyBorder="1" applyAlignment="1">
      <alignment horizontal="center" vertical="center"/>
    </xf>
    <xf numFmtId="231" fontId="8" fillId="0" borderId="22" xfId="53" applyNumberFormat="1" applyFont="1" applyBorder="1" applyAlignment="1">
      <alignment horizontal="center" vertical="center"/>
    </xf>
    <xf numFmtId="231" fontId="8" fillId="0" borderId="22" xfId="53" applyFont="1" applyBorder="1" applyAlignment="1">
      <alignment horizontal="center" vertical="center" shrinkToFit="1"/>
    </xf>
    <xf numFmtId="231" fontId="8" fillId="0" borderId="44" xfId="53" applyNumberFormat="1" applyFont="1" applyBorder="1" applyAlignment="1">
      <alignment horizontal="center" vertical="center"/>
    </xf>
    <xf numFmtId="38" fontId="8" fillId="0" borderId="44" xfId="54" applyFont="1" applyBorder="1" applyAlignment="1">
      <alignment horizontal="center" vertical="center"/>
    </xf>
    <xf numFmtId="231" fontId="8" fillId="0" borderId="44" xfId="53" applyFont="1" applyBorder="1" applyAlignment="1">
      <alignment horizontal="center" vertical="center" shrinkToFit="1"/>
    </xf>
    <xf numFmtId="231" fontId="8" fillId="0" borderId="0" xfId="53" applyFont="1"/>
    <xf numFmtId="38" fontId="8" fillId="0" borderId="0" xfId="17" applyFont="1" applyFill="1" applyBorder="1" applyAlignment="1">
      <alignment horizontal="right"/>
    </xf>
    <xf numFmtId="38" fontId="8" fillId="0" borderId="13" xfId="17" applyFont="1" applyFill="1" applyBorder="1" applyAlignment="1">
      <alignment horizontal="center" vertical="center"/>
    </xf>
    <xf numFmtId="231" fontId="8" fillId="0" borderId="1" xfId="2" applyFont="1" applyBorder="1" applyAlignment="1">
      <alignment horizontal="right"/>
    </xf>
    <xf numFmtId="231" fontId="8" fillId="0" borderId="0" xfId="8" applyFont="1" applyAlignment="1">
      <alignment horizontal="justify" vertical="center"/>
    </xf>
    <xf numFmtId="231" fontId="8" fillId="0" borderId="0" xfId="8" applyFont="1" applyAlignment="1">
      <alignment vertical="center"/>
    </xf>
    <xf numFmtId="231" fontId="8" fillId="0" borderId="0" xfId="2" applyFont="1" applyAlignment="1">
      <alignment horizontal="center" vertical="center"/>
    </xf>
    <xf numFmtId="231" fontId="8" fillId="0" borderId="7" xfId="2" applyFont="1" applyBorder="1" applyAlignment="1">
      <alignment horizontal="center" vertical="center"/>
    </xf>
    <xf numFmtId="231" fontId="8" fillId="0" borderId="35" xfId="2" applyFont="1" applyFill="1" applyBorder="1" applyAlignment="1">
      <alignment horizontal="center" vertical="center" wrapText="1" justifyLastLine="1"/>
    </xf>
    <xf numFmtId="231" fontId="8" fillId="0" borderId="5" xfId="2" applyFont="1" applyFill="1" applyBorder="1" applyAlignment="1">
      <alignment horizontal="center" vertical="center" wrapText="1"/>
    </xf>
    <xf numFmtId="38" fontId="8" fillId="0" borderId="118" xfId="5" applyFont="1" applyBorder="1" applyAlignment="1">
      <alignment horizontal="right" vertical="center"/>
    </xf>
    <xf numFmtId="38" fontId="8" fillId="0" borderId="10" xfId="5" applyFont="1" applyBorder="1" applyAlignment="1">
      <alignment horizontal="right" vertical="center"/>
    </xf>
    <xf numFmtId="231" fontId="8" fillId="0" borderId="2" xfId="2" applyFont="1" applyBorder="1" applyAlignment="1">
      <alignment horizontal="distributed" vertical="center"/>
    </xf>
    <xf numFmtId="0" fontId="8" fillId="0" borderId="7" xfId="2" applyNumberFormat="1" applyFont="1" applyBorder="1" applyAlignment="1">
      <alignment horizontal="center" vertical="center"/>
    </xf>
    <xf numFmtId="183" fontId="22" fillId="0" borderId="0" xfId="42" applyNumberFormat="1" applyFont="1" applyFill="1" applyBorder="1" applyAlignment="1"/>
    <xf numFmtId="38" fontId="8" fillId="0" borderId="0" xfId="1" applyFont="1" applyFill="1" applyAlignment="1"/>
    <xf numFmtId="2" fontId="22" fillId="0" borderId="0" xfId="42" applyNumberFormat="1" applyFont="1" applyFill="1" applyBorder="1" applyAlignment="1"/>
    <xf numFmtId="231" fontId="22" fillId="0" borderId="4" xfId="42" applyFont="1" applyFill="1" applyBorder="1" applyAlignment="1"/>
    <xf numFmtId="231" fontId="22" fillId="0" borderId="0" xfId="42" applyNumberFormat="1" applyFont="1" applyFill="1" applyBorder="1" applyAlignment="1">
      <alignment horizontal="distributed" justifyLastLine="1"/>
    </xf>
    <xf numFmtId="184" fontId="22" fillId="0" borderId="0" xfId="17" applyNumberFormat="1" applyFont="1" applyFill="1" applyBorder="1" applyAlignment="1">
      <alignment horizontal="right" wrapText="1"/>
    </xf>
    <xf numFmtId="2" fontId="8" fillId="0" borderId="11" xfId="42" applyNumberFormat="1" applyFont="1" applyFill="1" applyBorder="1" applyAlignment="1"/>
    <xf numFmtId="0" fontId="8" fillId="0" borderId="218" xfId="6" applyNumberFormat="1" applyFont="1" applyFill="1" applyBorder="1" applyAlignment="1">
      <alignment horizontal="center" vertical="center"/>
    </xf>
    <xf numFmtId="185" fontId="8" fillId="0" borderId="217" xfId="6" applyNumberFormat="1" applyFont="1" applyFill="1" applyBorder="1" applyAlignment="1"/>
    <xf numFmtId="0" fontId="8" fillId="0" borderId="218" xfId="2" quotePrefix="1" applyNumberFormat="1" applyFont="1" applyFill="1" applyBorder="1" applyAlignment="1">
      <alignment horizontal="center"/>
    </xf>
    <xf numFmtId="3" fontId="8" fillId="0" borderId="0" xfId="2" applyNumberFormat="1" applyFont="1" applyFill="1" applyBorder="1"/>
    <xf numFmtId="3" fontId="8" fillId="0" borderId="217" xfId="2" applyNumberFormat="1" applyFont="1" applyFill="1" applyBorder="1"/>
    <xf numFmtId="231" fontId="8" fillId="0" borderId="13" xfId="3" applyFont="1" applyFill="1" applyBorder="1" applyAlignment="1">
      <alignment horizontal="center" vertical="center" justifyLastLine="1"/>
    </xf>
    <xf numFmtId="38" fontId="22" fillId="0" borderId="6" xfId="5" applyFont="1" applyFill="1" applyBorder="1" applyAlignment="1">
      <alignment horizontal="right"/>
    </xf>
    <xf numFmtId="38" fontId="22" fillId="0" borderId="217" xfId="5" applyFont="1" applyFill="1" applyBorder="1" applyAlignment="1">
      <alignment horizontal="right"/>
    </xf>
    <xf numFmtId="0" fontId="22" fillId="0" borderId="4" xfId="2" quotePrefix="1" applyNumberFormat="1" applyFont="1" applyFill="1" applyBorder="1" applyAlignment="1">
      <alignment horizontal="center" wrapText="1"/>
    </xf>
    <xf numFmtId="0" fontId="22" fillId="0" borderId="218" xfId="2" quotePrefix="1" applyNumberFormat="1" applyFont="1" applyFill="1" applyBorder="1" applyAlignment="1">
      <alignment horizontal="center" wrapText="1"/>
    </xf>
    <xf numFmtId="38" fontId="22" fillId="0" borderId="216" xfId="5" applyFont="1" applyFill="1" applyBorder="1"/>
    <xf numFmtId="38" fontId="22" fillId="0" borderId="217" xfId="5" applyFont="1" applyFill="1" applyBorder="1"/>
    <xf numFmtId="0" fontId="22" fillId="0" borderId="4" xfId="2" quotePrefix="1" applyNumberFormat="1" applyFont="1" applyBorder="1" applyAlignment="1">
      <alignment horizontal="center" wrapText="1"/>
    </xf>
    <xf numFmtId="231" fontId="8" fillId="0" borderId="0" xfId="2" applyFont="1" applyAlignment="1">
      <alignment vertical="top"/>
    </xf>
    <xf numFmtId="231" fontId="8" fillId="0" borderId="0" xfId="2" applyFont="1" applyAlignment="1">
      <alignment vertical="top" wrapText="1"/>
    </xf>
    <xf numFmtId="189" fontId="8" fillId="0" borderId="0" xfId="6" applyNumberFormat="1" applyFont="1" applyFill="1" applyAlignment="1">
      <alignment horizontal="right" wrapText="1"/>
    </xf>
    <xf numFmtId="231" fontId="8" fillId="0" borderId="13" xfId="6" applyFont="1" applyFill="1" applyBorder="1" applyAlignment="1">
      <alignment horizontal="center" vertical="center" wrapText="1"/>
    </xf>
    <xf numFmtId="181" fontId="8" fillId="0" borderId="0" xfId="6" applyNumberFormat="1" applyFont="1" applyFill="1" applyAlignment="1">
      <alignment horizontal="right" wrapText="1"/>
    </xf>
    <xf numFmtId="3" fontId="8" fillId="0" borderId="47" xfId="6" applyNumberFormat="1" applyFont="1" applyFill="1" applyBorder="1" applyAlignment="1">
      <alignment horizontal="center" wrapText="1"/>
    </xf>
    <xf numFmtId="231" fontId="8" fillId="0" borderId="1" xfId="6" applyFont="1" applyFill="1" applyBorder="1"/>
    <xf numFmtId="231" fontId="8" fillId="4" borderId="13" xfId="6" applyNumberFormat="1" applyFont="1" applyFill="1" applyBorder="1" applyAlignment="1">
      <alignment horizontal="center" vertical="center" wrapText="1"/>
    </xf>
    <xf numFmtId="4" fontId="8" fillId="4" borderId="0" xfId="6" applyNumberFormat="1" applyFont="1" applyFill="1" applyBorder="1"/>
    <xf numFmtId="186" fontId="8" fillId="4" borderId="47" xfId="6" applyNumberFormat="1" applyFont="1" applyFill="1" applyBorder="1" applyAlignment="1">
      <alignment horizontal="center"/>
    </xf>
    <xf numFmtId="231" fontId="8" fillId="4" borderId="6" xfId="6" applyNumberFormat="1" applyFont="1" applyFill="1" applyBorder="1" applyAlignment="1"/>
    <xf numFmtId="231" fontId="8" fillId="4" borderId="0" xfId="6" applyNumberFormat="1" applyFont="1" applyFill="1" applyBorder="1" applyAlignment="1"/>
    <xf numFmtId="231" fontId="8" fillId="4" borderId="0" xfId="6" applyNumberFormat="1" applyFont="1" applyFill="1" applyBorder="1" applyAlignment="1">
      <alignment horizontal="right"/>
    </xf>
    <xf numFmtId="231" fontId="8" fillId="4" borderId="47" xfId="6" applyNumberFormat="1" applyFont="1" applyFill="1" applyBorder="1" applyAlignment="1"/>
    <xf numFmtId="184" fontId="8" fillId="0" borderId="0" xfId="6" applyNumberFormat="1" applyFont="1" applyFill="1" applyAlignment="1">
      <alignment horizontal="right" wrapText="1"/>
    </xf>
    <xf numFmtId="231" fontId="26" fillId="0" borderId="0" xfId="8" applyFont="1" applyFill="1" applyAlignment="1">
      <alignment horizontal="left" vertical="top"/>
    </xf>
    <xf numFmtId="0" fontId="22" fillId="0" borderId="4" xfId="6" applyNumberFormat="1" applyFont="1" applyFill="1" applyBorder="1" applyAlignment="1">
      <alignment horizontal="center" vertical="center" wrapText="1"/>
    </xf>
    <xf numFmtId="190" fontId="22" fillId="0" borderId="0" xfId="7" applyNumberFormat="1" applyFont="1" applyFill="1" applyBorder="1"/>
    <xf numFmtId="190" fontId="22" fillId="0" borderId="0" xfId="7" applyNumberFormat="1" applyFont="1" applyFill="1" applyBorder="1" applyAlignment="1">
      <alignment horizontal="right"/>
    </xf>
    <xf numFmtId="0" fontId="22" fillId="0" borderId="4" xfId="6" applyNumberFormat="1" applyFont="1" applyFill="1" applyBorder="1" applyAlignment="1">
      <alignment horizontal="center" wrapText="1"/>
    </xf>
    <xf numFmtId="0" fontId="22" fillId="0" borderId="218" xfId="0" applyNumberFormat="1" applyFont="1" applyFill="1" applyBorder="1" applyAlignment="1">
      <alignment horizontal="center" vertical="center"/>
    </xf>
    <xf numFmtId="192" fontId="22" fillId="0" borderId="37" xfId="1" applyNumberFormat="1" applyFont="1" applyFill="1" applyBorder="1" applyAlignment="1">
      <alignment horizontal="right" vertical="center"/>
    </xf>
    <xf numFmtId="191" fontId="22" fillId="0" borderId="37" xfId="1" applyNumberFormat="1" applyFont="1" applyFill="1" applyBorder="1" applyAlignment="1">
      <alignment horizontal="right" vertical="center"/>
    </xf>
    <xf numFmtId="191" fontId="22" fillId="0" borderId="216" xfId="1" applyNumberFormat="1" applyFont="1" applyFill="1" applyBorder="1" applyAlignment="1">
      <alignment horizontal="right" vertical="center"/>
    </xf>
    <xf numFmtId="38" fontId="22" fillId="0" borderId="220" xfId="10" applyFont="1" applyFill="1" applyBorder="1" applyAlignment="1" applyProtection="1">
      <alignment horizontal="center" vertical="distributed" wrapText="1"/>
    </xf>
    <xf numFmtId="38" fontId="8" fillId="0" borderId="215" xfId="10" applyFont="1" applyFill="1" applyBorder="1" applyAlignment="1" applyProtection="1">
      <alignment vertical="center"/>
    </xf>
    <xf numFmtId="38" fontId="8" fillId="0" borderId="215" xfId="10" applyFont="1" applyFill="1" applyBorder="1" applyAlignment="1" applyProtection="1">
      <alignment horizontal="right" vertical="center"/>
    </xf>
    <xf numFmtId="38" fontId="8" fillId="0" borderId="215" xfId="10" applyFont="1" applyFill="1" applyBorder="1" applyAlignment="1" applyProtection="1"/>
    <xf numFmtId="231" fontId="22" fillId="0" borderId="0" xfId="0" applyFont="1" applyFill="1">
      <alignment vertical="center"/>
    </xf>
    <xf numFmtId="231" fontId="22" fillId="0" borderId="0" xfId="0" applyFont="1" applyBorder="1">
      <alignment vertical="center"/>
    </xf>
    <xf numFmtId="0" fontId="22" fillId="0" borderId="22" xfId="2" applyNumberFormat="1" applyFont="1" applyFill="1" applyBorder="1" applyAlignment="1">
      <alignment horizontal="center"/>
    </xf>
    <xf numFmtId="0" fontId="22" fillId="0" borderId="44" xfId="2" applyNumberFormat="1" applyFont="1" applyFill="1" applyBorder="1" applyAlignment="1">
      <alignment horizontal="center"/>
    </xf>
    <xf numFmtId="0" fontId="22" fillId="0" borderId="44" xfId="11" applyNumberFormat="1" applyFont="1" applyFill="1" applyBorder="1" applyAlignment="1">
      <alignment horizontal="center"/>
    </xf>
    <xf numFmtId="0" fontId="22" fillId="0" borderId="44" xfId="11" applyNumberFormat="1" applyFont="1" applyFill="1" applyBorder="1" applyAlignment="1">
      <alignment horizontal="center" vertical="center"/>
    </xf>
    <xf numFmtId="0" fontId="22" fillId="0" borderId="22" xfId="11" applyNumberFormat="1" applyFont="1" applyFill="1" applyBorder="1" applyAlignment="1">
      <alignment horizontal="center"/>
    </xf>
    <xf numFmtId="0" fontId="22" fillId="0" borderId="22" xfId="11" applyNumberFormat="1" applyFont="1" applyFill="1" applyBorder="1" applyAlignment="1">
      <alignment horizontal="center" vertical="center"/>
    </xf>
    <xf numFmtId="183" fontId="22" fillId="0" borderId="6" xfId="2" applyNumberFormat="1" applyFont="1" applyFill="1" applyBorder="1" applyAlignment="1">
      <alignment horizontal="center" vertical="center"/>
    </xf>
    <xf numFmtId="183" fontId="22" fillId="0" borderId="0" xfId="2" applyNumberFormat="1" applyFont="1" applyFill="1" applyBorder="1" applyAlignment="1">
      <alignment horizontal="center" vertical="center"/>
    </xf>
    <xf numFmtId="183" fontId="22" fillId="0" borderId="73" xfId="2" applyNumberFormat="1" applyFont="1" applyFill="1" applyBorder="1" applyAlignment="1">
      <alignment horizontal="center" vertical="center"/>
    </xf>
    <xf numFmtId="183" fontId="22" fillId="0" borderId="71" xfId="2" applyNumberFormat="1" applyFont="1" applyFill="1" applyBorder="1" applyAlignment="1">
      <alignment horizontal="center" vertical="center"/>
    </xf>
    <xf numFmtId="183" fontId="22" fillId="0" borderId="0" xfId="2" applyNumberFormat="1" applyFont="1" applyFill="1" applyAlignment="1">
      <alignment horizontal="center" vertical="center"/>
    </xf>
    <xf numFmtId="183" fontId="22" fillId="0" borderId="7" xfId="2" applyNumberFormat="1" applyFont="1" applyFill="1" applyBorder="1" applyAlignment="1">
      <alignment horizontal="center" vertical="center"/>
    </xf>
    <xf numFmtId="183" fontId="22" fillId="0" borderId="6" xfId="2" applyNumberFormat="1" applyFont="1" applyFill="1" applyBorder="1" applyAlignment="1">
      <alignment horizontal="center"/>
    </xf>
    <xf numFmtId="183" fontId="22" fillId="0" borderId="0" xfId="2" applyNumberFormat="1" applyFont="1" applyFill="1" applyBorder="1" applyAlignment="1">
      <alignment horizontal="center"/>
    </xf>
    <xf numFmtId="183" fontId="22" fillId="0" borderId="71" xfId="2" applyNumberFormat="1" applyFont="1" applyFill="1" applyBorder="1" applyAlignment="1">
      <alignment horizontal="center"/>
    </xf>
    <xf numFmtId="231" fontId="22" fillId="0" borderId="73" xfId="2" applyFont="1" applyFill="1" applyBorder="1" applyAlignment="1">
      <alignment horizontal="center"/>
    </xf>
    <xf numFmtId="231" fontId="22" fillId="0" borderId="0" xfId="2" applyFont="1" applyFill="1" applyBorder="1" applyAlignment="1">
      <alignment horizontal="center"/>
    </xf>
    <xf numFmtId="231" fontId="22" fillId="0" borderId="71" xfId="2" applyFont="1" applyFill="1" applyBorder="1" applyAlignment="1">
      <alignment horizontal="center"/>
    </xf>
    <xf numFmtId="231" fontId="22" fillId="0" borderId="0" xfId="2" applyFont="1" applyFill="1" applyAlignment="1">
      <alignment horizontal="center"/>
    </xf>
    <xf numFmtId="231" fontId="22" fillId="0" borderId="69" xfId="2" applyFont="1" applyFill="1" applyBorder="1" applyAlignment="1">
      <alignment horizontal="center"/>
    </xf>
    <xf numFmtId="231" fontId="22" fillId="0" borderId="68" xfId="2" applyFont="1" applyFill="1" applyBorder="1" applyAlignment="1">
      <alignment horizontal="center"/>
    </xf>
    <xf numFmtId="231" fontId="23" fillId="0" borderId="6" xfId="2" applyFont="1" applyFill="1" applyBorder="1" applyAlignment="1">
      <alignment vertical="top"/>
    </xf>
    <xf numFmtId="231" fontId="23" fillId="0" borderId="6" xfId="2" applyFont="1" applyFill="1" applyBorder="1"/>
    <xf numFmtId="231" fontId="23" fillId="0" borderId="0" xfId="2" applyFont="1" applyFill="1" applyBorder="1" applyAlignment="1">
      <alignment vertical="top"/>
    </xf>
    <xf numFmtId="0" fontId="22" fillId="0" borderId="0" xfId="2" applyNumberFormat="1" applyFont="1" applyFill="1" applyBorder="1" applyAlignment="1">
      <alignment horizontal="center" vertical="center"/>
    </xf>
    <xf numFmtId="223" fontId="8" fillId="0" borderId="6" xfId="3" applyNumberFormat="1" applyFont="1" applyBorder="1" applyAlignment="1">
      <alignment horizontal="left" justifyLastLine="1"/>
    </xf>
    <xf numFmtId="49" fontId="42" fillId="0" borderId="4" xfId="2" applyNumberFormat="1" applyFont="1" applyFill="1" applyBorder="1" applyAlignment="1">
      <alignment horizontal="center" vertical="center" wrapText="1"/>
    </xf>
    <xf numFmtId="38" fontId="6" fillId="0" borderId="118" xfId="2" applyNumberFormat="1" applyFont="1" applyFill="1" applyBorder="1" applyAlignment="1">
      <alignment vertical="center"/>
    </xf>
    <xf numFmtId="38" fontId="6" fillId="0" borderId="0" xfId="2" applyNumberFormat="1" applyFont="1" applyFill="1" applyBorder="1" applyAlignment="1">
      <alignment vertical="center"/>
    </xf>
    <xf numFmtId="38" fontId="8" fillId="0" borderId="118" xfId="2" applyNumberFormat="1" applyFont="1" applyFill="1" applyBorder="1" applyAlignment="1">
      <alignment vertical="center"/>
    </xf>
    <xf numFmtId="38" fontId="8" fillId="0" borderId="0" xfId="2" applyNumberFormat="1" applyFont="1" applyFill="1" applyBorder="1" applyAlignment="1">
      <alignment vertical="center"/>
    </xf>
    <xf numFmtId="38" fontId="8" fillId="0" borderId="216" xfId="2" applyNumberFormat="1" applyFont="1" applyFill="1" applyBorder="1" applyAlignment="1">
      <alignment vertical="center"/>
    </xf>
    <xf numFmtId="38" fontId="8" fillId="0" borderId="217" xfId="2" applyNumberFormat="1" applyFont="1" applyFill="1" applyBorder="1" applyAlignment="1">
      <alignment vertical="center"/>
    </xf>
    <xf numFmtId="231" fontId="6" fillId="0" borderId="0" xfId="2" applyFont="1" applyFill="1" applyAlignment="1">
      <alignment vertical="top"/>
    </xf>
    <xf numFmtId="199" fontId="8" fillId="0" borderId="0" xfId="17" applyNumberFormat="1" applyFont="1" applyFill="1" applyBorder="1" applyAlignment="1">
      <alignment horizontal="center" vertical="center"/>
    </xf>
    <xf numFmtId="199" fontId="8" fillId="0" borderId="217" xfId="17" applyNumberFormat="1" applyFont="1" applyFill="1" applyBorder="1" applyAlignment="1">
      <alignment horizontal="center" vertical="center"/>
    </xf>
    <xf numFmtId="231" fontId="8" fillId="0" borderId="4" xfId="6" applyFont="1" applyFill="1" applyBorder="1" applyAlignment="1">
      <alignment horizontal="distributed" vertical="center"/>
    </xf>
    <xf numFmtId="0" fontId="8" fillId="0" borderId="7" xfId="17" applyNumberFormat="1" applyFont="1" applyFill="1" applyBorder="1" applyAlignment="1">
      <alignment horizontal="right" vertical="center"/>
    </xf>
    <xf numFmtId="0" fontId="8" fillId="0" borderId="7" xfId="17" applyNumberFormat="1" applyFont="1" applyFill="1" applyBorder="1" applyAlignment="1">
      <alignment vertical="center"/>
    </xf>
    <xf numFmtId="231" fontId="23" fillId="0" borderId="155" xfId="2" applyFont="1" applyFill="1" applyBorder="1" applyAlignment="1">
      <alignment horizontal="distributed" justifyLastLine="1"/>
    </xf>
    <xf numFmtId="231" fontId="23" fillId="0" borderId="160" xfId="2" applyFont="1" applyFill="1" applyBorder="1" applyAlignment="1">
      <alignment horizontal="distributed" justifyLastLine="1"/>
    </xf>
    <xf numFmtId="231" fontId="23" fillId="0" borderId="37" xfId="2" applyFont="1" applyFill="1" applyBorder="1" applyAlignment="1">
      <alignment horizontal="distributed" justifyLastLine="1"/>
    </xf>
    <xf numFmtId="38" fontId="8" fillId="0" borderId="216" xfId="5" applyFont="1" applyFill="1" applyBorder="1"/>
    <xf numFmtId="38" fontId="8" fillId="0" borderId="229" xfId="5" applyFont="1" applyFill="1" applyBorder="1"/>
    <xf numFmtId="38" fontId="8" fillId="0" borderId="234" xfId="5" applyFont="1" applyFill="1" applyBorder="1"/>
    <xf numFmtId="38" fontId="8" fillId="0" borderId="0" xfId="1" applyFont="1" applyFill="1" applyBorder="1" applyAlignment="1">
      <alignment horizontal="right"/>
    </xf>
    <xf numFmtId="38" fontId="8" fillId="0" borderId="6" xfId="1" applyFont="1" applyFill="1" applyBorder="1" applyAlignment="1"/>
    <xf numFmtId="38" fontId="8" fillId="0" borderId="0" xfId="1" applyFont="1" applyFill="1" applyAlignment="1">
      <alignment horizontal="right"/>
    </xf>
    <xf numFmtId="38" fontId="8" fillId="0" borderId="6" xfId="1" applyFont="1" applyFill="1" applyBorder="1" applyAlignment="1">
      <alignment horizontal="right"/>
    </xf>
    <xf numFmtId="38" fontId="8" fillId="0" borderId="7" xfId="1" applyFont="1" applyFill="1" applyBorder="1" applyAlignment="1">
      <alignment horizontal="right"/>
    </xf>
    <xf numFmtId="38" fontId="8" fillId="0" borderId="6" xfId="1" applyFont="1" applyFill="1" applyBorder="1">
      <alignment vertical="center"/>
    </xf>
    <xf numFmtId="38" fontId="8" fillId="0" borderId="7" xfId="1" applyFont="1" applyFill="1" applyBorder="1">
      <alignment vertical="center"/>
    </xf>
    <xf numFmtId="191" fontId="8" fillId="0" borderId="4" xfId="2" applyNumberFormat="1" applyFont="1" applyFill="1" applyBorder="1" applyAlignment="1">
      <alignment horizontal="distributed" justifyLastLine="1"/>
    </xf>
    <xf numFmtId="38" fontId="8" fillId="0" borderId="216" xfId="5" applyFont="1" applyFill="1" applyBorder="1" applyAlignment="1"/>
    <xf numFmtId="38" fontId="8" fillId="0" borderId="217" xfId="5" applyFont="1" applyFill="1" applyBorder="1" applyAlignment="1"/>
    <xf numFmtId="191" fontId="8" fillId="0" borderId="218" xfId="2" applyNumberFormat="1" applyFont="1" applyFill="1" applyBorder="1" applyAlignment="1">
      <alignment horizontal="distributed" justifyLastLine="1"/>
    </xf>
    <xf numFmtId="191" fontId="8" fillId="0" borderId="0" xfId="2" applyNumberFormat="1" applyFont="1" applyFill="1" applyBorder="1" applyAlignment="1">
      <alignment vertical="center"/>
    </xf>
    <xf numFmtId="38" fontId="8" fillId="0" borderId="4" xfId="5" applyFont="1" applyFill="1" applyBorder="1"/>
    <xf numFmtId="0" fontId="8" fillId="0" borderId="8" xfId="2" applyNumberFormat="1" applyFont="1" applyFill="1" applyBorder="1" applyAlignment="1">
      <alignment horizontal="center"/>
    </xf>
    <xf numFmtId="38" fontId="8" fillId="0" borderId="7" xfId="5" applyFont="1" applyFill="1" applyBorder="1"/>
    <xf numFmtId="38" fontId="8" fillId="0" borderId="8" xfId="5" applyFont="1" applyFill="1" applyBorder="1"/>
    <xf numFmtId="38" fontId="8" fillId="0" borderId="4" xfId="17" applyFont="1" applyFill="1" applyBorder="1"/>
    <xf numFmtId="0" fontId="8" fillId="0" borderId="218" xfId="6" applyNumberFormat="1" applyFont="1" applyFill="1" applyBorder="1" applyAlignment="1">
      <alignment horizontal="center"/>
    </xf>
    <xf numFmtId="38" fontId="8" fillId="0" borderId="217" xfId="17" applyFont="1" applyFill="1" applyBorder="1"/>
    <xf numFmtId="38" fontId="8" fillId="0" borderId="218" xfId="17" applyFont="1" applyFill="1" applyBorder="1"/>
    <xf numFmtId="38" fontId="8" fillId="0" borderId="217" xfId="17" applyFont="1" applyFill="1" applyBorder="1" applyAlignment="1"/>
    <xf numFmtId="191" fontId="22" fillId="0" borderId="0" xfId="2" quotePrefix="1" applyNumberFormat="1" applyFont="1" applyFill="1" applyBorder="1" applyAlignment="1">
      <alignment horizontal="center"/>
    </xf>
    <xf numFmtId="191" fontId="22" fillId="0" borderId="217" xfId="2" quotePrefix="1" applyNumberFormat="1" applyFont="1" applyFill="1" applyBorder="1" applyAlignment="1">
      <alignment horizontal="center"/>
    </xf>
    <xf numFmtId="199" fontId="22" fillId="0" borderId="217" xfId="2" applyNumberFormat="1" applyFont="1" applyFill="1" applyBorder="1"/>
    <xf numFmtId="0" fontId="8" fillId="0" borderId="0" xfId="6" applyNumberFormat="1" applyFont="1" applyFill="1" applyBorder="1" applyAlignment="1">
      <alignment horizontal="center" vertical="center"/>
    </xf>
    <xf numFmtId="0" fontId="8" fillId="0" borderId="0" xfId="6" applyNumberFormat="1" applyFont="1" applyFill="1" applyBorder="1"/>
    <xf numFmtId="197" fontId="8" fillId="0" borderId="0" xfId="6" applyNumberFormat="1" applyFont="1" applyFill="1" applyBorder="1"/>
    <xf numFmtId="0" fontId="8" fillId="0" borderId="0" xfId="6" applyNumberFormat="1" applyFont="1" applyFill="1" applyBorder="1" applyAlignment="1">
      <alignment horizontal="distributed" vertical="center"/>
    </xf>
    <xf numFmtId="0" fontId="8" fillId="0" borderId="88" xfId="6" applyNumberFormat="1" applyFont="1" applyFill="1" applyBorder="1" applyAlignment="1">
      <alignment horizontal="center" vertical="center"/>
    </xf>
    <xf numFmtId="0" fontId="8" fillId="0" borderId="88" xfId="7" applyNumberFormat="1" applyFont="1" applyFill="1" applyBorder="1" applyAlignment="1"/>
    <xf numFmtId="2" fontId="8" fillId="0" borderId="88" xfId="6" applyNumberFormat="1" applyFont="1" applyFill="1" applyBorder="1"/>
    <xf numFmtId="0" fontId="8" fillId="0" borderId="0" xfId="7" applyNumberFormat="1" applyFont="1" applyFill="1" applyBorder="1" applyAlignment="1">
      <alignment vertical="center" readingOrder="1"/>
    </xf>
    <xf numFmtId="0" fontId="8" fillId="0" borderId="0" xfId="6" applyNumberFormat="1" applyFont="1" applyFill="1" applyBorder="1" applyAlignment="1">
      <alignment vertical="center" readingOrder="1"/>
    </xf>
    <xf numFmtId="0" fontId="8" fillId="0" borderId="0" xfId="6" applyNumberFormat="1" applyFont="1" applyFill="1" applyBorder="1" applyAlignment="1">
      <alignment readingOrder="1"/>
    </xf>
    <xf numFmtId="0" fontId="8" fillId="0" borderId="217" xfId="6" applyNumberFormat="1" applyFont="1" applyFill="1" applyBorder="1" applyAlignment="1">
      <alignment horizontal="distributed" vertical="center"/>
    </xf>
    <xf numFmtId="0" fontId="8" fillId="0" borderId="217" xfId="7" applyNumberFormat="1" applyFont="1" applyFill="1" applyBorder="1" applyAlignment="1">
      <alignment vertical="center" readingOrder="1"/>
    </xf>
    <xf numFmtId="0" fontId="8" fillId="0" borderId="217" xfId="6" applyNumberFormat="1" applyFont="1" applyFill="1" applyBorder="1" applyAlignment="1">
      <alignment vertical="center" readingOrder="1"/>
    </xf>
    <xf numFmtId="0" fontId="8" fillId="0" borderId="217" xfId="6" applyNumberFormat="1" applyFont="1" applyFill="1" applyBorder="1" applyAlignment="1">
      <alignment readingOrder="1"/>
    </xf>
    <xf numFmtId="0" fontId="8" fillId="0" borderId="218" xfId="6" applyNumberFormat="1" applyFont="1" applyFill="1" applyBorder="1" applyAlignment="1">
      <alignment horizontal="center" vertical="center" wrapText="1"/>
    </xf>
    <xf numFmtId="0" fontId="8" fillId="0" borderId="217" xfId="6" applyNumberFormat="1" applyFont="1" applyFill="1" applyBorder="1" applyAlignment="1">
      <alignment vertical="center"/>
    </xf>
    <xf numFmtId="0" fontId="8" fillId="0" borderId="217" xfId="7" applyNumberFormat="1" applyFont="1" applyFill="1" applyBorder="1" applyAlignment="1">
      <alignment vertical="center"/>
    </xf>
    <xf numFmtId="0" fontId="8" fillId="0" borderId="217" xfId="7" applyNumberFormat="1" applyFont="1" applyFill="1" applyBorder="1" applyAlignment="1">
      <alignment horizontal="right" vertical="center"/>
    </xf>
    <xf numFmtId="38" fontId="8" fillId="0" borderId="11" xfId="7" applyFont="1" applyFill="1" applyBorder="1" applyAlignment="1">
      <alignment horizontal="right"/>
    </xf>
    <xf numFmtId="199" fontId="8" fillId="0" borderId="0" xfId="7" applyNumberFormat="1" applyFont="1" applyFill="1" applyBorder="1" applyAlignment="1"/>
    <xf numFmtId="38" fontId="8" fillId="0" borderId="218" xfId="7" applyFont="1" applyFill="1" applyBorder="1" applyAlignment="1">
      <alignment horizontal="center" vertical="center"/>
    </xf>
    <xf numFmtId="198" fontId="8" fillId="0" borderId="216" xfId="14" applyNumberFormat="1" applyFont="1" applyFill="1" applyBorder="1" applyAlignment="1">
      <alignment horizontal="right" vertical="center"/>
    </xf>
    <xf numFmtId="198" fontId="8" fillId="0" borderId="217" xfId="14" applyNumberFormat="1" applyFont="1" applyFill="1" applyBorder="1" applyAlignment="1">
      <alignment horizontal="right" vertical="center"/>
    </xf>
    <xf numFmtId="38" fontId="8" fillId="0" borderId="0" xfId="7" applyFont="1" applyFill="1" applyAlignment="1">
      <alignment vertical="center"/>
    </xf>
    <xf numFmtId="38" fontId="8" fillId="0" borderId="4" xfId="7" applyFont="1" applyFill="1" applyBorder="1" applyAlignment="1">
      <alignment horizontal="left" vertical="top"/>
    </xf>
    <xf numFmtId="38" fontId="8" fillId="0" borderId="3" xfId="7" applyFont="1" applyFill="1" applyBorder="1" applyAlignment="1">
      <alignment horizontal="left" vertical="top"/>
    </xf>
    <xf numFmtId="38" fontId="8" fillId="0" borderId="217" xfId="7" applyFont="1" applyFill="1" applyBorder="1" applyAlignment="1">
      <alignment horizontal="right" vertical="top"/>
    </xf>
    <xf numFmtId="38" fontId="8" fillId="0" borderId="118" xfId="17" applyFont="1" applyFill="1" applyBorder="1" applyAlignment="1">
      <alignment horizontal="right" vertical="center" indent="1"/>
    </xf>
    <xf numFmtId="38" fontId="8" fillId="0" borderId="216" xfId="17" applyFont="1" applyFill="1" applyBorder="1" applyAlignment="1">
      <alignment horizontal="right" vertical="center" indent="1"/>
    </xf>
    <xf numFmtId="38" fontId="8" fillId="0" borderId="217" xfId="7" applyFont="1" applyFill="1" applyBorder="1" applyAlignment="1">
      <alignment horizontal="center"/>
    </xf>
    <xf numFmtId="187" fontId="8" fillId="0" borderId="217" xfId="7" applyNumberFormat="1" applyFont="1" applyFill="1" applyBorder="1" applyAlignment="1">
      <alignment horizontal="right" indent="1"/>
    </xf>
    <xf numFmtId="187" fontId="8" fillId="0" borderId="218" xfId="7" applyNumberFormat="1" applyFont="1" applyFill="1" applyBorder="1" applyAlignment="1">
      <alignment horizontal="right" indent="1"/>
    </xf>
    <xf numFmtId="197" fontId="8" fillId="0" borderId="77" xfId="7" applyNumberFormat="1" applyFont="1" applyFill="1" applyBorder="1" applyAlignment="1">
      <alignment horizontal="right"/>
    </xf>
    <xf numFmtId="38" fontId="8" fillId="0" borderId="218" xfId="7" applyFont="1" applyFill="1" applyBorder="1" applyAlignment="1">
      <alignment horizontal="center" vertical="distributed"/>
    </xf>
    <xf numFmtId="38" fontId="8" fillId="0" borderId="217" xfId="7" applyFont="1" applyFill="1" applyBorder="1" applyAlignment="1">
      <alignment horizontal="right" vertical="center"/>
    </xf>
    <xf numFmtId="38" fontId="8" fillId="0" borderId="217" xfId="7" applyFont="1" applyFill="1" applyBorder="1" applyAlignment="1">
      <alignment vertical="center"/>
    </xf>
    <xf numFmtId="38" fontId="8" fillId="0" borderId="218" xfId="7" applyFont="1" applyFill="1" applyBorder="1" applyAlignment="1">
      <alignment horizontal="right" vertical="center"/>
    </xf>
    <xf numFmtId="38" fontId="8" fillId="0" borderId="217" xfId="7" applyFont="1" applyFill="1" applyBorder="1" applyAlignment="1">
      <alignment horizontal="right"/>
    </xf>
    <xf numFmtId="38" fontId="8" fillId="0" borderId="220" xfId="10" applyFont="1" applyFill="1" applyBorder="1" applyAlignment="1" applyProtection="1">
      <alignment horizontal="center" vertical="distributed" wrapText="1"/>
    </xf>
    <xf numFmtId="38" fontId="8" fillId="0" borderId="81" xfId="23" applyFont="1" applyFill="1" applyBorder="1" applyAlignment="1"/>
    <xf numFmtId="38" fontId="8" fillId="0" borderId="217" xfId="23" applyFont="1" applyFill="1" applyBorder="1" applyAlignment="1">
      <alignment horizontal="right" vertical="top"/>
    </xf>
    <xf numFmtId="0" fontId="8" fillId="0" borderId="219" xfId="23" applyNumberFormat="1" applyFont="1" applyFill="1" applyBorder="1" applyAlignment="1"/>
    <xf numFmtId="0" fontId="8" fillId="0" borderId="218" xfId="2" quotePrefix="1" applyNumberFormat="1" applyFont="1" applyFill="1" applyBorder="1" applyAlignment="1">
      <alignment horizontal="center" wrapText="1"/>
    </xf>
    <xf numFmtId="38" fontId="8" fillId="0" borderId="212" xfId="23" applyFont="1" applyFill="1" applyBorder="1"/>
    <xf numFmtId="38" fontId="8" fillId="0" borderId="218" xfId="23" applyFont="1" applyFill="1" applyBorder="1"/>
    <xf numFmtId="192" fontId="8" fillId="0" borderId="216" xfId="23" applyNumberFormat="1" applyFont="1" applyFill="1" applyBorder="1"/>
    <xf numFmtId="192" fontId="8" fillId="0" borderId="217" xfId="23" applyNumberFormat="1" applyFont="1" applyFill="1" applyBorder="1"/>
    <xf numFmtId="3" fontId="8" fillId="4" borderId="217" xfId="2" applyNumberFormat="1" applyFont="1" applyFill="1" applyBorder="1"/>
    <xf numFmtId="0" fontId="8" fillId="0" borderId="4" xfId="2" quotePrefix="1" applyNumberFormat="1" applyFont="1" applyFill="1" applyBorder="1" applyAlignment="1">
      <alignment horizontal="center" vertical="center"/>
    </xf>
    <xf numFmtId="182" fontId="8" fillId="0" borderId="0" xfId="5" applyNumberFormat="1" applyFont="1" applyFill="1" applyBorder="1"/>
    <xf numFmtId="0" fontId="8" fillId="0" borderId="218" xfId="2" quotePrefix="1" applyNumberFormat="1" applyFont="1" applyFill="1" applyBorder="1" applyAlignment="1">
      <alignment horizontal="center" vertical="center"/>
    </xf>
    <xf numFmtId="182" fontId="8" fillId="0" borderId="217" xfId="5" applyNumberFormat="1" applyFont="1" applyFill="1" applyBorder="1"/>
    <xf numFmtId="38" fontId="8" fillId="0" borderId="0" xfId="1" applyFont="1" applyFill="1" applyBorder="1" applyAlignment="1"/>
    <xf numFmtId="49" fontId="8" fillId="0" borderId="217" xfId="5" applyNumberFormat="1" applyFont="1" applyFill="1" applyBorder="1" applyAlignment="1">
      <alignment horizontal="center"/>
    </xf>
    <xf numFmtId="38" fontId="8" fillId="0" borderId="80" xfId="5" applyFont="1" applyFill="1" applyBorder="1"/>
    <xf numFmtId="38" fontId="8" fillId="0" borderId="217" xfId="5" applyFont="1" applyFill="1" applyBorder="1" applyAlignment="1">
      <alignment vertical="center"/>
    </xf>
    <xf numFmtId="38" fontId="8" fillId="0" borderId="217" xfId="5" applyFont="1" applyFill="1" applyBorder="1" applyAlignment="1">
      <alignment horizontal="right" vertical="center"/>
    </xf>
    <xf numFmtId="38" fontId="22" fillId="0" borderId="17" xfId="5" applyFont="1" applyFill="1" applyBorder="1" applyAlignment="1">
      <alignment vertical="center"/>
    </xf>
    <xf numFmtId="179" fontId="22" fillId="0" borderId="17" xfId="5" applyNumberFormat="1" applyFont="1" applyFill="1" applyBorder="1" applyAlignment="1">
      <alignment vertical="center"/>
    </xf>
    <xf numFmtId="38" fontId="22" fillId="0" borderId="16" xfId="5" applyFont="1" applyFill="1" applyBorder="1"/>
    <xf numFmtId="193" fontId="22" fillId="0" borderId="17" xfId="12" applyNumberFormat="1" applyFont="1" applyFill="1" applyBorder="1"/>
    <xf numFmtId="38" fontId="22" fillId="0" borderId="77" xfId="5" applyFont="1" applyFill="1" applyBorder="1"/>
    <xf numFmtId="231" fontId="8" fillId="0" borderId="0" xfId="2" applyFont="1" applyAlignment="1">
      <alignment horizontal="distributed"/>
    </xf>
    <xf numFmtId="182" fontId="6" fillId="0" borderId="0" xfId="5" applyNumberFormat="1" applyFont="1" applyAlignment="1">
      <alignment horizontal="center" shrinkToFit="1"/>
    </xf>
    <xf numFmtId="182" fontId="6" fillId="0" borderId="212" xfId="5" applyNumberFormat="1" applyFont="1" applyBorder="1" applyAlignment="1">
      <alignment horizontal="center"/>
    </xf>
    <xf numFmtId="38" fontId="6" fillId="0" borderId="0" xfId="5" applyFont="1" applyFill="1"/>
    <xf numFmtId="38" fontId="6" fillId="0" borderId="212" xfId="5" applyFont="1" applyFill="1" applyBorder="1"/>
    <xf numFmtId="182" fontId="8" fillId="0" borderId="0" xfId="5" applyNumberFormat="1" applyFont="1" applyFill="1"/>
    <xf numFmtId="38" fontId="8" fillId="0" borderId="212" xfId="5" applyFont="1" applyFill="1" applyBorder="1"/>
    <xf numFmtId="0" fontId="22" fillId="0" borderId="218" xfId="2" applyNumberFormat="1" applyFont="1" applyFill="1" applyBorder="1" applyAlignment="1">
      <alignment horizontal="center"/>
    </xf>
    <xf numFmtId="0" fontId="22" fillId="0" borderId="217" xfId="6" applyNumberFormat="1" applyFont="1" applyFill="1" applyBorder="1" applyAlignment="1">
      <alignment horizontal="center"/>
    </xf>
    <xf numFmtId="38" fontId="22" fillId="0" borderId="216" xfId="17" applyFont="1" applyFill="1" applyBorder="1" applyAlignment="1">
      <alignment horizontal="right" indent="2"/>
    </xf>
    <xf numFmtId="38" fontId="22" fillId="0" borderId="217" xfId="17" applyFont="1" applyFill="1" applyBorder="1" applyAlignment="1">
      <alignment horizontal="right" indent="2"/>
    </xf>
    <xf numFmtId="38" fontId="8" fillId="0" borderId="118" xfId="5" applyFont="1" applyBorder="1" applyAlignment="1">
      <alignment horizontal="right" indent="1"/>
    </xf>
    <xf numFmtId="38" fontId="8" fillId="0" borderId="0" xfId="5" applyFont="1" applyAlignment="1">
      <alignment horizontal="right" indent="1"/>
    </xf>
    <xf numFmtId="38" fontId="8" fillId="0" borderId="0" xfId="5" applyFont="1" applyBorder="1" applyAlignment="1">
      <alignment horizontal="right" indent="1"/>
    </xf>
    <xf numFmtId="3" fontId="8" fillId="0" borderId="0" xfId="2" applyNumberFormat="1" applyFont="1" applyAlignment="1">
      <alignment horizontal="right" indent="1"/>
    </xf>
    <xf numFmtId="0" fontId="8" fillId="0" borderId="0" xfId="2" applyNumberFormat="1" applyFont="1" applyAlignment="1">
      <alignment horizontal="right" indent="1"/>
    </xf>
    <xf numFmtId="231" fontId="8" fillId="0" borderId="0" xfId="2" applyFont="1" applyAlignment="1">
      <alignment horizontal="right" indent="1"/>
    </xf>
    <xf numFmtId="38" fontId="8" fillId="0" borderId="212" xfId="5" applyFont="1" applyBorder="1" applyAlignment="1">
      <alignment horizontal="right" indent="1"/>
    </xf>
    <xf numFmtId="187" fontId="8" fillId="0" borderId="0" xfId="5" applyNumberFormat="1" applyFont="1"/>
    <xf numFmtId="187" fontId="8" fillId="0" borderId="0" xfId="5" applyNumberFormat="1" applyFont="1" applyFill="1"/>
    <xf numFmtId="187" fontId="8" fillId="0" borderId="0" xfId="5" applyNumberFormat="1" applyFont="1" applyFill="1" applyAlignment="1">
      <alignment horizontal="right"/>
    </xf>
    <xf numFmtId="187" fontId="8" fillId="0" borderId="0" xfId="5" applyNumberFormat="1" applyFont="1" applyFill="1" applyBorder="1"/>
    <xf numFmtId="187" fontId="8" fillId="0" borderId="0" xfId="5" applyNumberFormat="1" applyFont="1" applyBorder="1"/>
    <xf numFmtId="3" fontId="8" fillId="0" borderId="0" xfId="2" applyNumberFormat="1" applyFont="1"/>
    <xf numFmtId="3" fontId="8" fillId="0" borderId="7" xfId="2" applyNumberFormat="1" applyFont="1" applyBorder="1"/>
    <xf numFmtId="196" fontId="8" fillId="0" borderId="12" xfId="5" applyNumberFormat="1" applyFont="1" applyBorder="1"/>
    <xf numFmtId="196" fontId="8" fillId="0" borderId="6" xfId="5" applyNumberFormat="1" applyFont="1" applyBorder="1"/>
    <xf numFmtId="196" fontId="8" fillId="0" borderId="0" xfId="2" applyNumberFormat="1" applyFont="1" applyAlignment="1">
      <alignment horizontal="right" vertical="center"/>
    </xf>
    <xf numFmtId="196" fontId="8" fillId="0" borderId="0" xfId="5" applyNumberFormat="1" applyFont="1" applyBorder="1"/>
    <xf numFmtId="196" fontId="8" fillId="0" borderId="212" xfId="2" applyNumberFormat="1" applyFont="1" applyBorder="1" applyAlignment="1">
      <alignment vertical="center"/>
    </xf>
    <xf numFmtId="196" fontId="8" fillId="0" borderId="212" xfId="5" applyNumberFormat="1" applyFont="1" applyBorder="1"/>
    <xf numFmtId="0" fontId="22" fillId="0" borderId="218" xfId="2" quotePrefix="1" applyNumberFormat="1" applyFont="1" applyFill="1" applyBorder="1" applyAlignment="1">
      <alignment horizontal="center"/>
    </xf>
    <xf numFmtId="38" fontId="8" fillId="0" borderId="0" xfId="2" applyNumberFormat="1" applyFont="1" applyFill="1" applyBorder="1" applyAlignment="1">
      <alignment horizontal="right" vertical="center" shrinkToFit="1"/>
    </xf>
    <xf numFmtId="38" fontId="8" fillId="0" borderId="217" xfId="2" applyNumberFormat="1" applyFont="1" applyFill="1" applyBorder="1" applyAlignment="1">
      <alignment horizontal="right" vertical="center" shrinkToFit="1"/>
    </xf>
    <xf numFmtId="38" fontId="8" fillId="0" borderId="216" xfId="5" applyFont="1" applyFill="1" applyBorder="1" applyAlignment="1">
      <alignment horizontal="right" vertical="center"/>
    </xf>
    <xf numFmtId="38" fontId="8" fillId="0" borderId="212" xfId="5" applyFont="1" applyFill="1" applyBorder="1" applyAlignment="1">
      <alignment horizontal="right" vertical="center"/>
    </xf>
    <xf numFmtId="38" fontId="22" fillId="0" borderId="212" xfId="2" applyNumberFormat="1" applyFont="1" applyFill="1" applyBorder="1" applyAlignment="1">
      <alignment horizontal="right"/>
    </xf>
    <xf numFmtId="182" fontId="22" fillId="0" borderId="0" xfId="5" applyNumberFormat="1" applyFont="1" applyFill="1" applyBorder="1" applyAlignment="1">
      <alignment horizontal="right"/>
    </xf>
    <xf numFmtId="182" fontId="22" fillId="0" borderId="217" xfId="5" applyNumberFormat="1" applyFont="1" applyFill="1" applyBorder="1" applyAlignment="1">
      <alignment horizontal="right"/>
    </xf>
    <xf numFmtId="38" fontId="8" fillId="0" borderId="0" xfId="5" applyFont="1" applyFill="1" applyBorder="1" applyAlignment="1">
      <alignment horizontal="right" vertical="center" wrapText="1"/>
    </xf>
    <xf numFmtId="38" fontId="22" fillId="0" borderId="216" xfId="5" applyFont="1" applyFill="1" applyBorder="1" applyAlignment="1">
      <alignment horizontal="right"/>
    </xf>
    <xf numFmtId="38" fontId="22" fillId="0" borderId="218" xfId="5" applyFont="1" applyFill="1" applyBorder="1" applyAlignment="1">
      <alignment horizontal="right"/>
    </xf>
    <xf numFmtId="38" fontId="8" fillId="0" borderId="216" xfId="5" applyFont="1" applyFill="1" applyBorder="1" applyAlignment="1">
      <alignment horizontal="right" vertical="center" wrapText="1"/>
    </xf>
    <xf numFmtId="0" fontId="22" fillId="0" borderId="4" xfId="2" applyNumberFormat="1" applyFont="1" applyFill="1" applyBorder="1" applyAlignment="1">
      <alignment horizontal="distributed" vertical="center" justifyLastLine="1"/>
    </xf>
    <xf numFmtId="0" fontId="22" fillId="0" borderId="218" xfId="2" applyNumberFormat="1" applyFont="1" applyFill="1" applyBorder="1" applyAlignment="1">
      <alignment horizontal="distributed" vertical="center" justifyLastLine="1"/>
    </xf>
    <xf numFmtId="38" fontId="22" fillId="0" borderId="217" xfId="5" applyFont="1" applyFill="1" applyBorder="1" applyAlignment="1">
      <alignment horizontal="right" vertical="center"/>
    </xf>
    <xf numFmtId="0" fontId="22" fillId="0" borderId="217" xfId="2" quotePrefix="1" applyNumberFormat="1" applyFont="1" applyFill="1" applyBorder="1" applyAlignment="1">
      <alignment horizontal="center"/>
    </xf>
    <xf numFmtId="198" fontId="8" fillId="0" borderId="217" xfId="2" applyNumberFormat="1" applyFont="1" applyFill="1" applyBorder="1" applyAlignment="1"/>
    <xf numFmtId="0" fontId="8" fillId="0" borderId="217" xfId="2" applyNumberFormat="1" applyFont="1" applyFill="1" applyBorder="1" applyAlignment="1"/>
    <xf numFmtId="0" fontId="22" fillId="0" borderId="217" xfId="5" applyNumberFormat="1" applyFont="1" applyFill="1" applyBorder="1" applyAlignment="1">
      <alignment horizontal="right"/>
    </xf>
    <xf numFmtId="0" fontId="22" fillId="0" borderId="217" xfId="2" applyNumberFormat="1" applyFont="1" applyFill="1" applyBorder="1" applyAlignment="1">
      <alignment horizontal="right"/>
    </xf>
    <xf numFmtId="0" fontId="22" fillId="0" borderId="218" xfId="2" quotePrefix="1" applyNumberFormat="1" applyFont="1" applyFill="1" applyBorder="1" applyAlignment="1">
      <alignment horizontal="center" vertical="center"/>
    </xf>
    <xf numFmtId="38" fontId="22" fillId="0" borderId="216" xfId="5" applyFont="1" applyFill="1" applyBorder="1" applyAlignment="1">
      <alignment vertical="center"/>
    </xf>
    <xf numFmtId="38" fontId="22" fillId="0" borderId="217" xfId="5" applyFont="1" applyFill="1" applyBorder="1" applyAlignment="1">
      <alignment vertical="center"/>
    </xf>
    <xf numFmtId="0" fontId="22" fillId="0" borderId="217" xfId="2" applyNumberFormat="1" applyFont="1" applyFill="1" applyBorder="1" applyAlignment="1">
      <alignment horizontal="right" vertical="center"/>
    </xf>
    <xf numFmtId="0" fontId="22" fillId="0" borderId="217" xfId="2" applyNumberFormat="1" applyFont="1" applyFill="1" applyBorder="1"/>
    <xf numFmtId="191" fontId="22" fillId="0" borderId="4" xfId="0" applyNumberFormat="1" applyFont="1" applyFill="1" applyBorder="1" applyAlignment="1">
      <alignment horizontal="center" vertical="center" wrapText="1"/>
    </xf>
    <xf numFmtId="191" fontId="22" fillId="0" borderId="218" xfId="0" applyNumberFormat="1" applyFont="1" applyFill="1" applyBorder="1" applyAlignment="1">
      <alignment horizontal="center" vertical="center" wrapText="1"/>
    </xf>
    <xf numFmtId="191" fontId="8" fillId="0" borderId="216" xfId="0" applyNumberFormat="1" applyFont="1" applyFill="1" applyBorder="1" applyAlignment="1">
      <alignment horizontal="right" vertical="center" wrapText="1"/>
    </xf>
    <xf numFmtId="191" fontId="8" fillId="0" borderId="217" xfId="0" applyNumberFormat="1" applyFont="1" applyFill="1" applyBorder="1" applyAlignment="1">
      <alignment horizontal="right" vertical="center" wrapText="1"/>
    </xf>
    <xf numFmtId="3" fontId="8" fillId="0" borderId="217" xfId="0" applyNumberFormat="1" applyFont="1" applyFill="1" applyBorder="1" applyAlignment="1">
      <alignment horizontal="right" vertical="center" wrapText="1"/>
    </xf>
    <xf numFmtId="191" fontId="22" fillId="0" borderId="4" xfId="0" applyNumberFormat="1" applyFont="1" applyFill="1" applyBorder="1" applyAlignment="1">
      <alignment horizontal="center"/>
    </xf>
    <xf numFmtId="191" fontId="22" fillId="0" borderId="218" xfId="0" applyNumberFormat="1" applyFont="1" applyFill="1" applyBorder="1" applyAlignment="1">
      <alignment horizontal="center"/>
    </xf>
    <xf numFmtId="191" fontId="8" fillId="0" borderId="216" xfId="0" applyNumberFormat="1" applyFont="1" applyFill="1" applyBorder="1" applyAlignment="1">
      <alignment horizontal="right" wrapText="1"/>
    </xf>
    <xf numFmtId="191" fontId="8" fillId="0" borderId="217" xfId="0" applyNumberFormat="1" applyFont="1" applyFill="1" applyBorder="1" applyAlignment="1">
      <alignment horizontal="right" wrapText="1"/>
    </xf>
    <xf numFmtId="192" fontId="8" fillId="0" borderId="217" xfId="0" applyNumberFormat="1" applyFont="1" applyFill="1" applyBorder="1" applyAlignment="1">
      <alignment horizontal="right" vertical="center" wrapText="1"/>
    </xf>
    <xf numFmtId="191" fontId="22" fillId="0" borderId="218" xfId="2" quotePrefix="1" applyNumberFormat="1" applyFont="1" applyFill="1" applyBorder="1" applyAlignment="1">
      <alignment horizontal="center"/>
    </xf>
    <xf numFmtId="191" fontId="22" fillId="0" borderId="4" xfId="2" quotePrefix="1" applyNumberFormat="1" applyFont="1" applyFill="1" applyBorder="1" applyAlignment="1">
      <alignment horizontal="center" vertical="center" wrapText="1"/>
    </xf>
    <xf numFmtId="191" fontId="22" fillId="0" borderId="218" xfId="2" quotePrefix="1" applyNumberFormat="1" applyFont="1" applyFill="1" applyBorder="1" applyAlignment="1">
      <alignment horizontal="center" vertical="center" wrapText="1"/>
    </xf>
    <xf numFmtId="38" fontId="22" fillId="0" borderId="217" xfId="5" applyNumberFormat="1" applyFont="1" applyFill="1" applyBorder="1" applyAlignment="1">
      <alignment horizontal="right" vertical="center"/>
    </xf>
    <xf numFmtId="0" fontId="8" fillId="0" borderId="0" xfId="2" applyNumberFormat="1" applyFont="1" applyFill="1" applyBorder="1" applyAlignment="1">
      <alignment shrinkToFit="1"/>
    </xf>
    <xf numFmtId="192" fontId="22" fillId="0" borderId="6" xfId="5" applyNumberFormat="1" applyFont="1" applyFill="1" applyBorder="1"/>
    <xf numFmtId="192" fontId="22" fillId="0" borderId="0" xfId="5" applyNumberFormat="1" applyFont="1" applyFill="1" applyBorder="1"/>
    <xf numFmtId="192" fontId="22" fillId="0" borderId="0" xfId="2" applyNumberFormat="1" applyFont="1" applyFill="1" applyBorder="1"/>
    <xf numFmtId="192" fontId="22" fillId="0" borderId="0" xfId="2" applyNumberFormat="1" applyFont="1" applyFill="1" applyBorder="1" applyAlignment="1"/>
    <xf numFmtId="192" fontId="22" fillId="0" borderId="212" xfId="5" applyNumberFormat="1" applyFont="1" applyFill="1" applyBorder="1"/>
    <xf numFmtId="0" fontId="22" fillId="0" borderId="13" xfId="2" applyNumberFormat="1" applyFont="1" applyFill="1" applyBorder="1" applyAlignment="1">
      <alignment horizontal="center" vertical="center" wrapText="1"/>
    </xf>
    <xf numFmtId="0" fontId="22" fillId="0" borderId="212" xfId="2" applyNumberFormat="1" applyFont="1" applyFill="1" applyBorder="1" applyAlignment="1">
      <alignment horizontal="right"/>
    </xf>
    <xf numFmtId="38" fontId="22" fillId="0" borderId="77" xfId="5" applyFont="1" applyFill="1" applyBorder="1" applyAlignment="1">
      <alignment horizontal="right"/>
    </xf>
    <xf numFmtId="189" fontId="8" fillId="0" borderId="77" xfId="2" applyNumberFormat="1" applyFont="1" applyFill="1" applyBorder="1" applyAlignment="1">
      <alignment horizontal="center"/>
    </xf>
    <xf numFmtId="189" fontId="8" fillId="0" borderId="212" xfId="2" applyNumberFormat="1" applyFont="1" applyFill="1" applyBorder="1" applyAlignment="1">
      <alignment horizontal="center"/>
    </xf>
    <xf numFmtId="231" fontId="46" fillId="0" borderId="0" xfId="2" applyFont="1" applyFill="1"/>
    <xf numFmtId="231" fontId="22" fillId="0" borderId="0" xfId="2" applyFont="1" applyFill="1" applyAlignment="1">
      <alignment horizontal="right"/>
    </xf>
    <xf numFmtId="0" fontId="22" fillId="0" borderId="4" xfId="2" applyNumberFormat="1" applyFont="1" applyFill="1" applyBorder="1" applyAlignment="1">
      <alignment horizontal="center" wrapText="1"/>
    </xf>
    <xf numFmtId="195" fontId="22" fillId="0" borderId="0" xfId="5" applyNumberFormat="1" applyFont="1" applyFill="1" applyBorder="1" applyAlignment="1">
      <alignment horizontal="right"/>
    </xf>
    <xf numFmtId="0" fontId="22" fillId="0" borderId="51" xfId="2" applyNumberFormat="1" applyFont="1" applyFill="1" applyBorder="1" applyAlignment="1">
      <alignment horizontal="center" wrapText="1"/>
    </xf>
    <xf numFmtId="38" fontId="22" fillId="0" borderId="218" xfId="17" applyFont="1" applyFill="1" applyBorder="1" applyAlignment="1">
      <alignment horizontal="center" vertical="center"/>
    </xf>
    <xf numFmtId="38" fontId="22" fillId="0" borderId="217" xfId="17" applyFont="1" applyFill="1" applyBorder="1" applyAlignment="1">
      <alignment horizontal="center" vertical="center"/>
    </xf>
    <xf numFmtId="182" fontId="22" fillId="0" borderId="217" xfId="17" applyNumberFormat="1" applyFont="1" applyFill="1" applyBorder="1" applyAlignment="1">
      <alignment horizontal="center" vertical="center"/>
    </xf>
    <xf numFmtId="38" fontId="6" fillId="0" borderId="0" xfId="17" quotePrefix="1" applyFont="1" applyBorder="1" applyAlignment="1">
      <alignment horizontal="right"/>
    </xf>
    <xf numFmtId="38" fontId="8" fillId="0" borderId="0" xfId="17" quotePrefix="1" applyFont="1" applyBorder="1" applyAlignment="1">
      <alignment horizontal="right" vertical="center"/>
    </xf>
    <xf numFmtId="38" fontId="8" fillId="0" borderId="46" xfId="17" applyFont="1" applyFill="1" applyBorder="1" applyAlignment="1">
      <alignment horizontal="centerContinuous" vertical="center"/>
    </xf>
    <xf numFmtId="231" fontId="8" fillId="0" borderId="6" xfId="6" applyFont="1" applyBorder="1" applyAlignment="1">
      <alignment horizontal="center" vertical="center"/>
    </xf>
    <xf numFmtId="57" fontId="8" fillId="0" borderId="6" xfId="6" applyNumberFormat="1" applyFont="1" applyBorder="1" applyAlignment="1">
      <alignment horizontal="center" vertical="center"/>
    </xf>
    <xf numFmtId="231" fontId="8" fillId="0" borderId="6" xfId="6" applyFont="1" applyBorder="1" applyAlignment="1">
      <alignment horizontal="distributed" vertical="center" shrinkToFit="1"/>
    </xf>
    <xf numFmtId="49" fontId="8" fillId="0" borderId="6" xfId="6" applyNumberFormat="1" applyFont="1" applyBorder="1" applyAlignment="1">
      <alignment horizontal="center" vertical="center"/>
    </xf>
    <xf numFmtId="184" fontId="8" fillId="0" borderId="6" xfId="6" applyNumberFormat="1" applyFont="1" applyBorder="1" applyAlignment="1">
      <alignment vertical="center"/>
    </xf>
    <xf numFmtId="184" fontId="8" fillId="0" borderId="0" xfId="6" applyNumberFormat="1" applyFont="1" applyBorder="1" applyAlignment="1">
      <alignment vertical="center"/>
    </xf>
    <xf numFmtId="9" fontId="8" fillId="0" borderId="0" xfId="6" applyNumberFormat="1" applyFont="1" applyBorder="1" applyAlignment="1">
      <alignment vertical="center"/>
    </xf>
    <xf numFmtId="184" fontId="8" fillId="0" borderId="6" xfId="6" applyNumberFormat="1" applyFont="1" applyBorder="1" applyAlignment="1">
      <alignment horizontal="right" vertical="center"/>
    </xf>
    <xf numFmtId="231" fontId="8" fillId="0" borderId="118" xfId="6" applyFont="1" applyBorder="1" applyAlignment="1">
      <alignment horizontal="center" vertical="center"/>
    </xf>
    <xf numFmtId="57" fontId="8" fillId="0" borderId="0" xfId="6" applyNumberFormat="1" applyFont="1" applyBorder="1" applyAlignment="1">
      <alignment horizontal="center" vertical="center"/>
    </xf>
    <xf numFmtId="231" fontId="8" fillId="0" borderId="0" xfId="6" applyFont="1" applyBorder="1" applyAlignment="1">
      <alignment horizontal="distributed" vertical="center" shrinkToFit="1"/>
    </xf>
    <xf numFmtId="49" fontId="8" fillId="0" borderId="0" xfId="6" applyNumberFormat="1" applyFont="1" applyBorder="1" applyAlignment="1">
      <alignment horizontal="center" vertical="center"/>
    </xf>
    <xf numFmtId="184" fontId="8" fillId="0" borderId="0" xfId="6" applyNumberFormat="1" applyFont="1" applyBorder="1" applyAlignment="1">
      <alignment horizontal="right" vertical="center"/>
    </xf>
    <xf numFmtId="184" fontId="8" fillId="0" borderId="0" xfId="6" applyNumberFormat="1" applyFont="1" applyFill="1" applyBorder="1" applyAlignment="1">
      <alignment vertical="center"/>
    </xf>
    <xf numFmtId="9" fontId="8" fillId="0" borderId="0" xfId="6" applyNumberFormat="1" applyFont="1" applyFill="1" applyBorder="1" applyAlignment="1">
      <alignment vertical="center"/>
    </xf>
    <xf numFmtId="184" fontId="8" fillId="0" borderId="0" xfId="6" applyNumberFormat="1" applyFont="1" applyFill="1" applyBorder="1" applyAlignment="1">
      <alignment horizontal="right" vertical="center"/>
    </xf>
    <xf numFmtId="231" fontId="8" fillId="0" borderId="0" xfId="6" applyFont="1" applyFill="1" applyBorder="1" applyAlignment="1">
      <alignment horizontal="center" vertical="center"/>
    </xf>
    <xf numFmtId="231" fontId="8" fillId="0" borderId="118" xfId="6" applyFont="1" applyFill="1" applyBorder="1" applyAlignment="1">
      <alignment horizontal="center" vertical="center"/>
    </xf>
    <xf numFmtId="231" fontId="8" fillId="0" borderId="0" xfId="6" applyFont="1" applyFill="1" applyBorder="1" applyAlignment="1">
      <alignment horizontal="distributed" vertical="center" shrinkToFit="1"/>
    </xf>
    <xf numFmtId="49" fontId="8" fillId="0" borderId="0" xfId="6" applyNumberFormat="1" applyFont="1" applyFill="1" applyBorder="1" applyAlignment="1">
      <alignment horizontal="center" vertical="center"/>
    </xf>
    <xf numFmtId="57" fontId="8" fillId="0" borderId="0" xfId="6" applyNumberFormat="1" applyFont="1" applyFill="1" applyBorder="1" applyAlignment="1">
      <alignment horizontal="center" vertical="center"/>
    </xf>
    <xf numFmtId="231" fontId="8" fillId="0" borderId="0" xfId="6" applyFont="1" applyFill="1" applyBorder="1" applyAlignment="1">
      <alignment horizontal="distributed" vertical="center"/>
    </xf>
    <xf numFmtId="57" fontId="8" fillId="0" borderId="118" xfId="6" applyNumberFormat="1" applyFont="1" applyFill="1" applyBorder="1" applyAlignment="1">
      <alignment horizontal="center" vertical="center"/>
    </xf>
    <xf numFmtId="231" fontId="8" fillId="0" borderId="6" xfId="6" applyFont="1" applyBorder="1" applyAlignment="1">
      <alignment horizontal="distributed" vertical="center"/>
    </xf>
    <xf numFmtId="9" fontId="8" fillId="0" borderId="6" xfId="6" applyNumberFormat="1" applyFont="1" applyBorder="1" applyAlignment="1">
      <alignment vertical="center"/>
    </xf>
    <xf numFmtId="182" fontId="8" fillId="0" borderId="80" xfId="17" applyNumberFormat="1" applyFont="1" applyFill="1" applyBorder="1" applyAlignment="1">
      <alignment vertical="center"/>
    </xf>
    <xf numFmtId="208" fontId="8" fillId="0" borderId="2" xfId="17" applyNumberFormat="1" applyFont="1" applyFill="1" applyBorder="1" applyAlignment="1">
      <alignment horizontal="center" vertical="center"/>
    </xf>
    <xf numFmtId="38" fontId="8" fillId="0" borderId="10" xfId="17" applyFont="1" applyFill="1" applyBorder="1" applyAlignment="1">
      <alignment horizontal="center" vertical="center"/>
    </xf>
    <xf numFmtId="57" fontId="8" fillId="0" borderId="2" xfId="17" applyNumberFormat="1" applyFont="1" applyFill="1" applyBorder="1" applyAlignment="1">
      <alignment horizontal="center" vertical="center"/>
    </xf>
    <xf numFmtId="49" fontId="8" fillId="0" borderId="2" xfId="17" applyNumberFormat="1" applyFont="1" applyFill="1" applyBorder="1" applyAlignment="1">
      <alignment horizontal="center" vertical="center"/>
    </xf>
    <xf numFmtId="207" fontId="8" fillId="0" borderId="2" xfId="17" applyNumberFormat="1" applyFont="1" applyFill="1" applyBorder="1" applyAlignment="1">
      <alignment vertical="center"/>
    </xf>
    <xf numFmtId="9" fontId="8" fillId="0" borderId="2" xfId="17" applyNumberFormat="1" applyFont="1" applyFill="1" applyBorder="1" applyAlignment="1">
      <alignment vertical="center"/>
    </xf>
    <xf numFmtId="38" fontId="6" fillId="0" borderId="0" xfId="17" quotePrefix="1" applyFont="1" applyFill="1" applyBorder="1" applyAlignment="1">
      <alignment horizontal="right"/>
    </xf>
    <xf numFmtId="38" fontId="8" fillId="0" borderId="118" xfId="17" applyFont="1" applyFill="1" applyBorder="1" applyAlignment="1">
      <alignment horizontal="distributed" vertical="center"/>
    </xf>
    <xf numFmtId="38" fontId="8" fillId="0" borderId="109" xfId="17" applyFont="1" applyFill="1" applyBorder="1" applyAlignment="1">
      <alignment horizontal="distributed" vertical="center" shrinkToFit="1"/>
    </xf>
    <xf numFmtId="38" fontId="8" fillId="0" borderId="8" xfId="17" applyFont="1" applyFill="1" applyBorder="1" applyAlignment="1">
      <alignment horizontal="distributed" vertical="center"/>
    </xf>
    <xf numFmtId="38" fontId="8" fillId="0" borderId="40" xfId="17" applyFont="1" applyFill="1" applyBorder="1" applyAlignment="1">
      <alignment horizontal="distributed" vertical="center"/>
    </xf>
    <xf numFmtId="57" fontId="8" fillId="0" borderId="39" xfId="17" applyNumberFormat="1" applyFont="1" applyFill="1" applyBorder="1" applyAlignment="1">
      <alignment horizontal="center" vertical="center"/>
    </xf>
    <xf numFmtId="211" fontId="8" fillId="0" borderId="7" xfId="17" applyNumberFormat="1" applyFont="1" applyFill="1" applyBorder="1" applyAlignment="1">
      <alignment vertical="center"/>
    </xf>
    <xf numFmtId="38" fontId="8" fillId="0" borderId="7" xfId="17" applyFont="1" applyFill="1" applyBorder="1" applyAlignment="1">
      <alignment horizontal="right" vertical="center" wrapText="1"/>
    </xf>
    <xf numFmtId="210" fontId="8" fillId="0" borderId="7" xfId="17" applyNumberFormat="1" applyFont="1" applyFill="1" applyBorder="1" applyAlignment="1">
      <alignment horizontal="right" vertical="center" shrinkToFit="1"/>
    </xf>
    <xf numFmtId="38" fontId="8" fillId="0" borderId="0" xfId="17" quotePrefix="1" applyFont="1" applyBorder="1" applyAlignment="1">
      <alignment horizontal="right"/>
    </xf>
    <xf numFmtId="231" fontId="8" fillId="0" borderId="126" xfId="24" applyFont="1" applyFill="1" applyBorder="1" applyAlignment="1">
      <alignment vertical="top"/>
    </xf>
    <xf numFmtId="231" fontId="8" fillId="0" borderId="125" xfId="24" applyFont="1" applyFill="1" applyBorder="1" applyAlignment="1">
      <alignment vertical="top" wrapText="1"/>
    </xf>
    <xf numFmtId="231" fontId="8" fillId="0" borderId="124" xfId="24" applyFont="1" applyFill="1" applyBorder="1" applyAlignment="1">
      <alignment vertical="top" wrapText="1"/>
    </xf>
    <xf numFmtId="231" fontId="8" fillId="0" borderId="122" xfId="24" applyFont="1" applyFill="1" applyBorder="1" applyAlignment="1">
      <alignment vertical="top"/>
    </xf>
    <xf numFmtId="231" fontId="8" fillId="0" borderId="123" xfId="24" applyFont="1" applyFill="1" applyBorder="1" applyAlignment="1">
      <alignment vertical="top" wrapText="1"/>
    </xf>
    <xf numFmtId="231" fontId="8" fillId="0" borderId="121" xfId="24" applyFont="1" applyFill="1" applyBorder="1" applyAlignment="1">
      <alignment vertical="top" wrapText="1"/>
    </xf>
    <xf numFmtId="231" fontId="8" fillId="0" borderId="120" xfId="24" applyFont="1" applyFill="1" applyBorder="1" applyAlignment="1">
      <alignment vertical="top" wrapText="1"/>
    </xf>
    <xf numFmtId="231" fontId="8" fillId="10" borderId="122" xfId="24" applyFont="1" applyFill="1" applyBorder="1" applyAlignment="1">
      <alignment vertical="top"/>
    </xf>
    <xf numFmtId="231" fontId="8" fillId="10" borderId="123" xfId="24" applyFont="1" applyFill="1" applyBorder="1" applyAlignment="1">
      <alignment vertical="top" wrapText="1"/>
    </xf>
    <xf numFmtId="231" fontId="8" fillId="10" borderId="121" xfId="24" applyFont="1" applyFill="1" applyBorder="1" applyAlignment="1">
      <alignment vertical="top" wrapText="1"/>
    </xf>
    <xf numFmtId="231" fontId="8" fillId="10" borderId="120" xfId="24" applyFont="1" applyFill="1" applyBorder="1" applyAlignment="1">
      <alignment vertical="top" wrapText="1"/>
    </xf>
    <xf numFmtId="231" fontId="8" fillId="0" borderId="122" xfId="24" applyFont="1" applyFill="1" applyBorder="1" applyAlignment="1">
      <alignment vertical="top" wrapText="1"/>
    </xf>
    <xf numFmtId="56" fontId="8" fillId="0" borderId="123" xfId="24" applyNumberFormat="1" applyFont="1" applyFill="1" applyBorder="1" applyAlignment="1">
      <alignment horizontal="left" vertical="top" wrapText="1"/>
    </xf>
    <xf numFmtId="58" fontId="8" fillId="0" borderId="123" xfId="24" applyNumberFormat="1" applyFont="1" applyFill="1" applyBorder="1" applyAlignment="1">
      <alignment horizontal="left" vertical="top" wrapText="1"/>
    </xf>
    <xf numFmtId="231" fontId="8" fillId="0" borderId="69" xfId="24" applyFont="1" applyFill="1" applyBorder="1" applyAlignment="1">
      <alignment horizontal="left" vertical="top" wrapText="1"/>
    </xf>
    <xf numFmtId="231" fontId="8" fillId="0" borderId="121" xfId="24" applyFont="1" applyBorder="1" applyAlignment="1">
      <alignment horizontal="left" vertical="top" wrapText="1"/>
    </xf>
    <xf numFmtId="231" fontId="8" fillId="0" borderId="120" xfId="24" applyFont="1" applyBorder="1" applyAlignment="1">
      <alignment vertical="top" wrapText="1"/>
    </xf>
    <xf numFmtId="56" fontId="8" fillId="0" borderId="69" xfId="24" applyNumberFormat="1" applyFont="1" applyBorder="1" applyAlignment="1">
      <alignment horizontal="left" vertical="top" wrapText="1"/>
    </xf>
    <xf numFmtId="231" fontId="8" fillId="0" borderId="51" xfId="24" applyFont="1" applyFill="1" applyBorder="1" applyAlignment="1">
      <alignment vertical="top"/>
    </xf>
    <xf numFmtId="231" fontId="8" fillId="0" borderId="216" xfId="24" applyFont="1" applyFill="1" applyBorder="1" applyAlignment="1">
      <alignment vertical="top" wrapText="1"/>
    </xf>
    <xf numFmtId="231" fontId="8" fillId="0" borderId="37" xfId="24" applyFont="1" applyFill="1" applyBorder="1" applyAlignment="1">
      <alignment vertical="top" wrapText="1"/>
    </xf>
    <xf numFmtId="231" fontId="8" fillId="0" borderId="53" xfId="24" applyFont="1" applyFill="1" applyBorder="1" applyAlignment="1">
      <alignment vertical="top" wrapText="1"/>
    </xf>
    <xf numFmtId="231" fontId="22" fillId="0" borderId="22" xfId="2" applyFont="1" applyFill="1" applyBorder="1" applyAlignment="1">
      <alignment horizontal="distributed" vertical="center" justifyLastLine="1"/>
    </xf>
    <xf numFmtId="231" fontId="22" fillId="0" borderId="21" xfId="2" applyFont="1" applyFill="1" applyBorder="1" applyAlignment="1">
      <alignment horizontal="distributed" vertical="center" justifyLastLine="1"/>
    </xf>
    <xf numFmtId="38" fontId="22" fillId="0" borderId="0" xfId="5" applyFont="1" applyFill="1" applyAlignment="1">
      <alignment horizontal="right"/>
    </xf>
    <xf numFmtId="176" fontId="8" fillId="0" borderId="0" xfId="2" applyNumberFormat="1" applyFont="1" applyFill="1" applyAlignment="1">
      <alignment vertical="center"/>
    </xf>
    <xf numFmtId="191" fontId="8" fillId="0" borderId="0" xfId="2" applyNumberFormat="1" applyFont="1" applyFill="1" applyAlignment="1">
      <alignment vertical="center"/>
    </xf>
    <xf numFmtId="191" fontId="8" fillId="0" borderId="0" xfId="2" applyNumberFormat="1" applyFont="1" applyFill="1" applyAlignment="1">
      <alignment horizontal="right" vertical="center"/>
    </xf>
    <xf numFmtId="247" fontId="8" fillId="0" borderId="0" xfId="2" applyNumberFormat="1" applyFont="1" applyFill="1" applyBorder="1" applyAlignment="1">
      <alignment horizontal="right" vertical="center"/>
    </xf>
    <xf numFmtId="191" fontId="8" fillId="0" borderId="0" xfId="2" applyNumberFormat="1" applyFont="1" applyFill="1" applyBorder="1" applyAlignment="1">
      <alignment horizontal="right" vertical="center"/>
    </xf>
    <xf numFmtId="176" fontId="8" fillId="0" borderId="0" xfId="2" applyNumberFormat="1" applyFont="1" applyFill="1" applyBorder="1" applyAlignment="1">
      <alignment horizontal="right" vertical="center"/>
    </xf>
    <xf numFmtId="191" fontId="8" fillId="0" borderId="0" xfId="2" quotePrefix="1" applyNumberFormat="1" applyFont="1" applyFill="1" applyBorder="1" applyAlignment="1">
      <alignment horizontal="right" vertical="center"/>
    </xf>
    <xf numFmtId="247" fontId="8" fillId="0" borderId="0" xfId="2" quotePrefix="1" applyNumberFormat="1" applyFont="1" applyFill="1" applyBorder="1" applyAlignment="1">
      <alignment horizontal="right" vertical="center"/>
    </xf>
    <xf numFmtId="191" fontId="8" fillId="0" borderId="2" xfId="2" applyNumberFormat="1" applyFont="1" applyFill="1" applyBorder="1" applyAlignment="1">
      <alignment vertical="center"/>
    </xf>
    <xf numFmtId="231" fontId="8" fillId="0" borderId="107" xfId="15" applyFont="1" applyFill="1" applyBorder="1" applyAlignment="1">
      <alignment horizontal="center" vertical="center"/>
    </xf>
    <xf numFmtId="231" fontId="8" fillId="0" borderId="107" xfId="15" applyFont="1" applyFill="1" applyBorder="1" applyAlignment="1">
      <alignment horizontal="left" vertical="center"/>
    </xf>
    <xf numFmtId="231" fontId="8" fillId="0" borderId="4" xfId="15" applyFont="1" applyFill="1" applyBorder="1" applyAlignment="1">
      <alignment horizontal="left" vertical="center"/>
    </xf>
    <xf numFmtId="231" fontId="8" fillId="0" borderId="225" xfId="15" applyFont="1" applyFill="1" applyBorder="1" applyAlignment="1">
      <alignment horizontal="left" vertical="center"/>
    </xf>
    <xf numFmtId="231" fontId="105" fillId="0" borderId="106" xfId="15" applyFont="1" applyFill="1" applyBorder="1" applyAlignment="1">
      <alignment horizontal="left" vertical="center"/>
    </xf>
    <xf numFmtId="231" fontId="8" fillId="0" borderId="108" xfId="15" applyFont="1" applyFill="1" applyBorder="1" applyAlignment="1">
      <alignment horizontal="left" vertical="center"/>
    </xf>
    <xf numFmtId="231" fontId="8" fillId="0" borderId="106" xfId="15" applyFont="1" applyFill="1" applyBorder="1" applyAlignment="1">
      <alignment horizontal="left" vertical="center" shrinkToFit="1"/>
    </xf>
    <xf numFmtId="231" fontId="8" fillId="0" borderId="58" xfId="15" applyFont="1" applyFill="1" applyBorder="1" applyAlignment="1">
      <alignment horizontal="left" vertical="center"/>
    </xf>
    <xf numFmtId="231" fontId="8" fillId="0" borderId="109" xfId="15" applyFont="1" applyFill="1" applyBorder="1" applyAlignment="1">
      <alignment horizontal="left" vertical="center"/>
    </xf>
    <xf numFmtId="231" fontId="8" fillId="0" borderId="60" xfId="15" applyFont="1" applyFill="1" applyBorder="1" applyAlignment="1">
      <alignment horizontal="left" vertical="center"/>
    </xf>
    <xf numFmtId="230" fontId="22" fillId="0" borderId="0" xfId="36" applyNumberFormat="1" applyFont="1" applyFill="1" applyAlignment="1"/>
    <xf numFmtId="0" fontId="22" fillId="0" borderId="4" xfId="36" applyNumberFormat="1" applyFont="1" applyFill="1" applyBorder="1" applyAlignment="1">
      <alignment horizontal="center"/>
    </xf>
    <xf numFmtId="183" fontId="22" fillId="0" borderId="0" xfId="36" applyNumberFormat="1" applyFont="1" applyFill="1" applyAlignment="1"/>
    <xf numFmtId="231" fontId="22" fillId="0" borderId="4" xfId="36" applyNumberFormat="1" applyFont="1" applyFill="1" applyBorder="1" applyAlignment="1">
      <alignment horizontal="center"/>
    </xf>
    <xf numFmtId="230" fontId="22" fillId="10" borderId="0" xfId="36" applyNumberFormat="1" applyFont="1" applyFill="1" applyAlignment="1"/>
    <xf numFmtId="230" fontId="22" fillId="10" borderId="0" xfId="36" applyNumberFormat="1" applyFont="1" applyFill="1"/>
    <xf numFmtId="230" fontId="22" fillId="10" borderId="0" xfId="36" applyNumberFormat="1" applyFont="1" applyFill="1" applyAlignment="1">
      <alignment horizontal="right"/>
    </xf>
    <xf numFmtId="0" fontId="22" fillId="10" borderId="0" xfId="36" applyNumberFormat="1" applyFont="1" applyFill="1"/>
    <xf numFmtId="231" fontId="22" fillId="10" borderId="0" xfId="36" applyNumberFormat="1" applyFont="1" applyFill="1"/>
    <xf numFmtId="226" fontId="22" fillId="10" borderId="0" xfId="36" applyNumberFormat="1" applyFont="1" applyFill="1" applyAlignment="1">
      <alignment horizontal="right"/>
    </xf>
    <xf numFmtId="231" fontId="22" fillId="10" borderId="4" xfId="36" applyNumberFormat="1" applyFont="1" applyFill="1" applyBorder="1" applyAlignment="1">
      <alignment horizontal="center"/>
    </xf>
    <xf numFmtId="183" fontId="22" fillId="10" borderId="0" xfId="36" applyNumberFormat="1" applyFont="1" applyFill="1"/>
    <xf numFmtId="231" fontId="22" fillId="10" borderId="3" xfId="36" applyNumberFormat="1" applyFont="1" applyFill="1" applyBorder="1" applyAlignment="1">
      <alignment horizontal="center"/>
    </xf>
    <xf numFmtId="230" fontId="22" fillId="10" borderId="212" xfId="36" applyNumberFormat="1" applyFont="1" applyFill="1" applyBorder="1"/>
    <xf numFmtId="230" fontId="22" fillId="10" borderId="212" xfId="36" applyNumberFormat="1" applyFont="1" applyFill="1" applyBorder="1" applyAlignment="1"/>
    <xf numFmtId="0" fontId="22" fillId="10" borderId="212" xfId="36" applyNumberFormat="1" applyFont="1" applyFill="1" applyBorder="1"/>
    <xf numFmtId="231" fontId="22" fillId="10" borderId="212" xfId="36" applyNumberFormat="1" applyFont="1" applyFill="1" applyBorder="1"/>
    <xf numFmtId="226" fontId="22" fillId="10" borderId="212" xfId="36" applyNumberFormat="1" applyFont="1" applyFill="1" applyBorder="1"/>
    <xf numFmtId="230" fontId="22" fillId="0" borderId="212" xfId="36" applyNumberFormat="1" applyFont="1" applyFill="1" applyBorder="1" applyAlignment="1"/>
    <xf numFmtId="230" fontId="22" fillId="10" borderId="0" xfId="36" applyNumberFormat="1" applyFont="1" applyFill="1" applyBorder="1" applyAlignment="1">
      <alignment horizontal="right"/>
    </xf>
    <xf numFmtId="230" fontId="22" fillId="10" borderId="0" xfId="36" applyNumberFormat="1" applyFont="1" applyFill="1" applyBorder="1"/>
    <xf numFmtId="230" fontId="22" fillId="10" borderId="212" xfId="36" applyNumberFormat="1" applyFont="1" applyFill="1" applyBorder="1" applyAlignment="1">
      <alignment horizontal="right"/>
    </xf>
    <xf numFmtId="230" fontId="8" fillId="0" borderId="212" xfId="36" applyNumberFormat="1" applyFont="1" applyBorder="1" applyAlignment="1"/>
    <xf numFmtId="226" fontId="8" fillId="0" borderId="11" xfId="36" applyNumberFormat="1" applyFont="1" applyFill="1" applyBorder="1" applyAlignment="1">
      <alignment horizontal="right"/>
    </xf>
    <xf numFmtId="226" fontId="8" fillId="0" borderId="0" xfId="36" applyNumberFormat="1" applyFont="1" applyFill="1" applyBorder="1" applyAlignment="1">
      <alignment horizontal="right"/>
    </xf>
    <xf numFmtId="231" fontId="22" fillId="0" borderId="0" xfId="36" applyFont="1" applyFill="1" applyAlignment="1">
      <alignment horizontal="right"/>
    </xf>
    <xf numFmtId="226" fontId="22" fillId="0" borderId="11" xfId="36" applyNumberFormat="1" applyFont="1" applyFill="1" applyBorder="1"/>
    <xf numFmtId="231" fontId="22" fillId="0" borderId="0" xfId="36" applyFont="1" applyFill="1"/>
    <xf numFmtId="226" fontId="22" fillId="0" borderId="0" xfId="36" applyNumberFormat="1" applyFont="1" applyFill="1"/>
    <xf numFmtId="231" fontId="22" fillId="0" borderId="0" xfId="36" applyNumberFormat="1" applyFont="1" applyFill="1" applyAlignment="1">
      <alignment horizontal="right"/>
    </xf>
    <xf numFmtId="226" fontId="22" fillId="0" borderId="11" xfId="36" applyNumberFormat="1" applyFont="1" applyFill="1" applyBorder="1" applyAlignment="1">
      <alignment horizontal="right"/>
    </xf>
    <xf numFmtId="226" fontId="22" fillId="0" borderId="0" xfId="36" applyNumberFormat="1" applyFont="1" applyFill="1" applyAlignment="1">
      <alignment horizontal="right"/>
    </xf>
    <xf numFmtId="231" fontId="22" fillId="0" borderId="212" xfId="36" applyNumberFormat="1" applyFont="1" applyFill="1" applyBorder="1" applyAlignment="1">
      <alignment horizontal="right"/>
    </xf>
    <xf numFmtId="226" fontId="22" fillId="0" borderId="212" xfId="36" applyNumberFormat="1" applyFont="1" applyFill="1" applyBorder="1" applyAlignment="1">
      <alignment horizontal="right"/>
    </xf>
    <xf numFmtId="231" fontId="22" fillId="0" borderId="0" xfId="42" applyFont="1" applyFill="1" applyBorder="1" applyAlignment="1"/>
    <xf numFmtId="0" fontId="22" fillId="0" borderId="0" xfId="59" applyFont="1" applyFill="1">
      <alignment vertical="center"/>
    </xf>
    <xf numFmtId="3" fontId="22" fillId="0" borderId="0" xfId="59" applyNumberFormat="1" applyFont="1" applyFill="1">
      <alignment vertical="center"/>
    </xf>
    <xf numFmtId="0" fontId="22" fillId="0" borderId="0" xfId="59" applyFont="1" applyFill="1" applyBorder="1">
      <alignment vertical="center"/>
    </xf>
    <xf numFmtId="0" fontId="22" fillId="0" borderId="212" xfId="59" applyFont="1" applyFill="1" applyBorder="1">
      <alignment vertical="center"/>
    </xf>
    <xf numFmtId="38" fontId="19" fillId="0" borderId="1" xfId="17" applyFont="1" applyBorder="1"/>
    <xf numFmtId="225" fontId="19" fillId="0" borderId="0" xfId="17" applyNumberFormat="1" applyFont="1" applyBorder="1"/>
    <xf numFmtId="225" fontId="19" fillId="0" borderId="0" xfId="17" applyNumberFormat="1" applyFont="1"/>
    <xf numFmtId="38" fontId="8" fillId="0" borderId="22" xfId="17" applyFont="1" applyFill="1" applyBorder="1" applyAlignment="1">
      <alignment horizontal="center"/>
    </xf>
    <xf numFmtId="225" fontId="8" fillId="0" borderId="21" xfId="17" applyNumberFormat="1" applyFont="1" applyFill="1" applyBorder="1" applyAlignment="1">
      <alignment horizontal="center"/>
    </xf>
    <xf numFmtId="0" fontId="22" fillId="12" borderId="212" xfId="59" applyFont="1" applyFill="1" applyBorder="1">
      <alignment vertical="center"/>
    </xf>
    <xf numFmtId="0" fontId="8" fillId="0" borderId="1" xfId="8" applyNumberFormat="1" applyFont="1" applyBorder="1" applyAlignment="1">
      <alignment horizontal="right" vertical="center"/>
    </xf>
    <xf numFmtId="0" fontId="8" fillId="0" borderId="0" xfId="8" applyNumberFormat="1" applyFont="1" applyBorder="1" applyAlignment="1">
      <alignment horizontal="right" vertical="center"/>
    </xf>
    <xf numFmtId="198" fontId="8" fillId="0" borderId="0" xfId="8" applyNumberFormat="1" applyFont="1">
      <alignment vertical="center"/>
    </xf>
    <xf numFmtId="231" fontId="8" fillId="0" borderId="4" xfId="2" applyFont="1" applyFill="1" applyBorder="1" applyAlignment="1">
      <alignment horizontal="center" vertical="top"/>
    </xf>
    <xf numFmtId="231" fontId="8" fillId="0" borderId="218" xfId="2" applyFont="1" applyFill="1" applyBorder="1" applyAlignment="1">
      <alignment horizontal="center" vertical="top"/>
    </xf>
    <xf numFmtId="231" fontId="6" fillId="0" borderId="217" xfId="2" applyFont="1" applyFill="1" applyBorder="1" applyAlignment="1">
      <alignment horizontal="center" vertical="center"/>
    </xf>
    <xf numFmtId="231" fontId="8" fillId="0" borderId="0" xfId="40" applyFont="1" applyAlignment="1">
      <alignment vertical="center"/>
    </xf>
    <xf numFmtId="231" fontId="8" fillId="0" borderId="46" xfId="40" applyFont="1" applyFill="1" applyBorder="1" applyAlignment="1">
      <alignment horizontal="center" vertical="center"/>
    </xf>
    <xf numFmtId="38" fontId="23" fillId="0" borderId="14" xfId="7" applyFont="1" applyFill="1" applyBorder="1" applyAlignment="1">
      <alignment horizontal="center" vertical="center" wrapText="1"/>
    </xf>
    <xf numFmtId="38" fontId="39" fillId="0" borderId="14" xfId="7" applyFont="1" applyFill="1" applyBorder="1" applyAlignment="1">
      <alignment horizontal="center" vertical="center" wrapText="1"/>
    </xf>
    <xf numFmtId="38" fontId="19" fillId="0" borderId="14" xfId="7" applyFont="1" applyFill="1" applyBorder="1" applyAlignment="1">
      <alignment horizontal="center" vertical="center" wrapText="1"/>
    </xf>
    <xf numFmtId="231" fontId="8" fillId="0" borderId="4" xfId="40" applyFont="1" applyBorder="1" applyAlignment="1">
      <alignment horizontal="center" vertical="center"/>
    </xf>
    <xf numFmtId="196" fontId="8" fillId="0" borderId="0" xfId="7" applyNumberFormat="1" applyFont="1" applyBorder="1" applyAlignment="1">
      <alignment vertical="center"/>
    </xf>
    <xf numFmtId="196" fontId="8" fillId="0" borderId="0" xfId="7" applyNumberFormat="1" applyFont="1" applyBorder="1" applyAlignment="1">
      <alignment horizontal="right" vertical="center"/>
    </xf>
    <xf numFmtId="188" fontId="8" fillId="0" borderId="0" xfId="40" applyNumberFormat="1" applyFont="1" applyBorder="1" applyAlignment="1">
      <alignment vertical="center"/>
    </xf>
    <xf numFmtId="188" fontId="8" fillId="0" borderId="0" xfId="40" applyNumberFormat="1" applyFont="1" applyBorder="1" applyAlignment="1">
      <alignment horizontal="right" vertical="center"/>
    </xf>
    <xf numFmtId="231" fontId="22" fillId="0" borderId="4" xfId="40" applyFont="1" applyBorder="1" applyAlignment="1">
      <alignment horizontal="center" vertical="center"/>
    </xf>
    <xf numFmtId="196" fontId="22" fillId="0" borderId="0" xfId="7" applyNumberFormat="1" applyFont="1" applyBorder="1" applyAlignment="1">
      <alignment vertical="center"/>
    </xf>
    <xf numFmtId="196" fontId="22" fillId="0" borderId="0" xfId="7" applyNumberFormat="1" applyFont="1" applyBorder="1" applyAlignment="1">
      <alignment horizontal="right" vertical="center"/>
    </xf>
    <xf numFmtId="188" fontId="22" fillId="0" borderId="0" xfId="40" applyNumberFormat="1" applyFont="1" applyBorder="1" applyAlignment="1">
      <alignment vertical="center"/>
    </xf>
    <xf numFmtId="188" fontId="22" fillId="0" borderId="0" xfId="40" applyNumberFormat="1" applyFont="1" applyBorder="1" applyAlignment="1">
      <alignment horizontal="right" vertical="center"/>
    </xf>
    <xf numFmtId="231" fontId="22" fillId="0" borderId="3" xfId="40" applyFont="1" applyFill="1" applyBorder="1" applyAlignment="1">
      <alignment horizontal="center" vertical="center"/>
    </xf>
    <xf numFmtId="245" fontId="8" fillId="0" borderId="216" xfId="57" applyNumberFormat="1" applyFont="1" applyFill="1" applyBorder="1" applyAlignment="1">
      <alignment vertical="center"/>
    </xf>
    <xf numFmtId="245" fontId="8" fillId="0" borderId="212" xfId="57" applyNumberFormat="1" applyFont="1" applyFill="1" applyBorder="1" applyAlignment="1">
      <alignment vertical="center"/>
    </xf>
    <xf numFmtId="196" fontId="22" fillId="0" borderId="212" xfId="7" applyNumberFormat="1" applyFont="1" applyFill="1" applyBorder="1" applyAlignment="1">
      <alignment horizontal="right" vertical="center"/>
    </xf>
    <xf numFmtId="196" fontId="22" fillId="0" borderId="212" xfId="7" applyNumberFormat="1" applyFont="1" applyFill="1" applyBorder="1" applyAlignment="1">
      <alignment vertical="center"/>
    </xf>
    <xf numFmtId="188" fontId="22" fillId="0" borderId="212" xfId="40" applyNumberFormat="1" applyFont="1" applyFill="1" applyBorder="1" applyAlignment="1">
      <alignment vertical="center"/>
    </xf>
    <xf numFmtId="188" fontId="22" fillId="0" borderId="212" xfId="40" applyNumberFormat="1" applyFont="1" applyFill="1" applyBorder="1" applyAlignment="1">
      <alignment horizontal="right" vertical="center"/>
    </xf>
    <xf numFmtId="0" fontId="34" fillId="0" borderId="0" xfId="6" applyNumberFormat="1" applyFont="1" applyFill="1" applyBorder="1" applyAlignment="1">
      <alignment horizontal="center" vertical="center"/>
    </xf>
    <xf numFmtId="0" fontId="34" fillId="0" borderId="0" xfId="17" applyNumberFormat="1" applyFont="1" applyFill="1" applyBorder="1" applyAlignment="1">
      <alignment horizontal="right" vertical="center"/>
    </xf>
    <xf numFmtId="0" fontId="34" fillId="0" borderId="0" xfId="17" applyNumberFormat="1" applyFont="1" applyBorder="1" applyAlignment="1">
      <alignment horizontal="right" vertical="center"/>
    </xf>
    <xf numFmtId="0" fontId="34" fillId="0" borderId="0" xfId="17" applyNumberFormat="1" applyFont="1" applyBorder="1" applyAlignment="1">
      <alignment vertical="center"/>
    </xf>
    <xf numFmtId="38" fontId="110" fillId="0" borderId="0" xfId="5" applyFont="1"/>
    <xf numFmtId="40" fontId="8" fillId="0" borderId="0" xfId="5" applyNumberFormat="1" applyFont="1" applyAlignment="1">
      <alignment horizontal="right" vertical="center"/>
    </xf>
    <xf numFmtId="182" fontId="8" fillId="0" borderId="0" xfId="5" applyNumberFormat="1" applyFont="1" applyAlignment="1">
      <alignment horizontal="right" vertical="center"/>
    </xf>
    <xf numFmtId="231" fontId="111" fillId="0" borderId="0" xfId="2" applyFont="1" applyAlignment="1">
      <alignment horizontal="center" vertical="center" wrapText="1"/>
    </xf>
    <xf numFmtId="231" fontId="8" fillId="0" borderId="0" xfId="2" applyFont="1" applyAlignment="1">
      <alignment horizontal="center" vertical="center" wrapText="1"/>
    </xf>
    <xf numFmtId="231" fontId="39" fillId="0" borderId="0" xfId="2" applyFont="1" applyAlignment="1">
      <alignment horizontal="center" vertical="center" wrapText="1"/>
    </xf>
    <xf numFmtId="40" fontId="8" fillId="0" borderId="7" xfId="5" applyNumberFormat="1" applyFont="1" applyBorder="1" applyAlignment="1">
      <alignment horizontal="right" vertical="center"/>
    </xf>
    <xf numFmtId="182" fontId="8" fillId="0" borderId="7" xfId="5" applyNumberFormat="1" applyFont="1" applyBorder="1" applyAlignment="1">
      <alignment horizontal="right" vertical="center"/>
    </xf>
    <xf numFmtId="231" fontId="8" fillId="0" borderId="7" xfId="2" applyFont="1" applyBorder="1" applyAlignment="1">
      <alignment horizontal="right" vertical="center"/>
    </xf>
    <xf numFmtId="0" fontId="8" fillId="0" borderId="0" xfId="2" applyNumberFormat="1" applyFont="1" applyAlignment="1">
      <alignment horizontal="right" vertical="center"/>
    </xf>
    <xf numFmtId="231" fontId="19" fillId="0" borderId="0" xfId="2" applyFont="1" applyAlignment="1">
      <alignment horizontal="center" vertical="center" wrapText="1"/>
    </xf>
    <xf numFmtId="40" fontId="8" fillId="0" borderId="2" xfId="5" applyNumberFormat="1" applyFont="1" applyBorder="1" applyAlignment="1">
      <alignment horizontal="right" vertical="center"/>
    </xf>
    <xf numFmtId="220" fontId="8" fillId="0" borderId="2" xfId="5" applyNumberFormat="1" applyFont="1" applyBorder="1" applyAlignment="1">
      <alignment horizontal="right" vertical="center"/>
    </xf>
    <xf numFmtId="182" fontId="8" fillId="0" borderId="2" xfId="5" applyNumberFormat="1" applyFont="1" applyBorder="1" applyAlignment="1">
      <alignment horizontal="right" vertical="center"/>
    </xf>
    <xf numFmtId="199" fontId="8" fillId="0" borderId="2" xfId="5" applyNumberFormat="1" applyFont="1" applyBorder="1" applyAlignment="1">
      <alignment horizontal="center" vertical="center"/>
    </xf>
    <xf numFmtId="231" fontId="26" fillId="0" borderId="0" xfId="2" applyFont="1" applyFill="1" applyAlignment="1"/>
    <xf numFmtId="231" fontId="23" fillId="0" borderId="0" xfId="2" applyFont="1" applyFill="1" applyAlignment="1"/>
    <xf numFmtId="231" fontId="8" fillId="0" borderId="0" xfId="2" applyFont="1" applyFill="1" applyAlignment="1">
      <alignment horizontal="left"/>
    </xf>
    <xf numFmtId="231" fontId="23" fillId="0" borderId="4" xfId="2" applyFont="1" applyFill="1" applyBorder="1" applyAlignment="1">
      <alignment horizontal="distributed" justifyLastLine="1"/>
    </xf>
    <xf numFmtId="231" fontId="23" fillId="0" borderId="38" xfId="2" applyFont="1" applyFill="1" applyBorder="1" applyAlignment="1">
      <alignment horizontal="distributed" justifyLastLine="1"/>
    </xf>
    <xf numFmtId="231" fontId="23" fillId="0" borderId="141" xfId="2" applyFont="1" applyFill="1" applyBorder="1" applyAlignment="1">
      <alignment horizontal="distributed" justifyLastLine="1"/>
    </xf>
    <xf numFmtId="231" fontId="23" fillId="0" borderId="90" xfId="2" applyFont="1" applyFill="1" applyBorder="1" applyAlignment="1">
      <alignment horizontal="distributed" justifyLastLine="1"/>
    </xf>
    <xf numFmtId="231" fontId="23" fillId="0" borderId="44" xfId="2" applyFont="1" applyFill="1" applyBorder="1" applyAlignment="1">
      <alignment horizontal="distributed" justifyLastLine="1"/>
    </xf>
    <xf numFmtId="231" fontId="23" fillId="0" borderId="158" xfId="2" applyFont="1" applyFill="1" applyBorder="1" applyAlignment="1">
      <alignment horizontal="distributed" justifyLastLine="1"/>
    </xf>
    <xf numFmtId="231" fontId="8" fillId="0" borderId="0" xfId="27" applyFont="1" applyFill="1" applyBorder="1" applyAlignment="1">
      <alignment horizontal="right"/>
    </xf>
    <xf numFmtId="231" fontId="23" fillId="0" borderId="109" xfId="2" applyFont="1" applyFill="1" applyBorder="1" applyAlignment="1">
      <alignment horizontal="distributed" justifyLastLine="1"/>
    </xf>
    <xf numFmtId="38" fontId="8" fillId="0" borderId="87" xfId="5" applyFont="1" applyFill="1" applyBorder="1"/>
    <xf numFmtId="191" fontId="8" fillId="0" borderId="13" xfId="2" applyNumberFormat="1" applyFont="1" applyFill="1" applyBorder="1" applyAlignment="1">
      <alignment horizontal="center" vertical="center"/>
    </xf>
    <xf numFmtId="191" fontId="22" fillId="0" borderId="13" xfId="2" applyNumberFormat="1" applyFont="1" applyFill="1" applyBorder="1" applyAlignment="1">
      <alignment horizontal="center" vertical="center"/>
    </xf>
    <xf numFmtId="231" fontId="8" fillId="0" borderId="7" xfId="8" applyFont="1" applyBorder="1" applyAlignment="1">
      <alignment vertical="center"/>
    </xf>
    <xf numFmtId="231" fontId="8" fillId="0" borderId="7" xfId="8" applyNumberFormat="1" applyFont="1" applyBorder="1" applyAlignment="1">
      <alignment vertical="center"/>
    </xf>
    <xf numFmtId="231" fontId="8" fillId="0" borderId="6" xfId="8" applyFont="1" applyBorder="1" applyAlignment="1">
      <alignment horizontal="justify" vertical="center"/>
    </xf>
    <xf numFmtId="231" fontId="8" fillId="0" borderId="6" xfId="8" applyFont="1" applyBorder="1">
      <alignment vertical="center"/>
    </xf>
    <xf numFmtId="231" fontId="8" fillId="0" borderId="6" xfId="8" applyFont="1" applyBorder="1" applyAlignment="1">
      <alignment horizontal="justify" vertical="center" wrapText="1"/>
    </xf>
    <xf numFmtId="231" fontId="8" fillId="0" borderId="6" xfId="8" applyNumberFormat="1" applyFont="1" applyBorder="1" applyAlignment="1">
      <alignment horizontal="justify" vertical="center" wrapText="1"/>
    </xf>
    <xf numFmtId="231" fontId="8" fillId="0" borderId="6" xfId="8" applyFont="1" applyBorder="1" applyAlignment="1">
      <alignment horizontal="center" vertical="center" wrapText="1"/>
    </xf>
    <xf numFmtId="231" fontId="8" fillId="0" borderId="38" xfId="8" applyFont="1" applyBorder="1" applyAlignment="1">
      <alignment horizontal="justify" vertical="center" wrapText="1"/>
    </xf>
    <xf numFmtId="38" fontId="8" fillId="0" borderId="44" xfId="28" applyFont="1" applyFill="1" applyBorder="1" applyAlignment="1">
      <alignment horizontal="distributed"/>
    </xf>
    <xf numFmtId="38" fontId="8" fillId="0" borderId="12" xfId="28" applyFont="1" applyFill="1" applyBorder="1" applyAlignment="1">
      <alignment horizontal="distributed"/>
    </xf>
    <xf numFmtId="38" fontId="8" fillId="0" borderId="40" xfId="28" applyFont="1" applyFill="1" applyBorder="1" applyAlignment="1">
      <alignment horizontal="right"/>
    </xf>
    <xf numFmtId="38" fontId="8" fillId="0" borderId="39" xfId="28" applyFont="1" applyFill="1" applyBorder="1" applyAlignment="1">
      <alignment horizontal="right"/>
    </xf>
    <xf numFmtId="38" fontId="8" fillId="0" borderId="0" xfId="28" applyFont="1" applyBorder="1"/>
    <xf numFmtId="231" fontId="8" fillId="0" borderId="0" xfId="8" applyFont="1" applyAlignment="1">
      <alignment vertical="top"/>
    </xf>
    <xf numFmtId="38" fontId="45" fillId="0" borderId="0" xfId="29" applyFont="1">
      <alignment vertical="center"/>
    </xf>
    <xf numFmtId="38" fontId="45" fillId="0" borderId="0" xfId="29" applyFont="1" applyFill="1">
      <alignment vertical="center"/>
    </xf>
    <xf numFmtId="38" fontId="45" fillId="0" borderId="0" xfId="29" applyFont="1" applyBorder="1" applyAlignment="1">
      <alignment horizontal="center" vertical="center"/>
    </xf>
    <xf numFmtId="38" fontId="45" fillId="0" borderId="0" xfId="29" applyFont="1" applyBorder="1">
      <alignment vertical="center"/>
    </xf>
    <xf numFmtId="231" fontId="22" fillId="0" borderId="0" xfId="30" applyFont="1">
      <alignment vertical="center"/>
    </xf>
    <xf numFmtId="231" fontId="77" fillId="0" borderId="0" xfId="8" applyFont="1" applyAlignment="1">
      <alignment vertical="center"/>
    </xf>
    <xf numFmtId="231" fontId="45" fillId="0" borderId="0" xfId="8" applyFont="1" applyAlignment="1">
      <alignment horizontal="justify" vertical="center" wrapText="1"/>
    </xf>
    <xf numFmtId="231" fontId="109" fillId="0" borderId="0" xfId="8" applyFont="1" applyAlignment="1">
      <alignment vertical="center"/>
    </xf>
    <xf numFmtId="231" fontId="22" fillId="0" borderId="0" xfId="8" applyFont="1" applyAlignment="1">
      <alignment horizontal="distributed" vertical="center"/>
    </xf>
    <xf numFmtId="58" fontId="22" fillId="0" borderId="0" xfId="8" applyNumberFormat="1" applyFont="1" applyAlignment="1">
      <alignment horizontal="left" vertical="center"/>
    </xf>
    <xf numFmtId="231" fontId="42" fillId="0" borderId="0" xfId="8" applyFont="1" applyAlignment="1">
      <alignment vertical="center" wrapText="1"/>
    </xf>
    <xf numFmtId="231" fontId="97" fillId="0" borderId="0" xfId="8" applyFont="1" applyAlignment="1">
      <alignment horizontal="distributed" vertical="center"/>
    </xf>
    <xf numFmtId="231" fontId="42" fillId="0" borderId="0" xfId="8" applyFont="1" applyAlignment="1">
      <alignment horizontal="right" vertical="center"/>
    </xf>
    <xf numFmtId="231" fontId="26" fillId="0" borderId="0" xfId="8" applyFont="1" applyAlignment="1">
      <alignment vertical="center" wrapText="1"/>
    </xf>
    <xf numFmtId="231" fontId="42" fillId="0" borderId="0" xfId="8" applyFont="1" applyAlignment="1">
      <alignment wrapText="1"/>
    </xf>
    <xf numFmtId="231" fontId="42" fillId="0" borderId="0" xfId="8" applyFont="1" applyAlignment="1">
      <alignment vertical="top" wrapText="1"/>
    </xf>
    <xf numFmtId="58" fontId="22" fillId="0" borderId="0" xfId="8" applyNumberFormat="1" applyFont="1" applyAlignment="1">
      <alignment vertical="center" wrapText="1"/>
    </xf>
    <xf numFmtId="0" fontId="8" fillId="0" borderId="0" xfId="6" applyNumberFormat="1" applyFont="1" applyBorder="1" applyAlignment="1">
      <alignment horizontal="distributed"/>
    </xf>
    <xf numFmtId="38" fontId="8" fillId="0" borderId="0" xfId="17" applyFont="1" applyFill="1" applyBorder="1" applyAlignment="1">
      <alignment horizontal="left" vertical="center"/>
    </xf>
    <xf numFmtId="201" fontId="8" fillId="0" borderId="0" xfId="17" applyNumberFormat="1" applyFont="1" applyFill="1" applyBorder="1" applyAlignment="1">
      <alignment horizontal="right" vertical="center"/>
    </xf>
    <xf numFmtId="38" fontId="8" fillId="0" borderId="0" xfId="17" applyFont="1" applyFill="1" applyAlignment="1">
      <alignment vertical="top" wrapText="1"/>
    </xf>
    <xf numFmtId="38" fontId="6" fillId="0" borderId="0" xfId="17" applyFont="1" applyFill="1" applyBorder="1" applyAlignment="1">
      <alignment vertical="center"/>
    </xf>
    <xf numFmtId="38" fontId="6" fillId="0" borderId="0" xfId="17" applyFont="1" applyFill="1" applyBorder="1" applyAlignment="1">
      <alignment horizontal="right" vertical="center" wrapText="1"/>
    </xf>
    <xf numFmtId="198" fontId="6" fillId="0" borderId="0" xfId="17" applyNumberFormat="1" applyFont="1" applyFill="1" applyBorder="1" applyAlignment="1">
      <alignment horizontal="right" vertical="center"/>
    </xf>
    <xf numFmtId="38" fontId="8" fillId="0" borderId="0" xfId="7" applyFont="1" applyBorder="1" applyAlignment="1">
      <alignment vertical="center"/>
    </xf>
    <xf numFmtId="200" fontId="8" fillId="0" borderId="0" xfId="7" applyNumberFormat="1" applyFont="1"/>
    <xf numFmtId="231" fontId="8" fillId="0" borderId="218" xfId="2" applyFont="1" applyFill="1" applyBorder="1" applyAlignment="1">
      <alignment horizontal="center" vertical="center"/>
    </xf>
    <xf numFmtId="38" fontId="8" fillId="0" borderId="118" xfId="23" applyFont="1" applyFill="1" applyBorder="1"/>
    <xf numFmtId="192" fontId="8" fillId="0" borderId="0" xfId="23" applyNumberFormat="1" applyFont="1" applyFill="1" applyBorder="1"/>
    <xf numFmtId="231" fontId="45" fillId="0" borderId="0" xfId="0" applyFont="1" applyAlignment="1">
      <alignment horizontal="justify" vertical="center"/>
    </xf>
    <xf numFmtId="231" fontId="8" fillId="0" borderId="217" xfId="2" applyFont="1" applyBorder="1" applyAlignment="1">
      <alignment horizontal="distributed" justifyLastLine="1"/>
    </xf>
    <xf numFmtId="0" fontId="22" fillId="0" borderId="4" xfId="6" applyNumberFormat="1" applyFont="1" applyBorder="1" applyAlignment="1">
      <alignment horizontal="center"/>
    </xf>
    <xf numFmtId="0" fontId="22" fillId="0" borderId="0" xfId="2" applyNumberFormat="1" applyFont="1" applyFill="1" applyAlignment="1"/>
    <xf numFmtId="231" fontId="22" fillId="0" borderId="0" xfId="2" applyFont="1" applyFill="1" applyAlignment="1"/>
    <xf numFmtId="231" fontId="22" fillId="0" borderId="1" xfId="2" applyFont="1" applyFill="1" applyBorder="1" applyAlignment="1"/>
    <xf numFmtId="231" fontId="22" fillId="0" borderId="0" xfId="2" applyFont="1" applyFill="1" applyBorder="1" applyAlignment="1"/>
    <xf numFmtId="0" fontId="22" fillId="0" borderId="0" xfId="2" applyNumberFormat="1" applyFont="1" applyAlignment="1"/>
    <xf numFmtId="231" fontId="6" fillId="0" borderId="0" xfId="2" quotePrefix="1" applyFont="1" applyBorder="1" applyAlignment="1">
      <alignment horizontal="center"/>
    </xf>
    <xf numFmtId="38" fontId="8" fillId="0" borderId="0" xfId="2" applyNumberFormat="1" applyFont="1" applyFill="1"/>
    <xf numFmtId="231" fontId="109" fillId="0" borderId="0" xfId="2" applyFont="1"/>
    <xf numFmtId="38" fontId="45" fillId="0" borderId="0" xfId="5" applyFont="1" applyBorder="1" applyAlignment="1">
      <alignment horizontal="right"/>
    </xf>
    <xf numFmtId="38" fontId="8" fillId="0" borderId="1" xfId="5" applyFont="1" applyBorder="1" applyAlignment="1">
      <alignment horizontal="left" vertical="center" wrapText="1"/>
    </xf>
    <xf numFmtId="231" fontId="14" fillId="0" borderId="0" xfId="2" applyFont="1" applyBorder="1" applyAlignment="1">
      <alignment horizontal="center"/>
    </xf>
    <xf numFmtId="38" fontId="14" fillId="0" borderId="0" xfId="5" applyFont="1" applyBorder="1"/>
    <xf numFmtId="198" fontId="14" fillId="0" borderId="0" xfId="2" applyNumberFormat="1" applyFont="1" applyBorder="1" applyAlignment="1"/>
    <xf numFmtId="231" fontId="14" fillId="0" borderId="0" xfId="2" applyFont="1" applyBorder="1" applyAlignment="1"/>
    <xf numFmtId="38" fontId="8" fillId="0" borderId="11" xfId="17" applyFont="1" applyFill="1" applyBorder="1" applyAlignment="1">
      <alignment horizontal="left" shrinkToFit="1"/>
    </xf>
    <xf numFmtId="38" fontId="8" fillId="0" borderId="11" xfId="17" applyFont="1" applyFill="1" applyBorder="1" applyAlignment="1">
      <alignment horizontal="left" vertical="center" shrinkToFit="1"/>
    </xf>
    <xf numFmtId="38" fontId="8" fillId="0" borderId="11" xfId="17" applyFont="1" applyFill="1" applyBorder="1" applyAlignment="1">
      <alignment horizontal="left"/>
    </xf>
    <xf numFmtId="38" fontId="8" fillId="0" borderId="11" xfId="17" applyFont="1" applyFill="1" applyBorder="1" applyAlignment="1"/>
    <xf numFmtId="38" fontId="22" fillId="0" borderId="11" xfId="17" applyFont="1" applyFill="1" applyBorder="1" applyAlignment="1">
      <alignment vertical="center"/>
    </xf>
    <xf numFmtId="38" fontId="8" fillId="0" borderId="11" xfId="17" applyFont="1" applyFill="1" applyBorder="1" applyAlignment="1">
      <alignment vertical="center"/>
    </xf>
    <xf numFmtId="38" fontId="8" fillId="0" borderId="11" xfId="5" applyFont="1" applyFill="1" applyBorder="1"/>
    <xf numFmtId="38" fontId="8" fillId="0" borderId="11" xfId="5" applyFont="1" applyBorder="1"/>
    <xf numFmtId="38" fontId="8" fillId="0" borderId="11" xfId="5" applyFont="1" applyFill="1" applyBorder="1" applyAlignment="1">
      <alignment vertical="center"/>
    </xf>
    <xf numFmtId="197" fontId="8" fillId="0" borderId="217" xfId="12" applyNumberFormat="1" applyFont="1" applyFill="1" applyBorder="1" applyAlignment="1">
      <alignment vertical="center"/>
    </xf>
    <xf numFmtId="57" fontId="8" fillId="0" borderId="217" xfId="2" applyNumberFormat="1" applyFont="1" applyFill="1" applyBorder="1" applyAlignment="1">
      <alignment horizontal="distributed" vertical="center" justifyLastLine="1"/>
    </xf>
    <xf numFmtId="231" fontId="8" fillId="0" borderId="218" xfId="2" applyFont="1" applyFill="1" applyBorder="1" applyAlignment="1">
      <alignment horizontal="distributed" vertical="center" wrapText="1"/>
    </xf>
    <xf numFmtId="57" fontId="8" fillId="0" borderId="11" xfId="2" applyNumberFormat="1" applyFont="1" applyFill="1" applyBorder="1" applyAlignment="1">
      <alignment horizontal="distributed" vertical="center" justifyLastLine="1"/>
    </xf>
    <xf numFmtId="58" fontId="6" fillId="0" borderId="217" xfId="2" applyNumberFormat="1" applyFont="1" applyFill="1" applyBorder="1" applyAlignment="1"/>
    <xf numFmtId="58" fontId="6" fillId="0" borderId="217" xfId="2" applyNumberFormat="1" applyFont="1" applyFill="1" applyBorder="1" applyAlignment="1">
      <alignment horizontal="right"/>
    </xf>
    <xf numFmtId="38" fontId="22" fillId="0" borderId="38" xfId="5" applyFont="1" applyFill="1" applyBorder="1"/>
    <xf numFmtId="38" fontId="22" fillId="0" borderId="38" xfId="5" applyFont="1" applyFill="1" applyBorder="1" applyAlignment="1"/>
    <xf numFmtId="38" fontId="8" fillId="0" borderId="38" xfId="5" applyFont="1" applyBorder="1"/>
    <xf numFmtId="38" fontId="8" fillId="0" borderId="38" xfId="5" applyFont="1" applyBorder="1" applyAlignment="1"/>
    <xf numFmtId="211" fontId="8" fillId="0" borderId="216" xfId="35" applyNumberFormat="1" applyFont="1" applyFill="1" applyBorder="1" applyAlignment="1">
      <alignment horizontal="right" vertical="center"/>
    </xf>
    <xf numFmtId="211" fontId="8" fillId="0" borderId="11" xfId="35" applyNumberFormat="1" applyFont="1" applyFill="1" applyBorder="1" applyAlignment="1">
      <alignment horizontal="right" vertical="center"/>
    </xf>
    <xf numFmtId="211" fontId="8" fillId="0" borderId="38" xfId="35" applyNumberFormat="1" applyFont="1" applyFill="1" applyBorder="1" applyAlignment="1">
      <alignment horizontal="right" vertical="center"/>
    </xf>
    <xf numFmtId="38" fontId="8" fillId="0" borderId="38" xfId="5" applyFont="1" applyFill="1" applyBorder="1" applyAlignment="1">
      <alignment horizontal="right" vertical="center"/>
    </xf>
    <xf numFmtId="38" fontId="8" fillId="0" borderId="38" xfId="5" applyFont="1" applyBorder="1" applyAlignment="1">
      <alignment horizontal="right" vertical="center"/>
    </xf>
    <xf numFmtId="3" fontId="8" fillId="0" borderId="217" xfId="2" quotePrefix="1" applyNumberFormat="1" applyFont="1" applyBorder="1" applyAlignment="1">
      <alignment vertical="center"/>
    </xf>
    <xf numFmtId="231" fontId="6" fillId="0" borderId="216" xfId="2" applyFont="1" applyBorder="1" applyAlignment="1">
      <alignment horizontal="center" vertical="center"/>
    </xf>
    <xf numFmtId="231" fontId="6" fillId="0" borderId="217" xfId="2" applyFont="1" applyBorder="1" applyAlignment="1">
      <alignment horizontal="center" vertical="center"/>
    </xf>
    <xf numFmtId="231" fontId="6" fillId="0" borderId="11" xfId="2" applyFont="1" applyBorder="1" applyAlignment="1">
      <alignment horizontal="center" vertical="center"/>
    </xf>
    <xf numFmtId="231" fontId="6" fillId="0" borderId="38" xfId="2" applyFont="1" applyBorder="1" applyAlignment="1">
      <alignment horizontal="distributed" vertical="center"/>
    </xf>
    <xf numFmtId="38" fontId="6" fillId="0" borderId="38" xfId="1" applyFont="1" applyBorder="1" applyAlignment="1">
      <alignment horizontal="center" vertical="center"/>
    </xf>
    <xf numFmtId="231" fontId="6" fillId="0" borderId="38" xfId="2" applyFont="1" applyBorder="1" applyAlignment="1">
      <alignment horizontal="center" vertical="center"/>
    </xf>
    <xf numFmtId="231" fontId="22" fillId="0" borderId="216" xfId="2" applyFont="1" applyBorder="1" applyAlignment="1">
      <alignment horizontal="center" vertical="center"/>
    </xf>
    <xf numFmtId="231" fontId="22" fillId="0" borderId="37" xfId="2" applyFont="1" applyBorder="1" applyAlignment="1">
      <alignment horizontal="distributed" vertical="center" indent="1"/>
    </xf>
    <xf numFmtId="192" fontId="22" fillId="0" borderId="37" xfId="2" applyNumberFormat="1" applyFont="1" applyBorder="1" applyAlignment="1">
      <alignment horizontal="center" vertical="center"/>
    </xf>
    <xf numFmtId="231" fontId="22" fillId="0" borderId="37" xfId="2" applyFont="1" applyBorder="1" applyAlignment="1">
      <alignment horizontal="center" vertical="center"/>
    </xf>
    <xf numFmtId="231" fontId="22" fillId="0" borderId="217" xfId="2" applyFont="1" applyBorder="1" applyAlignment="1">
      <alignment horizontal="center" vertical="center"/>
    </xf>
    <xf numFmtId="231" fontId="22" fillId="0" borderId="11" xfId="2" applyFont="1" applyFill="1" applyBorder="1" applyAlignment="1">
      <alignment horizontal="distributed" vertical="center" justifyLastLine="1"/>
    </xf>
    <xf numFmtId="231" fontId="22" fillId="0" borderId="38" xfId="2" applyFont="1" applyBorder="1" applyAlignment="1">
      <alignment horizontal="distributed" vertical="center" indent="1"/>
    </xf>
    <xf numFmtId="192" fontId="22" fillId="0" borderId="38" xfId="2" applyNumberFormat="1" applyFont="1" applyFill="1" applyBorder="1" applyAlignment="1">
      <alignment horizontal="distributed" vertical="center" justifyLastLine="1"/>
    </xf>
    <xf numFmtId="231" fontId="22" fillId="0" borderId="0" xfId="2" applyFont="1" applyFill="1" applyBorder="1" applyAlignment="1">
      <alignment horizontal="distributed" vertical="center" justifyLastLine="1"/>
    </xf>
    <xf numFmtId="231" fontId="22" fillId="0" borderId="35" xfId="2" applyFont="1" applyFill="1" applyBorder="1" applyAlignment="1">
      <alignment horizontal="distributed" vertical="center" justifyLastLine="1"/>
    </xf>
    <xf numFmtId="231" fontId="22" fillId="0" borderId="35" xfId="2" applyFont="1" applyFill="1" applyBorder="1" applyAlignment="1">
      <alignment horizontal="distributed" vertical="center" indent="1"/>
    </xf>
    <xf numFmtId="231" fontId="8" fillId="0" borderId="38" xfId="2" applyFont="1" applyFill="1" applyBorder="1" applyAlignment="1">
      <alignment horizontal="center"/>
    </xf>
    <xf numFmtId="231" fontId="8" fillId="0" borderId="38" xfId="2" applyFont="1" applyFill="1" applyBorder="1" applyAlignment="1">
      <alignment horizontal="distributed" indent="1"/>
    </xf>
    <xf numFmtId="38" fontId="36" fillId="0" borderId="38" xfId="1" applyFont="1" applyFill="1" applyBorder="1" applyAlignment="1">
      <alignment horizontal="center" vertical="center" wrapText="1"/>
    </xf>
    <xf numFmtId="231" fontId="36" fillId="0" borderId="38" xfId="34" applyFont="1" applyFill="1" applyBorder="1" applyAlignment="1">
      <alignment horizontal="center" vertical="center"/>
    </xf>
    <xf numFmtId="231" fontId="36" fillId="0" borderId="38" xfId="34" applyFont="1" applyFill="1" applyBorder="1" applyAlignment="1">
      <alignment horizontal="distributed" vertical="center" wrapText="1" indent="1"/>
    </xf>
    <xf numFmtId="178" fontId="6" fillId="0" borderId="0" xfId="2" applyNumberFormat="1" applyFont="1"/>
    <xf numFmtId="178" fontId="14" fillId="0" borderId="0" xfId="2" applyNumberFormat="1" applyFont="1"/>
    <xf numFmtId="231" fontId="8" fillId="0" borderId="35" xfId="2" applyFont="1" applyFill="1" applyBorder="1" applyAlignment="1">
      <alignment horizontal="center" vertical="center" wrapText="1"/>
    </xf>
    <xf numFmtId="231" fontId="8" fillId="0" borderId="35" xfId="2" applyFont="1" applyFill="1" applyBorder="1" applyAlignment="1">
      <alignment horizontal="centerContinuous" vertical="center" wrapText="1"/>
    </xf>
    <xf numFmtId="231" fontId="73" fillId="0" borderId="0" xfId="0" applyFont="1" applyBorder="1" applyAlignment="1">
      <alignment horizontal="right"/>
    </xf>
    <xf numFmtId="231" fontId="19" fillId="0" borderId="0" xfId="2" applyFont="1" applyAlignment="1"/>
    <xf numFmtId="231" fontId="23" fillId="0" borderId="0" xfId="2" applyFont="1" applyAlignment="1"/>
    <xf numFmtId="181" fontId="8" fillId="0" borderId="216" xfId="2" applyNumberFormat="1" applyFont="1" applyFill="1" applyBorder="1"/>
    <xf numFmtId="181" fontId="8" fillId="0" borderId="216" xfId="2" applyNumberFormat="1" applyFont="1" applyBorder="1"/>
    <xf numFmtId="182" fontId="8" fillId="0" borderId="216" xfId="5" applyNumberFormat="1" applyFont="1" applyBorder="1" applyAlignment="1">
      <alignment horizontal="right"/>
    </xf>
    <xf numFmtId="182" fontId="8" fillId="0" borderId="37" xfId="5" applyNumberFormat="1" applyFont="1" applyBorder="1" applyAlignment="1">
      <alignment horizontal="right"/>
    </xf>
    <xf numFmtId="38" fontId="8" fillId="0" borderId="11" xfId="5" applyFont="1" applyBorder="1" applyAlignment="1">
      <alignment horizontal="right"/>
    </xf>
    <xf numFmtId="38" fontId="8" fillId="0" borderId="38" xfId="5" applyFont="1" applyBorder="1" applyAlignment="1">
      <alignment horizontal="right"/>
    </xf>
    <xf numFmtId="191" fontId="22" fillId="0" borderId="41" xfId="2" applyNumberFormat="1" applyFont="1" applyFill="1" applyBorder="1" applyAlignment="1">
      <alignment horizontal="center" vertical="center" wrapText="1"/>
    </xf>
    <xf numFmtId="191" fontId="8" fillId="0" borderId="41" xfId="2" applyNumberFormat="1" applyFont="1" applyFill="1" applyBorder="1" applyAlignment="1">
      <alignment horizontal="center" vertical="center" wrapText="1"/>
    </xf>
    <xf numFmtId="191" fontId="8" fillId="0" borderId="41" xfId="2" applyNumberFormat="1" applyFont="1" applyFill="1" applyBorder="1" applyAlignment="1">
      <alignment horizontal="center" vertical="center" wrapText="1" shrinkToFit="1"/>
    </xf>
    <xf numFmtId="191" fontId="8" fillId="0" borderId="42" xfId="2" applyNumberFormat="1" applyFont="1" applyFill="1" applyBorder="1" applyAlignment="1">
      <alignment horizontal="distributed" vertical="center"/>
    </xf>
    <xf numFmtId="231" fontId="23" fillId="0" borderId="0" xfId="2" applyFont="1" applyFill="1" applyAlignment="1">
      <alignment horizontal="right"/>
    </xf>
    <xf numFmtId="38" fontId="8" fillId="0" borderId="38" xfId="5" applyFont="1" applyFill="1" applyBorder="1" applyAlignment="1">
      <alignment horizontal="right"/>
    </xf>
    <xf numFmtId="231" fontId="22" fillId="0" borderId="35" xfId="2" applyFont="1" applyFill="1" applyBorder="1" applyAlignment="1">
      <alignment horizontal="center" vertical="center" wrapText="1"/>
    </xf>
    <xf numFmtId="231" fontId="23" fillId="0" borderId="0" xfId="2" applyFont="1" applyFill="1" applyBorder="1" applyAlignment="1">
      <alignment horizontal="right"/>
    </xf>
    <xf numFmtId="231" fontId="23" fillId="0" borderId="0" xfId="2" applyFont="1" applyBorder="1" applyAlignment="1">
      <alignment horizontal="right"/>
    </xf>
    <xf numFmtId="231" fontId="23" fillId="0" borderId="0" xfId="2" applyFont="1" applyBorder="1" applyAlignment="1">
      <alignment vertical="top"/>
    </xf>
    <xf numFmtId="191" fontId="22" fillId="0" borderId="218" xfId="2" quotePrefix="1" applyNumberFormat="1" applyFont="1" applyBorder="1" applyAlignment="1">
      <alignment horizontal="center" vertical="center" wrapText="1"/>
    </xf>
    <xf numFmtId="191" fontId="8" fillId="0" borderId="4" xfId="2" quotePrefix="1" applyNumberFormat="1" applyFont="1" applyBorder="1" applyAlignment="1">
      <alignment horizontal="center" vertical="center" wrapText="1"/>
    </xf>
    <xf numFmtId="231" fontId="22" fillId="0" borderId="0" xfId="40" applyFont="1" applyAlignment="1">
      <alignment horizontal="left" vertical="center" wrapText="1"/>
    </xf>
    <xf numFmtId="231" fontId="22" fillId="0" borderId="0" xfId="40" applyFont="1" applyAlignment="1">
      <alignment horizontal="left" vertical="top" wrapText="1"/>
    </xf>
    <xf numFmtId="0" fontId="6" fillId="0" borderId="0" xfId="61"/>
    <xf numFmtId="0" fontId="23" fillId="0" borderId="0" xfId="61" applyFont="1" applyAlignment="1">
      <alignment horizontal="right"/>
    </xf>
    <xf numFmtId="0" fontId="6" fillId="0" borderId="0" xfId="61" applyFont="1" applyBorder="1" applyAlignment="1">
      <alignment horizontal="right"/>
    </xf>
    <xf numFmtId="0" fontId="6" fillId="0" borderId="0" xfId="61" applyFont="1"/>
    <xf numFmtId="199" fontId="8" fillId="0" borderId="40" xfId="5" applyNumberFormat="1" applyFont="1" applyBorder="1"/>
    <xf numFmtId="0" fontId="8" fillId="0" borderId="40" xfId="61" applyFont="1" applyBorder="1" applyAlignment="1">
      <alignment horizontal="distributed" indent="1"/>
    </xf>
    <xf numFmtId="199" fontId="8" fillId="0" borderId="121" xfId="5" applyNumberFormat="1" applyFont="1" applyBorder="1"/>
    <xf numFmtId="0" fontId="8" fillId="0" borderId="121" xfId="61" applyFont="1" applyBorder="1" applyAlignment="1">
      <alignment horizontal="distributed" indent="1"/>
    </xf>
    <xf numFmtId="199" fontId="8" fillId="0" borderId="44" xfId="5" applyNumberFormat="1" applyFont="1" applyBorder="1"/>
    <xf numFmtId="0" fontId="8" fillId="0" borderId="44" xfId="61" applyFont="1" applyBorder="1" applyAlignment="1">
      <alignment horizontal="distributed" indent="1"/>
    </xf>
    <xf numFmtId="199" fontId="8" fillId="0" borderId="22" xfId="5" applyNumberFormat="1" applyFont="1" applyBorder="1"/>
    <xf numFmtId="0" fontId="8" fillId="0" borderId="22" xfId="61" applyFont="1" applyBorder="1" applyAlignment="1">
      <alignment horizontal="distributed" indent="1"/>
    </xf>
    <xf numFmtId="0" fontId="8" fillId="0" borderId="39" xfId="61" applyFont="1" applyFill="1" applyBorder="1"/>
    <xf numFmtId="0" fontId="8" fillId="0" borderId="12" xfId="61" applyFont="1" applyFill="1" applyBorder="1" applyAlignment="1">
      <alignment horizontal="right"/>
    </xf>
    <xf numFmtId="0" fontId="23" fillId="0" borderId="7" xfId="61" applyFont="1" applyBorder="1" applyAlignment="1">
      <alignment horizontal="right"/>
    </xf>
    <xf numFmtId="0" fontId="6" fillId="0" borderId="7" xfId="61" applyNumberFormat="1" applyFont="1" applyBorder="1"/>
    <xf numFmtId="38" fontId="23" fillId="0" borderId="0" xfId="17" applyFont="1" applyAlignment="1"/>
    <xf numFmtId="38" fontId="23" fillId="0" borderId="0" xfId="17" applyFont="1" applyBorder="1" applyAlignment="1"/>
    <xf numFmtId="3" fontId="22" fillId="0" borderId="235" xfId="17" applyNumberFormat="1" applyFont="1" applyFill="1" applyBorder="1" applyAlignment="1">
      <alignment horizontal="right"/>
    </xf>
    <xf numFmtId="3" fontId="8" fillId="0" borderId="235" xfId="17" applyNumberFormat="1" applyFont="1" applyFill="1" applyBorder="1" applyAlignment="1">
      <alignment horizontal="right"/>
    </xf>
    <xf numFmtId="3" fontId="22" fillId="0" borderId="165" xfId="17" applyNumberFormat="1" applyFont="1" applyFill="1" applyBorder="1" applyAlignment="1">
      <alignment horizontal="right"/>
    </xf>
    <xf numFmtId="3" fontId="8" fillId="0" borderId="165" xfId="17" applyNumberFormat="1" applyFont="1" applyFill="1" applyBorder="1" applyAlignment="1">
      <alignment horizontal="right"/>
    </xf>
    <xf numFmtId="3" fontId="8" fillId="0" borderId="50" xfId="17" applyNumberFormat="1" applyFont="1" applyFill="1" applyBorder="1" applyAlignment="1">
      <alignment horizontal="right"/>
    </xf>
    <xf numFmtId="38" fontId="0" fillId="0" borderId="0" xfId="17" applyFont="1" applyFill="1" applyBorder="1" applyAlignment="1"/>
    <xf numFmtId="3" fontId="8" fillId="10" borderId="167" xfId="17" applyNumberFormat="1" applyFont="1" applyFill="1" applyBorder="1" applyAlignment="1">
      <alignment horizontal="right"/>
    </xf>
    <xf numFmtId="3" fontId="22" fillId="0" borderId="167" xfId="17" applyNumberFormat="1" applyFont="1" applyFill="1" applyBorder="1" applyAlignment="1">
      <alignment horizontal="right"/>
    </xf>
    <xf numFmtId="3" fontId="8" fillId="0" borderId="167" xfId="17" applyNumberFormat="1" applyFont="1" applyFill="1" applyBorder="1" applyAlignment="1">
      <alignment horizontal="right"/>
    </xf>
    <xf numFmtId="38" fontId="8" fillId="0" borderId="101" xfId="17" applyFont="1" applyFill="1" applyBorder="1" applyAlignment="1">
      <alignment horizontal="center" vertical="center" wrapText="1"/>
    </xf>
    <xf numFmtId="38" fontId="6" fillId="0" borderId="0" xfId="17" applyFont="1" applyBorder="1" applyAlignment="1"/>
    <xf numFmtId="38" fontId="23" fillId="0" borderId="0" xfId="17" applyFont="1" applyAlignment="1">
      <alignment horizontal="right"/>
    </xf>
    <xf numFmtId="182" fontId="8" fillId="0" borderId="0" xfId="17" applyNumberFormat="1" applyFont="1" applyFill="1" applyAlignment="1"/>
    <xf numFmtId="198" fontId="22" fillId="10" borderId="0" xfId="26" applyNumberFormat="1" applyFont="1" applyFill="1" applyBorder="1" applyAlignment="1">
      <alignment vertical="center"/>
    </xf>
    <xf numFmtId="38" fontId="22" fillId="10" borderId="0" xfId="17" applyFont="1" applyFill="1" applyBorder="1" applyAlignment="1">
      <alignment vertical="center"/>
    </xf>
    <xf numFmtId="38" fontId="22" fillId="10" borderId="118" xfId="17" applyFont="1" applyFill="1" applyBorder="1" applyAlignment="1">
      <alignment vertical="center"/>
    </xf>
    <xf numFmtId="198" fontId="8" fillId="0" borderId="0" xfId="26" applyNumberFormat="1" applyFont="1" applyFill="1" applyBorder="1" applyAlignment="1">
      <alignment vertical="center"/>
    </xf>
    <xf numFmtId="38" fontId="23" fillId="0" borderId="0" xfId="17" applyFont="1" applyBorder="1" applyAlignment="1">
      <alignment horizontal="right"/>
    </xf>
    <xf numFmtId="0" fontId="15" fillId="0" borderId="0" xfId="62" applyAlignment="1"/>
    <xf numFmtId="0" fontId="15" fillId="0" borderId="0" xfId="62" applyFill="1" applyAlignment="1"/>
    <xf numFmtId="182" fontId="6" fillId="3" borderId="235" xfId="17" applyNumberFormat="1" applyFont="1" applyFill="1" applyBorder="1" applyAlignment="1">
      <alignment horizontal="center" vertical="center"/>
    </xf>
    <xf numFmtId="182" fontId="6" fillId="3" borderId="128" xfId="17" applyNumberFormat="1" applyFont="1" applyFill="1" applyBorder="1" applyAlignment="1">
      <alignment horizontal="center" vertical="center"/>
    </xf>
    <xf numFmtId="182" fontId="6" fillId="0" borderId="128" xfId="17" applyNumberFormat="1" applyFont="1" applyFill="1" applyBorder="1" applyAlignment="1">
      <alignment horizontal="center" vertical="center"/>
    </xf>
    <xf numFmtId="248" fontId="6" fillId="3" borderId="129" xfId="17" applyNumberFormat="1" applyFont="1" applyFill="1" applyBorder="1" applyAlignment="1">
      <alignment horizontal="center" vertical="center"/>
    </xf>
    <xf numFmtId="38" fontId="6" fillId="0" borderId="217" xfId="17" applyFont="1" applyFill="1" applyBorder="1" applyAlignment="1">
      <alignment horizontal="center" vertical="center"/>
    </xf>
    <xf numFmtId="38" fontId="6" fillId="3" borderId="167" xfId="17" applyFont="1" applyFill="1" applyBorder="1" applyAlignment="1">
      <alignment horizontal="center" vertical="center"/>
    </xf>
    <xf numFmtId="38" fontId="6" fillId="3" borderId="168" xfId="17" applyFont="1" applyFill="1" applyBorder="1" applyAlignment="1">
      <alignment horizontal="center" vertical="center"/>
    </xf>
    <xf numFmtId="38" fontId="6" fillId="3" borderId="199" xfId="17" applyFont="1" applyFill="1" applyBorder="1" applyAlignment="1">
      <alignment horizontal="center" vertical="center"/>
    </xf>
    <xf numFmtId="38" fontId="6" fillId="0" borderId="6" xfId="17" applyFont="1" applyFill="1" applyBorder="1" applyAlignment="1">
      <alignment horizontal="center" vertical="center"/>
    </xf>
    <xf numFmtId="38" fontId="6" fillId="0" borderId="14" xfId="17" applyFont="1" applyFill="1" applyBorder="1" applyAlignment="1">
      <alignment horizontal="center" vertical="center"/>
    </xf>
    <xf numFmtId="38" fontId="23" fillId="0" borderId="35" xfId="17" applyFont="1" applyFill="1" applyBorder="1" applyAlignment="1">
      <alignment horizontal="center" vertical="center" wrapText="1"/>
    </xf>
    <xf numFmtId="38" fontId="94" fillId="0" borderId="0" xfId="17" applyFont="1" applyAlignment="1"/>
    <xf numFmtId="0" fontId="8" fillId="0" borderId="0" xfId="62" applyFont="1" applyAlignment="1">
      <alignment horizontal="right"/>
    </xf>
    <xf numFmtId="0" fontId="8" fillId="0" borderId="0" xfId="62" applyFont="1" applyAlignment="1">
      <alignment horizontal="left" indent="15"/>
    </xf>
    <xf numFmtId="0" fontId="8" fillId="0" borderId="0" xfId="62" applyFont="1" applyBorder="1" applyAlignment="1">
      <alignment horizontal="right"/>
    </xf>
    <xf numFmtId="0" fontId="23" fillId="0" borderId="0" xfId="62" applyFont="1" applyBorder="1" applyAlignment="1">
      <alignment horizontal="right" wrapText="1"/>
    </xf>
    <xf numFmtId="0" fontId="8" fillId="0" borderId="1" xfId="62" applyFont="1" applyBorder="1" applyAlignment="1">
      <alignment horizontal="left"/>
    </xf>
    <xf numFmtId="0" fontId="8" fillId="0" borderId="0" xfId="62" applyFont="1" applyBorder="1" applyAlignment="1">
      <alignment horizontal="left"/>
    </xf>
    <xf numFmtId="38" fontId="6" fillId="0" borderId="0" xfId="17" applyFont="1" applyAlignment="1">
      <alignment horizontal="left"/>
    </xf>
    <xf numFmtId="38" fontId="6" fillId="0" borderId="35" xfId="17" applyFont="1" applyFill="1" applyBorder="1" applyAlignment="1">
      <alignment horizontal="center" vertical="center" shrinkToFit="1"/>
    </xf>
    <xf numFmtId="0" fontId="6" fillId="0" borderId="0" xfId="61" applyFont="1" applyAlignment="1"/>
    <xf numFmtId="38" fontId="6" fillId="0" borderId="0" xfId="61" applyNumberFormat="1" applyFont="1" applyAlignment="1"/>
    <xf numFmtId="0" fontId="18" fillId="0" borderId="0" xfId="61" applyFont="1" applyAlignment="1"/>
    <xf numFmtId="0" fontId="113" fillId="0" borderId="0" xfId="61" applyFont="1" applyAlignment="1"/>
    <xf numFmtId="0" fontId="6" fillId="0" borderId="0" xfId="61" applyFont="1" applyFill="1" applyBorder="1" applyAlignment="1">
      <alignment horizontal="left"/>
    </xf>
    <xf numFmtId="58" fontId="113" fillId="0" borderId="0" xfId="61" applyNumberFormat="1" applyFont="1" applyAlignment="1"/>
    <xf numFmtId="0" fontId="6" fillId="0" borderId="0" xfId="61" applyFont="1" applyBorder="1" applyAlignment="1"/>
    <xf numFmtId="0" fontId="6" fillId="0" borderId="1" xfId="61" applyFont="1" applyBorder="1" applyAlignment="1">
      <alignment horizontal="right"/>
    </xf>
    <xf numFmtId="0" fontId="6" fillId="0" borderId="1" xfId="61" applyFont="1" applyBorder="1" applyAlignment="1"/>
    <xf numFmtId="38" fontId="11" fillId="0" borderId="235" xfId="5" applyFont="1" applyFill="1" applyBorder="1" applyAlignment="1">
      <alignment horizontal="right"/>
    </xf>
    <xf numFmtId="38" fontId="11" fillId="0" borderId="128" xfId="5" applyFont="1" applyFill="1" applyBorder="1" applyAlignment="1">
      <alignment horizontal="right"/>
    </xf>
    <xf numFmtId="38" fontId="11" fillId="0" borderId="235" xfId="5" applyFont="1" applyBorder="1" applyAlignment="1">
      <alignment horizontal="right"/>
    </xf>
    <xf numFmtId="38" fontId="11" fillId="0" borderId="128" xfId="5" applyFont="1" applyBorder="1" applyAlignment="1">
      <alignment horizontal="right"/>
    </xf>
    <xf numFmtId="0" fontId="6" fillId="0" borderId="236" xfId="61" applyFont="1" applyBorder="1" applyAlignment="1">
      <alignment horizontal="distributed"/>
    </xf>
    <xf numFmtId="38" fontId="11" fillId="0" borderId="165" xfId="5" applyFont="1" applyBorder="1" applyAlignment="1">
      <alignment horizontal="right"/>
    </xf>
    <xf numFmtId="38" fontId="11" fillId="0" borderId="50" xfId="5" applyFont="1" applyBorder="1" applyAlignment="1">
      <alignment horizontal="right"/>
    </xf>
    <xf numFmtId="38" fontId="11" fillId="0" borderId="165" xfId="5" applyFont="1" applyFill="1" applyBorder="1" applyAlignment="1">
      <alignment horizontal="right"/>
    </xf>
    <xf numFmtId="38" fontId="11" fillId="0" borderId="50" xfId="5" applyFont="1" applyFill="1" applyBorder="1" applyAlignment="1">
      <alignment horizontal="right"/>
    </xf>
    <xf numFmtId="0" fontId="6" fillId="0" borderId="166" xfId="61" applyFont="1" applyBorder="1" applyAlignment="1">
      <alignment horizontal="distributed"/>
    </xf>
    <xf numFmtId="38" fontId="0" fillId="0" borderId="0" xfId="5" applyNumberFormat="1" applyFont="1" applyBorder="1" applyAlignment="1">
      <alignment horizontal="right"/>
    </xf>
    <xf numFmtId="38" fontId="11" fillId="0" borderId="165" xfId="5" applyFont="1" applyBorder="1" applyAlignment="1"/>
    <xf numFmtId="1" fontId="11" fillId="0" borderId="50" xfId="61" applyNumberFormat="1" applyFont="1" applyBorder="1" applyAlignment="1"/>
    <xf numFmtId="38" fontId="0" fillId="0" borderId="0" xfId="5" applyFont="1" applyAlignment="1">
      <alignment horizontal="right"/>
    </xf>
    <xf numFmtId="38" fontId="0" fillId="0" borderId="0" xfId="5" applyFont="1" applyBorder="1" applyAlignment="1">
      <alignment horizontal="right"/>
    </xf>
    <xf numFmtId="38" fontId="11" fillId="0" borderId="165" xfId="5" applyNumberFormat="1" applyFont="1" applyBorder="1" applyAlignment="1">
      <alignment horizontal="right"/>
    </xf>
    <xf numFmtId="38" fontId="11" fillId="0" borderId="50" xfId="5" applyNumberFormat="1" applyFont="1" applyBorder="1" applyAlignment="1">
      <alignment horizontal="right"/>
    </xf>
    <xf numFmtId="38" fontId="11" fillId="0" borderId="167" xfId="5" applyNumberFormat="1" applyFont="1" applyBorder="1" applyAlignment="1">
      <alignment horizontal="right"/>
    </xf>
    <xf numFmtId="38" fontId="11" fillId="0" borderId="168" xfId="5" applyNumberFormat="1" applyFont="1" applyBorder="1" applyAlignment="1">
      <alignment horizontal="right"/>
    </xf>
    <xf numFmtId="0" fontId="6" fillId="0" borderId="169" xfId="61" applyFont="1" applyBorder="1" applyAlignment="1">
      <alignment horizontal="distributed"/>
    </xf>
    <xf numFmtId="0" fontId="6" fillId="0" borderId="0" xfId="61" applyFont="1" applyFill="1" applyAlignment="1"/>
    <xf numFmtId="0" fontId="11" fillId="0" borderId="39" xfId="61" applyFont="1" applyFill="1" applyBorder="1" applyAlignment="1">
      <alignment horizontal="distributed" vertical="center"/>
    </xf>
    <xf numFmtId="0" fontId="6" fillId="0" borderId="0" xfId="61" applyFont="1" applyAlignment="1">
      <alignment horizontal="right"/>
    </xf>
    <xf numFmtId="0" fontId="26" fillId="0" borderId="0" xfId="61" applyFont="1" applyAlignment="1"/>
    <xf numFmtId="0" fontId="37" fillId="0" borderId="0" xfId="63" applyFont="1">
      <alignment vertical="center"/>
    </xf>
    <xf numFmtId="0" fontId="8" fillId="0" borderId="0" xfId="63" applyFont="1">
      <alignment vertical="center"/>
    </xf>
    <xf numFmtId="0" fontId="115" fillId="0" borderId="0" xfId="63" applyFont="1" applyAlignment="1">
      <alignment vertical="center" wrapText="1"/>
    </xf>
    <xf numFmtId="0" fontId="44" fillId="0" borderId="0" xfId="63" applyFont="1" applyAlignment="1">
      <alignment horizontal="justify" vertical="center" wrapText="1"/>
    </xf>
    <xf numFmtId="0" fontId="115" fillId="0" borderId="0" xfId="63" applyFont="1" applyAlignment="1">
      <alignment horizontal="justify" vertical="center"/>
    </xf>
    <xf numFmtId="0" fontId="37" fillId="0" borderId="0" xfId="63" applyFont="1" applyAlignment="1">
      <alignment vertical="center"/>
    </xf>
    <xf numFmtId="0" fontId="115" fillId="0" borderId="0" xfId="63" applyFont="1" applyBorder="1" applyAlignment="1">
      <alignment vertical="center"/>
    </xf>
    <xf numFmtId="0" fontId="44" fillId="0" borderId="8" xfId="63" applyFont="1" applyBorder="1" applyAlignment="1">
      <alignment vertical="center" wrapText="1"/>
    </xf>
    <xf numFmtId="0" fontId="44" fillId="0" borderId="7" xfId="63" applyFont="1" applyBorder="1" applyAlignment="1">
      <alignment vertical="center" wrapText="1"/>
    </xf>
    <xf numFmtId="0" fontId="44" fillId="0" borderId="0" xfId="63" applyFont="1" applyBorder="1" applyAlignment="1">
      <alignment horizontal="justify" vertical="center" wrapText="1"/>
    </xf>
    <xf numFmtId="0" fontId="115" fillId="0" borderId="0" xfId="63" applyFont="1" applyBorder="1" applyAlignment="1">
      <alignment horizontal="justify" vertical="center" wrapText="1"/>
    </xf>
    <xf numFmtId="0" fontId="44" fillId="0" borderId="8" xfId="63" applyFont="1" applyBorder="1" applyAlignment="1">
      <alignment horizontal="justify" vertical="center" wrapText="1"/>
    </xf>
    <xf numFmtId="0" fontId="44" fillId="0" borderId="39" xfId="63" applyFont="1" applyBorder="1" applyAlignment="1">
      <alignment horizontal="left" vertical="center" wrapText="1"/>
    </xf>
    <xf numFmtId="0" fontId="44" fillId="0" borderId="0" xfId="63" applyFont="1" applyBorder="1" applyAlignment="1">
      <alignment vertical="center" wrapText="1"/>
    </xf>
    <xf numFmtId="0" fontId="44" fillId="0" borderId="4" xfId="63" applyFont="1" applyBorder="1" applyAlignment="1">
      <alignment horizontal="justify" vertical="center" wrapText="1"/>
    </xf>
    <xf numFmtId="0" fontId="44" fillId="0" borderId="118" xfId="63" applyFont="1" applyBorder="1" applyAlignment="1">
      <alignment horizontal="left" vertical="center" wrapText="1"/>
    </xf>
    <xf numFmtId="0" fontId="37" fillId="0" borderId="0" xfId="63" applyFont="1" applyBorder="1">
      <alignment vertical="center"/>
    </xf>
    <xf numFmtId="0" fontId="115" fillId="0" borderId="4" xfId="63" applyFont="1" applyBorder="1" applyAlignment="1">
      <alignment horizontal="left" vertical="center" shrinkToFit="1"/>
    </xf>
    <xf numFmtId="0" fontId="44" fillId="0" borderId="4" xfId="63" applyFont="1" applyBorder="1" applyAlignment="1">
      <alignment horizontal="left" vertical="center" shrinkToFit="1"/>
    </xf>
    <xf numFmtId="0" fontId="44" fillId="0" borderId="5" xfId="63" applyFont="1" applyBorder="1" applyAlignment="1">
      <alignment horizontal="justify" vertical="center" wrapText="1"/>
    </xf>
    <xf numFmtId="0" fontId="44" fillId="0" borderId="12" xfId="63" applyFont="1" applyBorder="1" applyAlignment="1">
      <alignment horizontal="left" vertical="center" wrapText="1"/>
    </xf>
    <xf numFmtId="0" fontId="37" fillId="0" borderId="0" xfId="63" applyFont="1" applyBorder="1" applyAlignment="1">
      <alignment vertical="center"/>
    </xf>
    <xf numFmtId="0" fontId="37" fillId="0" borderId="0" xfId="63" applyFont="1" applyAlignment="1">
      <alignment vertical="center" wrapText="1"/>
    </xf>
    <xf numFmtId="0" fontId="37" fillId="0" borderId="0" xfId="63" applyFont="1" applyAlignment="1">
      <alignment vertical="top"/>
    </xf>
    <xf numFmtId="0" fontId="37" fillId="0" borderId="0" xfId="63" applyFont="1" applyAlignment="1">
      <alignment horizontal="right" vertical="center" wrapText="1"/>
    </xf>
    <xf numFmtId="0" fontId="37" fillId="0" borderId="0" xfId="63" applyFont="1" applyAlignment="1">
      <alignment horizontal="justify" vertical="center" wrapText="1"/>
    </xf>
    <xf numFmtId="0" fontId="37" fillId="0" borderId="0" xfId="63" applyFont="1" applyAlignment="1">
      <alignment horizontal="justify" vertical="top"/>
    </xf>
    <xf numFmtId="0" fontId="37" fillId="0" borderId="0" xfId="63" applyFont="1" applyAlignment="1">
      <alignment vertical="top" shrinkToFit="1"/>
    </xf>
    <xf numFmtId="0" fontId="115" fillId="0" borderId="0" xfId="63" applyFont="1" applyAlignment="1">
      <alignment horizontal="left" vertical="center"/>
    </xf>
    <xf numFmtId="0" fontId="8" fillId="0" borderId="0" xfId="63" applyFont="1" applyAlignment="1">
      <alignment horizontal="right" vertical="center" wrapText="1"/>
    </xf>
    <xf numFmtId="0" fontId="34" fillId="0" borderId="0" xfId="63" applyFont="1" applyAlignment="1">
      <alignment vertical="center"/>
    </xf>
    <xf numFmtId="0" fontId="8" fillId="0" borderId="0" xfId="63" applyFont="1" applyAlignment="1">
      <alignment vertical="center"/>
    </xf>
    <xf numFmtId="0" fontId="116" fillId="0" borderId="0" xfId="64" applyFont="1" applyFill="1" applyAlignment="1" applyProtection="1">
      <alignment horizontal="center"/>
    </xf>
    <xf numFmtId="38" fontId="23" fillId="0" borderId="0" xfId="17" applyFont="1" applyFill="1" applyAlignment="1">
      <alignment horizontal="right"/>
    </xf>
    <xf numFmtId="38" fontId="0" fillId="0" borderId="0" xfId="17" applyFont="1" applyFill="1" applyAlignment="1">
      <alignment vertical="center"/>
    </xf>
    <xf numFmtId="38" fontId="39" fillId="0" borderId="0" xfId="17" applyFont="1" applyFill="1" applyAlignment="1">
      <alignment horizontal="right"/>
    </xf>
    <xf numFmtId="38" fontId="23" fillId="0" borderId="0" xfId="17" applyFont="1" applyFill="1" applyAlignment="1"/>
    <xf numFmtId="38" fontId="8" fillId="0" borderId="37" xfId="17" applyFont="1" applyFill="1" applyBorder="1" applyAlignment="1">
      <alignment vertical="center"/>
    </xf>
    <xf numFmtId="38" fontId="8" fillId="0" borderId="43" xfId="17" applyFont="1" applyFill="1" applyBorder="1" applyAlignment="1">
      <alignment horizontal="left" vertical="center"/>
    </xf>
    <xf numFmtId="38" fontId="8" fillId="0" borderId="38" xfId="17" applyFont="1" applyFill="1" applyBorder="1" applyAlignment="1">
      <alignment vertical="center"/>
    </xf>
    <xf numFmtId="38" fontId="8" fillId="0" borderId="83" xfId="17" applyFont="1" applyFill="1" applyBorder="1" applyAlignment="1">
      <alignment horizontal="left" vertical="center"/>
    </xf>
    <xf numFmtId="38" fontId="8" fillId="0" borderId="79" xfId="17" applyFont="1" applyFill="1" applyBorder="1" applyAlignment="1">
      <alignment horizontal="left" vertical="center"/>
    </xf>
    <xf numFmtId="38" fontId="6" fillId="0" borderId="132" xfId="17" applyFont="1" applyFill="1" applyBorder="1" applyAlignment="1">
      <alignment horizontal="center" vertical="center" wrapText="1"/>
    </xf>
    <xf numFmtId="38" fontId="6" fillId="0" borderId="35" xfId="17" applyFont="1" applyFill="1" applyBorder="1" applyAlignment="1">
      <alignment horizontal="center" vertical="center"/>
    </xf>
    <xf numFmtId="38" fontId="8" fillId="0" borderId="36" xfId="17" applyFont="1" applyFill="1" applyBorder="1" applyAlignment="1">
      <alignment horizontal="center" vertical="center" wrapText="1"/>
    </xf>
    <xf numFmtId="0" fontId="23" fillId="0" borderId="0" xfId="65" applyFont="1" applyFill="1"/>
    <xf numFmtId="0" fontId="8" fillId="0" borderId="0" xfId="65" applyFont="1" applyFill="1"/>
    <xf numFmtId="0" fontId="8" fillId="0" borderId="0" xfId="65" applyFont="1" applyFill="1" applyAlignment="1">
      <alignment horizontal="right"/>
    </xf>
    <xf numFmtId="0" fontId="23" fillId="0" borderId="0" xfId="65" applyFont="1" applyFill="1" applyAlignment="1">
      <alignment horizontal="right"/>
    </xf>
    <xf numFmtId="38" fontId="8" fillId="0" borderId="238" xfId="66" applyFont="1" applyBorder="1" applyAlignment="1">
      <alignment vertical="center"/>
    </xf>
    <xf numFmtId="38" fontId="8" fillId="0" borderId="239" xfId="66" applyFont="1" applyBorder="1" applyAlignment="1">
      <alignment vertical="center"/>
    </xf>
    <xf numFmtId="38" fontId="8" fillId="0" borderId="240" xfId="66" applyFont="1" applyBorder="1" applyAlignment="1">
      <alignment vertical="center"/>
    </xf>
    <xf numFmtId="0" fontId="8" fillId="0" borderId="74" xfId="65" applyFont="1" applyFill="1" applyBorder="1" applyAlignment="1">
      <alignment horizontal="center" vertical="center"/>
    </xf>
    <xf numFmtId="0" fontId="8" fillId="0" borderId="70" xfId="65" applyFont="1" applyFill="1" applyBorder="1" applyAlignment="1">
      <alignment horizontal="center" vertical="center"/>
    </xf>
    <xf numFmtId="38" fontId="8" fillId="0" borderId="13" xfId="66" applyFont="1" applyFill="1" applyBorder="1" applyAlignment="1">
      <alignment horizontal="centerContinuous" vertical="center"/>
    </xf>
    <xf numFmtId="38" fontId="8" fillId="0" borderId="35" xfId="66" applyFont="1" applyFill="1" applyBorder="1" applyAlignment="1">
      <alignment horizontal="centerContinuous" vertical="center"/>
    </xf>
    <xf numFmtId="38" fontId="26" fillId="0" borderId="1" xfId="66" applyFont="1" applyFill="1" applyBorder="1" applyAlignment="1">
      <alignment vertical="center"/>
    </xf>
    <xf numFmtId="0" fontId="26" fillId="0" borderId="1" xfId="65" applyFont="1" applyFill="1" applyBorder="1" applyAlignment="1">
      <alignment vertical="center"/>
    </xf>
    <xf numFmtId="38" fontId="8" fillId="0" borderId="14" xfId="66" applyFont="1" applyFill="1" applyBorder="1" applyAlignment="1">
      <alignment horizontal="centerContinuous" vertical="center"/>
    </xf>
    <xf numFmtId="38" fontId="26" fillId="0" borderId="95" xfId="66" applyFont="1" applyFill="1" applyBorder="1" applyAlignment="1">
      <alignment vertical="center"/>
    </xf>
    <xf numFmtId="0" fontId="26" fillId="0" borderId="95" xfId="65" applyFont="1" applyFill="1" applyBorder="1" applyAlignment="1">
      <alignment vertical="center"/>
    </xf>
    <xf numFmtId="0" fontId="8" fillId="0" borderId="0" xfId="65" applyFont="1" applyFill="1" applyBorder="1"/>
    <xf numFmtId="0" fontId="23" fillId="0" borderId="217" xfId="65" applyFont="1" applyFill="1" applyBorder="1"/>
    <xf numFmtId="38" fontId="39" fillId="0" borderId="21" xfId="17" applyFont="1" applyFill="1" applyBorder="1" applyAlignment="1">
      <alignment horizontal="center" vertical="center" wrapText="1"/>
    </xf>
    <xf numFmtId="38" fontId="39" fillId="0" borderId="22" xfId="17" applyFont="1" applyFill="1" applyBorder="1" applyAlignment="1">
      <alignment horizontal="center" vertical="center" wrapText="1"/>
    </xf>
    <xf numFmtId="38" fontId="39" fillId="0" borderId="80" xfId="17" applyFont="1" applyFill="1" applyBorder="1" applyAlignment="1">
      <alignment horizontal="center" vertical="center" wrapText="1"/>
    </xf>
    <xf numFmtId="38" fontId="6" fillId="0" borderId="22" xfId="17" applyFont="1" applyFill="1" applyBorder="1" applyAlignment="1">
      <alignment horizontal="center" vertical="center"/>
    </xf>
    <xf numFmtId="38" fontId="6" fillId="0" borderId="99" xfId="17" applyFont="1" applyFill="1" applyBorder="1" applyAlignment="1">
      <alignment horizontal="right"/>
    </xf>
    <xf numFmtId="38" fontId="6" fillId="0" borderId="50" xfId="17" applyFont="1" applyFill="1" applyBorder="1" applyAlignment="1">
      <alignment horizontal="right"/>
    </xf>
    <xf numFmtId="38" fontId="6" fillId="0" borderId="165" xfId="17" applyFont="1" applyFill="1" applyBorder="1" applyAlignment="1">
      <alignment horizontal="right"/>
    </xf>
    <xf numFmtId="38" fontId="12" fillId="0" borderId="0" xfId="17" applyFont="1" applyFill="1" applyAlignment="1"/>
    <xf numFmtId="38" fontId="12" fillId="0" borderId="0" xfId="17" applyFont="1" applyFill="1" applyAlignment="1">
      <alignment vertical="top"/>
    </xf>
    <xf numFmtId="38" fontId="6" fillId="0" borderId="99" xfId="17" applyFont="1" applyFill="1" applyBorder="1" applyAlignment="1"/>
    <xf numFmtId="38" fontId="6" fillId="0" borderId="50" xfId="17" applyFont="1" applyFill="1" applyBorder="1" applyAlignment="1"/>
    <xf numFmtId="0" fontId="26" fillId="0" borderId="0" xfId="26" applyNumberFormat="1" applyFont="1" applyFill="1" applyAlignment="1"/>
    <xf numFmtId="38" fontId="26" fillId="0" borderId="0" xfId="17" applyFont="1" applyFill="1" applyAlignment="1"/>
    <xf numFmtId="0" fontId="26" fillId="0" borderId="0" xfId="26" applyNumberFormat="1" applyFont="1" applyFill="1" applyAlignment="1">
      <alignment vertical="top"/>
    </xf>
    <xf numFmtId="38" fontId="26" fillId="0" borderId="0" xfId="17" applyFont="1" applyFill="1" applyAlignment="1">
      <alignment vertical="top"/>
    </xf>
    <xf numFmtId="38" fontId="6" fillId="0" borderId="197" xfId="17" applyFont="1" applyFill="1" applyBorder="1" applyAlignment="1"/>
    <xf numFmtId="38" fontId="6" fillId="0" borderId="163" xfId="17" applyFont="1" applyFill="1" applyBorder="1" applyAlignment="1">
      <alignment horizontal="right"/>
    </xf>
    <xf numFmtId="38" fontId="6" fillId="0" borderId="162" xfId="17" applyFont="1" applyFill="1" applyBorder="1" applyAlignment="1">
      <alignment horizontal="right"/>
    </xf>
    <xf numFmtId="231" fontId="118" fillId="0" borderId="0" xfId="0" applyFont="1" applyFill="1" applyBorder="1">
      <alignment vertical="center"/>
    </xf>
    <xf numFmtId="231" fontId="118" fillId="0" borderId="0" xfId="0" applyFont="1">
      <alignment vertical="center"/>
    </xf>
    <xf numFmtId="231" fontId="118" fillId="0" borderId="0" xfId="0" applyFont="1" applyFill="1" applyBorder="1" applyAlignment="1">
      <alignment horizontal="left" vertical="center"/>
    </xf>
    <xf numFmtId="231" fontId="119" fillId="0" borderId="0" xfId="4" applyFont="1" applyFill="1" applyBorder="1">
      <alignment vertical="center"/>
    </xf>
    <xf numFmtId="231" fontId="118" fillId="0" borderId="0" xfId="0" applyFont="1" applyAlignment="1">
      <alignment horizontal="left" vertical="center"/>
    </xf>
    <xf numFmtId="231" fontId="119" fillId="0" borderId="0" xfId="4" applyFont="1" applyFill="1" applyBorder="1" applyAlignment="1">
      <alignment horizontal="left" vertical="center"/>
    </xf>
    <xf numFmtId="0" fontId="118" fillId="0" borderId="0" xfId="0" applyNumberFormat="1" applyFont="1">
      <alignment vertical="center"/>
    </xf>
    <xf numFmtId="0" fontId="118" fillId="0" borderId="0" xfId="0" applyNumberFormat="1" applyFont="1" applyAlignment="1">
      <alignment horizontal="center" vertical="center"/>
    </xf>
    <xf numFmtId="49" fontId="118" fillId="0" borderId="0" xfId="0" applyNumberFormat="1" applyFont="1" applyAlignment="1">
      <alignment horizontal="center" vertical="center"/>
    </xf>
    <xf numFmtId="231" fontId="118" fillId="0" borderId="0" xfId="0" applyFont="1" applyBorder="1" applyAlignment="1">
      <alignment horizontal="left" vertical="center"/>
    </xf>
    <xf numFmtId="231" fontId="120" fillId="0" borderId="0" xfId="0" applyFont="1">
      <alignment vertical="center"/>
    </xf>
    <xf numFmtId="0" fontId="118" fillId="0" borderId="0" xfId="0" applyNumberFormat="1" applyFont="1" applyAlignment="1">
      <alignment horizontal="left" vertical="center"/>
    </xf>
    <xf numFmtId="231" fontId="118" fillId="0" borderId="0" xfId="0" applyFont="1" applyBorder="1">
      <alignment vertical="center"/>
    </xf>
    <xf numFmtId="231" fontId="119" fillId="0" borderId="0" xfId="4" applyFont="1" applyAlignment="1">
      <alignment horizontal="left" vertical="center"/>
    </xf>
    <xf numFmtId="49" fontId="118" fillId="0" borderId="0" xfId="0" applyNumberFormat="1" applyFont="1" applyAlignment="1">
      <alignment horizontal="left" vertical="center"/>
    </xf>
    <xf numFmtId="0" fontId="118" fillId="0" borderId="0" xfId="0" applyNumberFormat="1" applyFont="1" applyFill="1" applyBorder="1" applyAlignment="1">
      <alignment horizontal="left" vertical="center"/>
    </xf>
    <xf numFmtId="231" fontId="120" fillId="0" borderId="0" xfId="0" applyFont="1" applyAlignment="1">
      <alignment horizontal="center" vertical="center"/>
    </xf>
    <xf numFmtId="49" fontId="118" fillId="0" borderId="0" xfId="0" applyNumberFormat="1" applyFont="1" applyBorder="1" applyAlignment="1">
      <alignment horizontal="left" vertical="center"/>
    </xf>
    <xf numFmtId="231" fontId="119" fillId="0" borderId="0" xfId="4" applyFont="1" applyBorder="1" applyAlignment="1">
      <alignment horizontal="left" vertical="center"/>
    </xf>
    <xf numFmtId="49" fontId="118" fillId="0" borderId="0" xfId="0" applyNumberFormat="1" applyFont="1" applyBorder="1" applyAlignment="1">
      <alignment horizontal="center" vertical="center"/>
    </xf>
    <xf numFmtId="231" fontId="120" fillId="0" borderId="0" xfId="0" applyFont="1" applyBorder="1">
      <alignment vertical="center"/>
    </xf>
    <xf numFmtId="49" fontId="118" fillId="0" borderId="0" xfId="0" applyNumberFormat="1" applyFont="1" applyBorder="1">
      <alignment vertical="center"/>
    </xf>
    <xf numFmtId="0" fontId="118" fillId="0" borderId="0" xfId="0" applyNumberFormat="1" applyFont="1" applyBorder="1" applyAlignment="1">
      <alignment horizontal="left" vertical="center"/>
    </xf>
    <xf numFmtId="0" fontId="8" fillId="0" borderId="109" xfId="2" quotePrefix="1" applyNumberFormat="1" applyFont="1" applyBorder="1" applyAlignment="1">
      <alignment horizontal="center"/>
    </xf>
    <xf numFmtId="231" fontId="8" fillId="0" borderId="0" xfId="42" applyFont="1" applyFill="1" applyBorder="1" applyAlignment="1">
      <alignment horizontal="right"/>
    </xf>
    <xf numFmtId="231" fontId="19" fillId="0" borderId="42" xfId="42" applyFont="1" applyFill="1" applyBorder="1" applyAlignment="1">
      <alignment horizontal="center" vertical="center"/>
    </xf>
    <xf numFmtId="231" fontId="19" fillId="0" borderId="40" xfId="42" applyFont="1" applyFill="1" applyBorder="1" applyAlignment="1">
      <alignment horizontal="center" vertical="center"/>
    </xf>
    <xf numFmtId="38" fontId="8" fillId="0" borderId="42" xfId="17" applyFont="1" applyFill="1" applyBorder="1" applyAlignment="1">
      <alignment horizontal="center" vertical="center"/>
    </xf>
    <xf numFmtId="38" fontId="8" fillId="0" borderId="40" xfId="17" applyFont="1" applyFill="1" applyBorder="1" applyAlignment="1">
      <alignment horizontal="center" vertical="center"/>
    </xf>
    <xf numFmtId="38" fontId="8" fillId="0" borderId="8" xfId="17" applyFont="1" applyFill="1" applyBorder="1" applyAlignment="1">
      <alignment horizontal="center" vertical="center" wrapText="1"/>
    </xf>
    <xf numFmtId="231" fontId="8" fillId="0" borderId="39" xfId="41" applyFont="1" applyFill="1" applyBorder="1" applyAlignment="1">
      <alignment horizontal="center" vertical="center"/>
    </xf>
    <xf numFmtId="231" fontId="8" fillId="0" borderId="1" xfId="41" applyFont="1" applyFill="1" applyBorder="1" applyAlignment="1">
      <alignment horizontal="center" vertical="center"/>
    </xf>
    <xf numFmtId="38" fontId="8" fillId="0" borderId="35" xfId="17" applyFont="1" applyFill="1" applyBorder="1" applyAlignment="1">
      <alignment horizontal="center" vertical="center" wrapText="1"/>
    </xf>
    <xf numFmtId="38" fontId="8" fillId="0" borderId="22" xfId="17" applyFont="1" applyFill="1" applyBorder="1" applyAlignment="1">
      <alignment horizontal="center" vertical="center" wrapText="1"/>
    </xf>
    <xf numFmtId="38" fontId="8" fillId="0" borderId="13" xfId="17" applyFont="1" applyFill="1" applyBorder="1" applyAlignment="1">
      <alignment horizontal="center" vertical="center" wrapText="1"/>
    </xf>
    <xf numFmtId="38" fontId="8" fillId="0" borderId="21" xfId="17" applyFont="1" applyFill="1" applyBorder="1" applyAlignment="1">
      <alignment horizontal="center" vertical="center" wrapText="1"/>
    </xf>
    <xf numFmtId="231" fontId="8" fillId="0" borderId="0" xfId="41" applyFont="1" applyBorder="1" applyAlignment="1">
      <alignment horizontal="right"/>
    </xf>
    <xf numFmtId="231" fontId="8" fillId="0" borderId="7" xfId="41" applyFont="1" applyFill="1" applyBorder="1" applyAlignment="1">
      <alignment horizontal="center" vertical="center"/>
    </xf>
    <xf numFmtId="231" fontId="8" fillId="0" borderId="21" xfId="41" applyFont="1" applyFill="1" applyBorder="1" applyAlignment="1">
      <alignment horizontal="center"/>
    </xf>
    <xf numFmtId="38" fontId="8" fillId="0" borderId="46" xfId="17" applyFont="1" applyFill="1" applyBorder="1" applyAlignment="1">
      <alignment horizontal="center" vertical="center"/>
    </xf>
    <xf numFmtId="231" fontId="8" fillId="0" borderId="35" xfId="41" applyFont="1" applyFill="1" applyBorder="1" applyAlignment="1">
      <alignment horizontal="center"/>
    </xf>
    <xf numFmtId="49" fontId="37" fillId="0" borderId="0" xfId="46" applyNumberFormat="1" applyFont="1" applyFill="1" applyBorder="1" applyAlignment="1">
      <alignment horizontal="distributed" vertical="center"/>
    </xf>
    <xf numFmtId="49" fontId="37" fillId="0" borderId="4" xfId="46" applyNumberFormat="1" applyFont="1" applyFill="1" applyBorder="1" applyAlignment="1">
      <alignment horizontal="distributed" vertical="center"/>
    </xf>
    <xf numFmtId="49" fontId="37" fillId="0" borderId="0" xfId="46" applyNumberFormat="1" applyFont="1" applyFill="1" applyBorder="1" applyAlignment="1">
      <alignment horizontal="distributed" vertical="center" shrinkToFit="1"/>
    </xf>
    <xf numFmtId="49" fontId="37" fillId="0" borderId="4" xfId="46" applyNumberFormat="1" applyFont="1" applyFill="1" applyBorder="1" applyAlignment="1">
      <alignment horizontal="distributed" vertical="center" shrinkToFit="1"/>
    </xf>
    <xf numFmtId="231" fontId="8" fillId="0" borderId="44" xfId="41" applyFont="1" applyBorder="1" applyAlignment="1">
      <alignment horizontal="center" vertical="center" shrinkToFit="1"/>
    </xf>
    <xf numFmtId="231" fontId="8" fillId="0" borderId="0" xfId="41" applyFont="1" applyBorder="1" applyAlignment="1">
      <alignment vertical="center"/>
    </xf>
    <xf numFmtId="231" fontId="8" fillId="0" borderId="4" xfId="41" applyFont="1" applyBorder="1" applyAlignment="1">
      <alignment vertical="center"/>
    </xf>
    <xf numFmtId="231" fontId="8" fillId="0" borderId="2" xfId="41" applyFont="1" applyBorder="1" applyAlignment="1">
      <alignment vertical="center"/>
    </xf>
    <xf numFmtId="231" fontId="8" fillId="0" borderId="3" xfId="41" applyFont="1" applyBorder="1" applyAlignment="1">
      <alignment vertical="center"/>
    </xf>
    <xf numFmtId="231" fontId="8" fillId="0" borderId="7" xfId="41" applyFont="1" applyBorder="1" applyAlignment="1">
      <alignment vertical="center"/>
    </xf>
    <xf numFmtId="231" fontId="8" fillId="0" borderId="8" xfId="41" applyFont="1" applyBorder="1" applyAlignment="1">
      <alignment vertical="center"/>
    </xf>
    <xf numFmtId="231" fontId="8" fillId="0" borderId="0" xfId="42" applyFont="1" applyAlignment="1">
      <alignment horizontal="right" vertical="center"/>
    </xf>
    <xf numFmtId="38" fontId="8" fillId="0" borderId="40" xfId="17" applyFont="1" applyFill="1" applyBorder="1" applyAlignment="1">
      <alignment horizontal="center" vertical="center" wrapText="1"/>
    </xf>
    <xf numFmtId="231" fontId="8" fillId="0" borderId="35" xfId="40" applyFont="1" applyFill="1" applyBorder="1" applyAlignment="1">
      <alignment horizontal="center" vertical="center" wrapText="1"/>
    </xf>
    <xf numFmtId="231" fontId="8" fillId="0" borderId="13" xfId="40" applyFont="1" applyFill="1" applyBorder="1" applyAlignment="1">
      <alignment horizontal="center" vertical="center" wrapText="1"/>
    </xf>
    <xf numFmtId="231" fontId="8" fillId="0" borderId="42" xfId="40" applyFont="1" applyFill="1" applyBorder="1" applyAlignment="1">
      <alignment horizontal="center" vertical="center" wrapText="1"/>
    </xf>
    <xf numFmtId="231" fontId="8" fillId="0" borderId="46" xfId="40" applyFont="1" applyFill="1" applyBorder="1" applyAlignment="1">
      <alignment horizontal="center" vertical="center" wrapText="1"/>
    </xf>
    <xf numFmtId="231" fontId="8" fillId="0" borderId="22" xfId="36" applyFont="1" applyFill="1" applyBorder="1" applyAlignment="1">
      <alignment horizontal="center" vertical="center" wrapText="1"/>
    </xf>
    <xf numFmtId="38" fontId="8" fillId="0" borderId="8" xfId="17" applyFont="1" applyFill="1" applyBorder="1" applyAlignment="1">
      <alignment horizontal="center" vertical="center"/>
    </xf>
    <xf numFmtId="231" fontId="8" fillId="0" borderId="0" xfId="36" applyFont="1" applyBorder="1" applyAlignment="1">
      <alignment horizontal="distributed"/>
    </xf>
    <xf numFmtId="231" fontId="8" fillId="0" borderId="4" xfId="36" applyFont="1" applyBorder="1" applyAlignment="1">
      <alignment horizontal="distributed"/>
    </xf>
    <xf numFmtId="231" fontId="22" fillId="0" borderId="0" xfId="40" applyFont="1" applyAlignment="1">
      <alignment horizontal="distributed" vertical="center"/>
    </xf>
    <xf numFmtId="231" fontId="22" fillId="0" borderId="0" xfId="40" applyFont="1" applyBorder="1" applyAlignment="1">
      <alignment horizontal="distributed" vertical="center"/>
    </xf>
    <xf numFmtId="231" fontId="8" fillId="0" borderId="39" xfId="40" applyFont="1" applyFill="1" applyBorder="1" applyAlignment="1">
      <alignment horizontal="center" vertical="center"/>
    </xf>
    <xf numFmtId="231" fontId="8" fillId="0" borderId="44" xfId="6" applyFont="1" applyBorder="1" applyAlignment="1">
      <alignment horizontal="center" vertical="center" wrapText="1"/>
    </xf>
    <xf numFmtId="231" fontId="8" fillId="0" borderId="0" xfId="6" applyFont="1" applyBorder="1" applyAlignment="1">
      <alignment horizontal="center" vertical="center"/>
    </xf>
    <xf numFmtId="38" fontId="8" fillId="0" borderId="39" xfId="17" applyFont="1" applyFill="1" applyBorder="1" applyAlignment="1">
      <alignment horizontal="center" vertical="center" wrapText="1"/>
    </xf>
    <xf numFmtId="38" fontId="8" fillId="0" borderId="0" xfId="17" applyFont="1" applyFill="1" applyBorder="1" applyAlignment="1">
      <alignment horizontal="right"/>
    </xf>
    <xf numFmtId="231" fontId="8" fillId="0" borderId="217" xfId="2" applyFont="1" applyBorder="1" applyAlignment="1">
      <alignment horizontal="right"/>
    </xf>
    <xf numFmtId="231" fontId="8" fillId="0" borderId="40" xfId="6" applyFont="1" applyBorder="1" applyAlignment="1">
      <alignment horizontal="center" vertical="center" wrapText="1"/>
    </xf>
    <xf numFmtId="231" fontId="8" fillId="0" borderId="22" xfId="6" applyFont="1" applyBorder="1" applyAlignment="1">
      <alignment horizontal="center" vertical="center" wrapText="1"/>
    </xf>
    <xf numFmtId="38" fontId="22" fillId="0" borderId="2" xfId="17" applyFont="1" applyBorder="1" applyAlignment="1">
      <alignment horizontal="right"/>
    </xf>
    <xf numFmtId="231" fontId="8" fillId="0" borderId="4" xfId="2" applyFont="1" applyFill="1" applyBorder="1" applyAlignment="1">
      <alignment horizontal="center" vertical="center"/>
    </xf>
    <xf numFmtId="231" fontId="8" fillId="0" borderId="8" xfId="2" applyFont="1" applyFill="1" applyBorder="1" applyAlignment="1">
      <alignment vertical="center"/>
    </xf>
    <xf numFmtId="231" fontId="8" fillId="0" borderId="22" xfId="2" applyFont="1" applyFill="1" applyBorder="1" applyAlignment="1">
      <alignment horizontal="center" vertical="center"/>
    </xf>
    <xf numFmtId="38" fontId="8" fillId="0" borderId="38" xfId="17" applyFont="1" applyFill="1" applyBorder="1" applyAlignment="1">
      <alignment horizontal="right" vertical="center"/>
    </xf>
    <xf numFmtId="38" fontId="8" fillId="0" borderId="37" xfId="17" applyFont="1" applyFill="1" applyBorder="1" applyAlignment="1">
      <alignment horizontal="right" vertical="center"/>
    </xf>
    <xf numFmtId="231" fontId="118" fillId="0" borderId="0" xfId="0" applyFont="1" applyAlignment="1">
      <alignment horizontal="center" vertical="center"/>
    </xf>
    <xf numFmtId="0" fontId="6" fillId="0" borderId="0" xfId="68" applyFont="1" applyFill="1"/>
    <xf numFmtId="0" fontId="6" fillId="0" borderId="217" xfId="68" applyFont="1" applyFill="1" applyBorder="1" applyAlignment="1">
      <alignment horizontal="right"/>
    </xf>
    <xf numFmtId="0" fontId="8" fillId="0" borderId="0" xfId="69" applyFont="1">
      <alignment vertical="center"/>
    </xf>
    <xf numFmtId="0" fontId="8" fillId="0" borderId="13" xfId="68" applyFont="1" applyFill="1" applyBorder="1" applyAlignment="1">
      <alignment horizontal="centerContinuous"/>
    </xf>
    <xf numFmtId="0" fontId="8" fillId="0" borderId="46" xfId="68" applyFont="1" applyFill="1" applyBorder="1" applyAlignment="1">
      <alignment horizontal="centerContinuous"/>
    </xf>
    <xf numFmtId="0" fontId="8" fillId="0" borderId="14" xfId="68" applyFont="1" applyFill="1" applyBorder="1" applyAlignment="1">
      <alignment horizontal="centerContinuous"/>
    </xf>
    <xf numFmtId="0" fontId="8" fillId="0" borderId="39" xfId="68" applyFont="1" applyFill="1" applyBorder="1" applyAlignment="1">
      <alignment horizontal="center"/>
    </xf>
    <xf numFmtId="0" fontId="8" fillId="0" borderId="40" xfId="68" applyFont="1" applyFill="1" applyBorder="1" applyAlignment="1">
      <alignment horizontal="center"/>
    </xf>
    <xf numFmtId="0" fontId="8" fillId="0" borderId="70" xfId="68" applyFont="1" applyFill="1" applyBorder="1" applyAlignment="1">
      <alignment horizontal="center"/>
    </xf>
    <xf numFmtId="38" fontId="8" fillId="0" borderId="240" xfId="45" applyFont="1" applyFill="1" applyBorder="1" applyAlignment="1"/>
    <xf numFmtId="38" fontId="8" fillId="0" borderId="239" xfId="45" applyFont="1" applyFill="1" applyBorder="1" applyAlignment="1"/>
    <xf numFmtId="38" fontId="8" fillId="0" borderId="238" xfId="45" applyFont="1" applyFill="1" applyBorder="1" applyAlignment="1"/>
    <xf numFmtId="0" fontId="8" fillId="0" borderId="74" xfId="68" applyFont="1" applyFill="1" applyBorder="1" applyAlignment="1">
      <alignment horizontal="center"/>
    </xf>
    <xf numFmtId="0" fontId="6" fillId="0" borderId="0" xfId="68" applyFont="1" applyFill="1" applyBorder="1" applyAlignment="1">
      <alignment horizontal="right"/>
    </xf>
    <xf numFmtId="0" fontId="23" fillId="0" borderId="0" xfId="68" applyFont="1" applyFill="1" applyBorder="1" applyAlignment="1">
      <alignment horizontal="right"/>
    </xf>
    <xf numFmtId="0" fontId="15" fillId="0" borderId="0" xfId="69" applyFont="1">
      <alignment vertical="center"/>
    </xf>
    <xf numFmtId="0" fontId="100" fillId="0" borderId="0" xfId="70" applyFont="1" applyFill="1" applyAlignment="1">
      <alignment vertical="center"/>
    </xf>
    <xf numFmtId="0" fontId="98" fillId="0" borderId="0" xfId="70" applyFont="1" applyFill="1"/>
    <xf numFmtId="0" fontId="98" fillId="0" borderId="212" xfId="70" applyFont="1" applyFill="1" applyBorder="1" applyAlignment="1">
      <alignment horizontal="right"/>
    </xf>
    <xf numFmtId="0" fontId="23" fillId="0" borderId="212" xfId="70" applyFont="1" applyFill="1" applyBorder="1" applyAlignment="1">
      <alignment horizontal="right"/>
    </xf>
    <xf numFmtId="0" fontId="8" fillId="0" borderId="13" xfId="70" applyFont="1" applyFill="1" applyBorder="1" applyAlignment="1">
      <alignment horizontal="centerContinuous"/>
    </xf>
    <xf numFmtId="0" fontId="8" fillId="0" borderId="14" xfId="70" applyFont="1" applyFill="1" applyBorder="1" applyAlignment="1">
      <alignment horizontal="centerContinuous" shrinkToFit="1"/>
    </xf>
    <xf numFmtId="0" fontId="8" fillId="0" borderId="13" xfId="70" applyFont="1" applyFill="1" applyBorder="1" applyAlignment="1">
      <alignment horizontal="centerContinuous" shrinkToFit="1"/>
    </xf>
    <xf numFmtId="0" fontId="8" fillId="0" borderId="39" xfId="70" applyFont="1" applyFill="1" applyBorder="1" applyAlignment="1">
      <alignment horizontal="centerContinuous"/>
    </xf>
    <xf numFmtId="0" fontId="8" fillId="0" borderId="7" xfId="70" applyFont="1" applyFill="1" applyBorder="1" applyAlignment="1">
      <alignment horizontal="centerContinuous"/>
    </xf>
    <xf numFmtId="0" fontId="8" fillId="0" borderId="44" xfId="70" applyFont="1" applyFill="1" applyBorder="1" applyAlignment="1">
      <alignment horizontal="center"/>
    </xf>
    <xf numFmtId="0" fontId="8" fillId="0" borderId="39" xfId="70" applyFont="1" applyFill="1" applyBorder="1" applyAlignment="1">
      <alignment horizontal="center"/>
    </xf>
    <xf numFmtId="0" fontId="8" fillId="0" borderId="70" xfId="70" applyFont="1" applyFill="1" applyBorder="1" applyAlignment="1">
      <alignment horizontal="center" vertical="center"/>
    </xf>
    <xf numFmtId="38" fontId="8" fillId="0" borderId="240" xfId="45" applyFont="1" applyFill="1" applyBorder="1" applyAlignment="1">
      <alignment vertical="center"/>
    </xf>
    <xf numFmtId="38" fontId="8" fillId="0" borderId="239" xfId="45" applyFont="1" applyFill="1" applyBorder="1" applyAlignment="1">
      <alignment vertical="center"/>
    </xf>
    <xf numFmtId="192" fontId="8" fillId="0" borderId="239" xfId="45" applyNumberFormat="1" applyFont="1" applyFill="1" applyBorder="1" applyAlignment="1">
      <alignment horizontal="right" vertical="center"/>
    </xf>
    <xf numFmtId="192" fontId="8" fillId="0" borderId="239" xfId="70" applyNumberFormat="1" applyFont="1" applyFill="1" applyBorder="1" applyAlignment="1">
      <alignment horizontal="right" vertical="center"/>
    </xf>
    <xf numFmtId="192" fontId="8" fillId="0" borderId="238" xfId="70" applyNumberFormat="1" applyFont="1" applyFill="1" applyBorder="1" applyAlignment="1">
      <alignment horizontal="right" vertical="center"/>
    </xf>
    <xf numFmtId="0" fontId="8" fillId="0" borderId="74" xfId="70" applyFont="1" applyFill="1" applyBorder="1" applyAlignment="1">
      <alignment horizontal="center" vertical="center"/>
    </xf>
    <xf numFmtId="0" fontId="12" fillId="0" borderId="237" xfId="70" applyFont="1" applyFill="1" applyBorder="1" applyAlignment="1">
      <alignment horizontal="center" vertical="center" wrapText="1"/>
    </xf>
    <xf numFmtId="38" fontId="12" fillId="0" borderId="129" xfId="45" applyFont="1" applyFill="1" applyBorder="1" applyAlignment="1">
      <alignment vertical="center"/>
    </xf>
    <xf numFmtId="38" fontId="12" fillId="0" borderId="128" xfId="45" applyFont="1" applyFill="1" applyBorder="1" applyAlignment="1">
      <alignment vertical="center"/>
    </xf>
    <xf numFmtId="192" fontId="12" fillId="0" borderId="128" xfId="45" applyNumberFormat="1" applyFont="1" applyFill="1" applyBorder="1" applyAlignment="1">
      <alignment horizontal="right" vertical="center"/>
    </xf>
    <xf numFmtId="192" fontId="12" fillId="0" borderId="128" xfId="70" applyNumberFormat="1" applyFont="1" applyFill="1" applyBorder="1" applyAlignment="1">
      <alignment horizontal="right" vertical="center"/>
    </xf>
    <xf numFmtId="192" fontId="12" fillId="0" borderId="235" xfId="70" applyNumberFormat="1" applyFont="1" applyFill="1" applyBorder="1" applyAlignment="1">
      <alignment horizontal="right" vertical="center"/>
    </xf>
    <xf numFmtId="0" fontId="98" fillId="0" borderId="0" xfId="70" applyFont="1" applyFill="1" applyBorder="1" applyAlignment="1">
      <alignment horizontal="right"/>
    </xf>
    <xf numFmtId="0" fontId="23" fillId="0" borderId="0" xfId="70" applyFont="1" applyFill="1" applyBorder="1" applyAlignment="1">
      <alignment horizontal="right"/>
    </xf>
    <xf numFmtId="0" fontId="6" fillId="0" borderId="0" xfId="70" applyFont="1" applyFill="1"/>
    <xf numFmtId="58" fontId="6" fillId="0" borderId="0" xfId="70" applyNumberFormat="1" applyFont="1" applyFill="1"/>
    <xf numFmtId="58" fontId="23" fillId="0" borderId="0" xfId="70" applyNumberFormat="1" applyFont="1" applyFill="1" applyAlignment="1">
      <alignment horizontal="right"/>
    </xf>
    <xf numFmtId="0" fontId="8" fillId="0" borderId="35" xfId="70" applyFont="1" applyFill="1" applyBorder="1" applyAlignment="1">
      <alignment horizontal="center" vertical="center"/>
    </xf>
    <xf numFmtId="0" fontId="8" fillId="0" borderId="13" xfId="70" applyFont="1" applyFill="1" applyBorder="1" applyAlignment="1">
      <alignment horizontal="center" vertical="center"/>
    </xf>
    <xf numFmtId="0" fontId="6" fillId="0" borderId="0" xfId="71" applyFont="1"/>
    <xf numFmtId="0" fontId="8" fillId="0" borderId="212" xfId="70" applyFont="1" applyFill="1" applyBorder="1" applyAlignment="1">
      <alignment horizontal="distributed" justifyLastLine="1"/>
    </xf>
    <xf numFmtId="38" fontId="8" fillId="0" borderId="218" xfId="45" applyFont="1" applyFill="1" applyBorder="1" applyAlignment="1"/>
    <xf numFmtId="38" fontId="6" fillId="0" borderId="0" xfId="70" applyNumberFormat="1" applyFont="1" applyFill="1"/>
    <xf numFmtId="0" fontId="6" fillId="0" borderId="0" xfId="71" applyFont="1" applyFill="1"/>
    <xf numFmtId="38" fontId="6" fillId="0" borderId="0" xfId="71" applyNumberFormat="1" applyFont="1" applyFill="1"/>
    <xf numFmtId="38" fontId="8" fillId="0" borderId="199" xfId="45" applyFont="1" applyFill="1" applyBorder="1" applyAlignment="1"/>
    <xf numFmtId="38" fontId="8" fillId="0" borderId="168" xfId="45" applyFont="1" applyFill="1" applyBorder="1" applyAlignment="1"/>
    <xf numFmtId="38" fontId="8" fillId="0" borderId="167" xfId="45" applyFont="1" applyFill="1" applyBorder="1" applyAlignment="1"/>
    <xf numFmtId="38" fontId="8" fillId="0" borderId="99" xfId="45" applyFont="1" applyFill="1" applyBorder="1" applyAlignment="1"/>
    <xf numFmtId="38" fontId="8" fillId="0" borderId="50" xfId="45" applyFont="1" applyFill="1" applyBorder="1" applyAlignment="1"/>
    <xf numFmtId="38" fontId="8" fillId="0" borderId="165" xfId="45" applyFont="1" applyFill="1" applyBorder="1" applyAlignment="1"/>
    <xf numFmtId="198" fontId="8" fillId="0" borderId="129" xfId="72" applyNumberFormat="1" applyFont="1" applyFill="1" applyBorder="1" applyAlignment="1"/>
    <xf numFmtId="198" fontId="8" fillId="0" borderId="128" xfId="72" applyNumberFormat="1" applyFont="1" applyFill="1" applyBorder="1" applyAlignment="1"/>
    <xf numFmtId="198" fontId="8" fillId="0" borderId="235" xfId="72" applyNumberFormat="1" applyFont="1" applyFill="1" applyBorder="1" applyAlignment="1"/>
    <xf numFmtId="0" fontId="6" fillId="0" borderId="0" xfId="73" applyFont="1"/>
    <xf numFmtId="0" fontId="6" fillId="0" borderId="0" xfId="73" applyFont="1" applyAlignment="1">
      <alignment horizontal="right"/>
    </xf>
    <xf numFmtId="0" fontId="6" fillId="0" borderId="14" xfId="73" applyFont="1" applyFill="1" applyBorder="1" applyAlignment="1">
      <alignment horizontal="center" vertical="center"/>
    </xf>
    <xf numFmtId="0" fontId="6" fillId="0" borderId="46" xfId="73" applyFont="1" applyFill="1" applyBorder="1" applyAlignment="1">
      <alignment horizontal="center" vertical="center"/>
    </xf>
    <xf numFmtId="0" fontId="6" fillId="0" borderId="35" xfId="73" applyFont="1" applyFill="1" applyBorder="1" applyAlignment="1">
      <alignment horizontal="center" vertical="center"/>
    </xf>
    <xf numFmtId="0" fontId="6" fillId="0" borderId="13" xfId="73" applyFont="1" applyFill="1" applyBorder="1" applyAlignment="1">
      <alignment horizontal="center" vertical="center"/>
    </xf>
    <xf numFmtId="0" fontId="6" fillId="0" borderId="0" xfId="61" applyFont="1" applyFill="1"/>
    <xf numFmtId="0" fontId="6" fillId="0" borderId="0" xfId="73" quotePrefix="1" applyNumberFormat="1" applyFont="1" applyAlignment="1">
      <alignment horizontal="center" vertical="center"/>
    </xf>
    <xf numFmtId="0" fontId="6" fillId="0" borderId="44" xfId="73" applyFont="1" applyBorder="1" applyAlignment="1">
      <alignment horizontal="center" vertical="center"/>
    </xf>
    <xf numFmtId="38" fontId="6" fillId="0" borderId="0" xfId="5" applyFont="1" applyBorder="1" applyAlignment="1">
      <alignment vertical="center"/>
    </xf>
    <xf numFmtId="0" fontId="6" fillId="0" borderId="0" xfId="61" applyFont="1" applyAlignment="1">
      <alignment vertical="center"/>
    </xf>
    <xf numFmtId="0" fontId="6" fillId="0" borderId="0" xfId="73" applyNumberFormat="1" applyFont="1" applyAlignment="1">
      <alignment horizontal="center" vertical="center"/>
    </xf>
    <xf numFmtId="0" fontId="6" fillId="0" borderId="38" xfId="73" applyFont="1" applyBorder="1" applyAlignment="1">
      <alignment horizontal="center" vertical="center"/>
    </xf>
    <xf numFmtId="0" fontId="6" fillId="0" borderId="7" xfId="73" applyNumberFormat="1" applyFont="1" applyBorder="1" applyAlignment="1">
      <alignment horizontal="center" vertical="center"/>
    </xf>
    <xf numFmtId="0" fontId="6" fillId="0" borderId="40" xfId="73" applyFont="1" applyBorder="1" applyAlignment="1">
      <alignment horizontal="center" vertical="center"/>
    </xf>
    <xf numFmtId="38" fontId="8" fillId="0" borderId="7" xfId="5" applyFont="1" applyBorder="1" applyAlignment="1">
      <alignment vertical="center"/>
    </xf>
    <xf numFmtId="38" fontId="6" fillId="0" borderId="7" xfId="5" applyFont="1" applyBorder="1" applyAlignment="1">
      <alignment vertical="center"/>
    </xf>
    <xf numFmtId="0" fontId="6" fillId="0" borderId="0" xfId="73" applyNumberFormat="1" applyFont="1" applyBorder="1" applyAlignment="1">
      <alignment horizontal="center" vertical="center"/>
    </xf>
    <xf numFmtId="38" fontId="8" fillId="0" borderId="6" xfId="5" applyNumberFormat="1" applyFont="1" applyBorder="1" applyAlignment="1">
      <alignment vertical="center"/>
    </xf>
    <xf numFmtId="38" fontId="6" fillId="0" borderId="6" xfId="5" applyNumberFormat="1" applyFont="1" applyBorder="1" applyAlignment="1">
      <alignment vertical="center"/>
    </xf>
    <xf numFmtId="38" fontId="8" fillId="0" borderId="0" xfId="5" applyNumberFormat="1" applyFont="1" applyBorder="1" applyAlignment="1">
      <alignment vertical="center"/>
    </xf>
    <xf numFmtId="38" fontId="6" fillId="0" borderId="0" xfId="5" applyNumberFormat="1" applyFont="1" applyBorder="1" applyAlignment="1">
      <alignment vertical="center"/>
    </xf>
    <xf numFmtId="0" fontId="6" fillId="0" borderId="212" xfId="73" applyNumberFormat="1" applyFont="1" applyBorder="1" applyAlignment="1">
      <alignment horizontal="center" vertical="center"/>
    </xf>
    <xf numFmtId="0" fontId="6" fillId="0" borderId="37" xfId="73" applyFont="1" applyBorder="1" applyAlignment="1">
      <alignment horizontal="center" vertical="center"/>
    </xf>
    <xf numFmtId="38" fontId="8" fillId="0" borderId="212" xfId="5" applyNumberFormat="1" applyFont="1" applyBorder="1" applyAlignment="1">
      <alignment vertical="center"/>
    </xf>
    <xf numFmtId="38" fontId="6" fillId="0" borderId="212" xfId="5" applyNumberFormat="1" applyFont="1" applyBorder="1" applyAlignment="1">
      <alignment vertical="center"/>
    </xf>
    <xf numFmtId="0" fontId="23" fillId="0" borderId="0" xfId="73" applyFont="1"/>
    <xf numFmtId="38" fontId="6" fillId="0" borderId="0" xfId="1" applyFont="1" applyAlignment="1">
      <alignment vertical="center"/>
    </xf>
    <xf numFmtId="38" fontId="6" fillId="0" borderId="7" xfId="1" applyFont="1" applyBorder="1" applyAlignment="1">
      <alignment vertical="center"/>
    </xf>
    <xf numFmtId="38" fontId="6" fillId="0" borderId="212" xfId="1" applyFont="1" applyBorder="1" applyAlignment="1">
      <alignment vertical="center"/>
    </xf>
    <xf numFmtId="38" fontId="6" fillId="0" borderId="7" xfId="1" applyFont="1" applyBorder="1" applyAlignment="1"/>
    <xf numFmtId="38" fontId="6" fillId="0" borderId="212" xfId="1" applyFont="1" applyBorder="1" applyAlignment="1"/>
    <xf numFmtId="38" fontId="6" fillId="0" borderId="0" xfId="5" applyFont="1"/>
    <xf numFmtId="38" fontId="23" fillId="0" borderId="0" xfId="5" applyFont="1" applyAlignment="1">
      <alignment horizontal="right"/>
    </xf>
    <xf numFmtId="38" fontId="8" fillId="0" borderId="22" xfId="5" applyFont="1" applyFill="1" applyBorder="1" applyAlignment="1">
      <alignment horizontal="center"/>
    </xf>
    <xf numFmtId="38" fontId="8" fillId="0" borderId="20" xfId="5" applyFont="1" applyFill="1" applyBorder="1" applyAlignment="1">
      <alignment horizontal="center"/>
    </xf>
    <xf numFmtId="38" fontId="8" fillId="0" borderId="23" xfId="5" applyFont="1" applyFill="1" applyBorder="1" applyAlignment="1">
      <alignment horizontal="center"/>
    </xf>
    <xf numFmtId="38" fontId="6" fillId="0" borderId="0" xfId="5" applyFont="1" applyFill="1" applyBorder="1" applyAlignment="1">
      <alignment horizontal="center"/>
    </xf>
    <xf numFmtId="38" fontId="6" fillId="0" borderId="0" xfId="5" applyFont="1" applyFill="1" applyAlignment="1">
      <alignment horizontal="center"/>
    </xf>
    <xf numFmtId="38" fontId="8" fillId="0" borderId="179" xfId="5" applyFont="1" applyBorder="1" applyAlignment="1">
      <alignment horizontal="center" vertical="center" wrapText="1"/>
    </xf>
    <xf numFmtId="38" fontId="8" fillId="0" borderId="99" xfId="5" applyFont="1" applyBorder="1" applyAlignment="1">
      <alignment horizontal="right" vertical="center"/>
    </xf>
    <xf numFmtId="38" fontId="8" fillId="0" borderId="50" xfId="5" applyFont="1" applyBorder="1" applyAlignment="1">
      <alignment horizontal="right" vertical="center"/>
    </xf>
    <xf numFmtId="38" fontId="8" fillId="0" borderId="131" xfId="5" applyFont="1" applyBorder="1" applyAlignment="1">
      <alignment horizontal="right" vertical="center"/>
    </xf>
    <xf numFmtId="38" fontId="8" fillId="0" borderId="166" xfId="5" applyFont="1" applyBorder="1" applyAlignment="1">
      <alignment horizontal="right" vertical="center"/>
    </xf>
    <xf numFmtId="38" fontId="26" fillId="0" borderId="0" xfId="5" applyFont="1" applyBorder="1"/>
    <xf numFmtId="38" fontId="22" fillId="0" borderId="122" xfId="5" applyFont="1" applyBorder="1" applyAlignment="1">
      <alignment horizontal="center" vertical="center" wrapText="1"/>
    </xf>
    <xf numFmtId="38" fontId="22" fillId="10" borderId="99" xfId="5" applyFont="1" applyFill="1" applyBorder="1" applyAlignment="1">
      <alignment horizontal="right" vertical="center"/>
    </xf>
    <xf numFmtId="38" fontId="22" fillId="10" borderId="50" xfId="5" applyFont="1" applyFill="1" applyBorder="1" applyAlignment="1">
      <alignment horizontal="right" vertical="center"/>
    </xf>
    <xf numFmtId="38" fontId="22" fillId="10" borderId="211" xfId="5" applyFont="1" applyFill="1" applyBorder="1" applyAlignment="1">
      <alignment horizontal="right" vertical="center"/>
    </xf>
    <xf numFmtId="38" fontId="22" fillId="10" borderId="241" xfId="5" applyFont="1" applyFill="1" applyBorder="1" applyAlignment="1">
      <alignment horizontal="right" vertical="center"/>
    </xf>
    <xf numFmtId="38" fontId="11" fillId="0" borderId="0" xfId="5" applyFont="1"/>
    <xf numFmtId="38" fontId="23" fillId="0" borderId="0" xfId="5" applyFont="1"/>
    <xf numFmtId="38" fontId="26" fillId="0" borderId="0" xfId="5" applyFont="1"/>
    <xf numFmtId="38" fontId="6" fillId="0" borderId="71" xfId="5" applyFont="1" applyBorder="1"/>
    <xf numFmtId="38" fontId="6" fillId="0" borderId="236" xfId="5" applyFont="1" applyFill="1" applyBorder="1"/>
    <xf numFmtId="38" fontId="6" fillId="0" borderId="130" xfId="5" applyFont="1" applyBorder="1" applyAlignment="1">
      <alignment horizontal="center"/>
    </xf>
    <xf numFmtId="38" fontId="8" fillId="0" borderId="40" xfId="17" applyFont="1" applyFill="1" applyBorder="1" applyAlignment="1">
      <alignment horizontal="center" vertical="center"/>
    </xf>
    <xf numFmtId="38" fontId="8" fillId="0" borderId="9" xfId="17" applyFont="1" applyFill="1" applyBorder="1" applyAlignment="1">
      <alignment horizontal="center" vertical="center" wrapText="1"/>
    </xf>
    <xf numFmtId="38" fontId="8" fillId="0" borderId="13" xfId="17" applyFont="1" applyFill="1" applyBorder="1" applyAlignment="1">
      <alignment horizontal="center" vertical="center"/>
    </xf>
    <xf numFmtId="38" fontId="8" fillId="0" borderId="14" xfId="17" applyFont="1" applyFill="1" applyBorder="1" applyAlignment="1">
      <alignment horizontal="center" vertical="center"/>
    </xf>
    <xf numFmtId="38" fontId="8" fillId="0" borderId="13" xfId="17" applyFont="1" applyFill="1" applyBorder="1" applyAlignment="1">
      <alignment horizontal="center" vertical="center" wrapText="1"/>
    </xf>
    <xf numFmtId="38" fontId="8" fillId="0" borderId="21" xfId="17" applyFont="1" applyFill="1" applyBorder="1" applyAlignment="1">
      <alignment horizontal="center" vertical="center" wrapText="1"/>
    </xf>
    <xf numFmtId="38" fontId="8" fillId="0" borderId="35" xfId="17" applyFont="1" applyFill="1" applyBorder="1" applyAlignment="1">
      <alignment horizontal="center" vertical="center" wrapText="1"/>
    </xf>
    <xf numFmtId="38" fontId="8" fillId="0" borderId="22" xfId="17" applyFont="1" applyFill="1" applyBorder="1" applyAlignment="1">
      <alignment horizontal="center" vertical="center" wrapText="1"/>
    </xf>
    <xf numFmtId="38" fontId="8" fillId="0" borderId="46" xfId="17" applyFont="1" applyFill="1" applyBorder="1" applyAlignment="1">
      <alignment horizontal="center" vertical="center" wrapText="1"/>
    </xf>
    <xf numFmtId="38" fontId="8" fillId="0" borderId="46" xfId="17" applyFont="1" applyFill="1" applyBorder="1" applyAlignment="1">
      <alignment horizontal="center" vertical="center"/>
    </xf>
    <xf numFmtId="38" fontId="8" fillId="0" borderId="23" xfId="17" applyFont="1" applyFill="1" applyBorder="1" applyAlignment="1">
      <alignment horizontal="center" vertical="center"/>
    </xf>
    <xf numFmtId="38" fontId="8" fillId="0" borderId="14" xfId="17" applyFont="1" applyFill="1" applyBorder="1" applyAlignment="1">
      <alignment horizontal="center" vertical="center" wrapText="1"/>
    </xf>
    <xf numFmtId="38" fontId="8" fillId="0" borderId="40" xfId="17" applyFont="1" applyFill="1" applyBorder="1" applyAlignment="1">
      <alignment horizontal="center" vertical="center" wrapText="1"/>
    </xf>
    <xf numFmtId="38" fontId="8" fillId="0" borderId="6" xfId="17" applyFont="1" applyFill="1" applyBorder="1" applyAlignment="1">
      <alignment horizontal="center" vertical="center" wrapText="1"/>
    </xf>
    <xf numFmtId="231" fontId="8" fillId="0" borderId="22" xfId="40" applyFont="1" applyFill="1" applyBorder="1" applyAlignment="1">
      <alignment horizontal="center" vertical="center"/>
    </xf>
    <xf numFmtId="231" fontId="8" fillId="0" borderId="21" xfId="40" applyFont="1" applyFill="1" applyBorder="1" applyAlignment="1">
      <alignment horizontal="center" vertical="center"/>
    </xf>
    <xf numFmtId="231" fontId="8" fillId="0" borderId="23" xfId="8" applyFont="1" applyBorder="1" applyAlignment="1">
      <alignment horizontal="center" vertical="center" wrapText="1"/>
    </xf>
    <xf numFmtId="231" fontId="8" fillId="0" borderId="22" xfId="8" applyFont="1" applyBorder="1" applyAlignment="1">
      <alignment horizontal="center" vertical="center" wrapText="1"/>
    </xf>
    <xf numFmtId="231" fontId="8" fillId="0" borderId="21" xfId="8" applyFont="1" applyBorder="1" applyAlignment="1">
      <alignment horizontal="center" vertical="center"/>
    </xf>
    <xf numFmtId="231" fontId="8" fillId="0" borderId="23" xfId="8" applyFont="1" applyBorder="1" applyAlignment="1">
      <alignment horizontal="center" vertical="center"/>
    </xf>
    <xf numFmtId="0" fontId="8" fillId="0" borderId="4" xfId="8" applyNumberFormat="1" applyFont="1" applyFill="1" applyBorder="1" applyAlignment="1">
      <alignment horizontal="center" vertical="center"/>
    </xf>
    <xf numFmtId="231" fontId="8" fillId="0" borderId="4" xfId="2" applyFont="1" applyFill="1" applyBorder="1" applyAlignment="1">
      <alignment horizontal="center" vertical="center" wrapText="1"/>
    </xf>
    <xf numFmtId="231" fontId="8" fillId="0" borderId="8" xfId="2" applyFont="1" applyFill="1" applyBorder="1" applyAlignment="1">
      <alignment horizontal="center" vertical="center"/>
    </xf>
    <xf numFmtId="0" fontId="8" fillId="0" borderId="4" xfId="6" applyNumberFormat="1" applyFont="1" applyBorder="1" applyAlignment="1">
      <alignment horizontal="center" vertical="center" wrapText="1"/>
    </xf>
    <xf numFmtId="231" fontId="6" fillId="0" borderId="21" xfId="2" applyFont="1" applyFill="1" applyBorder="1" applyAlignment="1">
      <alignment horizontal="distributed" vertical="center" justifyLastLine="1"/>
    </xf>
    <xf numFmtId="231" fontId="8" fillId="0" borderId="42" xfId="2" applyFont="1" applyFill="1" applyBorder="1" applyAlignment="1">
      <alignment horizontal="center" vertical="center"/>
    </xf>
    <xf numFmtId="231" fontId="8" fillId="0" borderId="40" xfId="2" applyFont="1" applyFill="1" applyBorder="1" applyAlignment="1">
      <alignment horizontal="center" vertical="center"/>
    </xf>
    <xf numFmtId="231" fontId="8" fillId="0" borderId="13" xfId="2" applyFont="1" applyFill="1" applyBorder="1" applyAlignment="1">
      <alignment horizontal="center" vertical="center" justifyLastLine="1"/>
    </xf>
    <xf numFmtId="231" fontId="8" fillId="0" borderId="21" xfId="2" applyFont="1" applyFill="1" applyBorder="1" applyAlignment="1">
      <alignment horizontal="distributed" vertical="center" justifyLastLine="1"/>
    </xf>
    <xf numFmtId="231" fontId="8" fillId="0" borderId="40" xfId="2" applyFont="1" applyFill="1" applyBorder="1" applyAlignment="1">
      <alignment horizontal="distributed" vertical="center" justifyLastLine="1"/>
    </xf>
    <xf numFmtId="231" fontId="8" fillId="0" borderId="13" xfId="2" applyFont="1" applyFill="1" applyBorder="1" applyAlignment="1">
      <alignment horizontal="center" vertical="center"/>
    </xf>
    <xf numFmtId="231" fontId="8" fillId="0" borderId="21" xfId="2" applyFont="1" applyFill="1" applyBorder="1" applyAlignment="1">
      <alignment horizontal="center" vertical="center"/>
    </xf>
    <xf numFmtId="231" fontId="8" fillId="0" borderId="46" xfId="2" applyFont="1" applyFill="1" applyBorder="1" applyAlignment="1">
      <alignment horizontal="center" vertical="center"/>
    </xf>
    <xf numFmtId="0" fontId="8" fillId="0" borderId="22" xfId="2" applyNumberFormat="1" applyFont="1" applyFill="1" applyBorder="1" applyAlignment="1">
      <alignment horizontal="center" vertical="center"/>
    </xf>
    <xf numFmtId="0" fontId="8" fillId="0" borderId="23" xfId="6" applyNumberFormat="1" applyFont="1" applyFill="1" applyBorder="1" applyAlignment="1">
      <alignment horizontal="center" vertical="center"/>
    </xf>
    <xf numFmtId="231" fontId="8" fillId="0" borderId="12" xfId="6" applyFont="1" applyBorder="1" applyAlignment="1">
      <alignment horizontal="center" vertical="center"/>
    </xf>
    <xf numFmtId="231" fontId="8" fillId="0" borderId="5" xfId="6" applyFont="1" applyBorder="1" applyAlignment="1">
      <alignment vertical="center"/>
    </xf>
    <xf numFmtId="231" fontId="8" fillId="0" borderId="8" xfId="6" applyFont="1" applyBorder="1" applyAlignment="1">
      <alignment vertical="center"/>
    </xf>
    <xf numFmtId="231" fontId="8" fillId="0" borderId="0" xfId="6" applyFont="1" applyBorder="1" applyAlignment="1">
      <alignment horizontal="center" vertical="center"/>
    </xf>
    <xf numFmtId="231" fontId="8" fillId="0" borderId="4" xfId="6" applyFont="1" applyBorder="1" applyAlignment="1">
      <alignment vertical="center"/>
    </xf>
    <xf numFmtId="231" fontId="8" fillId="0" borderId="8" xfId="2" applyFont="1" applyFill="1" applyBorder="1" applyAlignment="1">
      <alignment horizontal="distributed" vertical="center" justifyLastLine="1"/>
    </xf>
    <xf numFmtId="191" fontId="8" fillId="0" borderId="14" xfId="2" applyNumberFormat="1" applyFont="1" applyFill="1" applyBorder="1" applyAlignment="1">
      <alignment horizontal="distributed" vertical="center" justifyLastLine="1"/>
    </xf>
    <xf numFmtId="191" fontId="8" fillId="0" borderId="46" xfId="2" applyNumberFormat="1" applyFont="1" applyFill="1" applyBorder="1" applyAlignment="1">
      <alignment horizontal="distributed" vertical="center" justifyLastLine="1"/>
    </xf>
    <xf numFmtId="231" fontId="8" fillId="0" borderId="4" xfId="2" applyFont="1" applyFill="1" applyBorder="1" applyAlignment="1">
      <alignment horizontal="distributed" vertical="center" justifyLastLine="1"/>
    </xf>
    <xf numFmtId="231" fontId="8" fillId="0" borderId="13" xfId="2" applyFont="1" applyFill="1" applyBorder="1" applyAlignment="1">
      <alignment horizontal="distributed" vertical="center" justifyLastLine="1"/>
    </xf>
    <xf numFmtId="231" fontId="8" fillId="0" borderId="14" xfId="2" applyFont="1" applyFill="1" applyBorder="1" applyAlignment="1">
      <alignment horizontal="distributed" vertical="center" justifyLastLine="1"/>
    </xf>
    <xf numFmtId="231" fontId="8" fillId="0" borderId="44" xfId="8" applyFont="1" applyBorder="1" applyAlignment="1">
      <alignment horizontal="left" vertical="top" wrapText="1"/>
    </xf>
    <xf numFmtId="231" fontId="8" fillId="0" borderId="40" xfId="8" applyFont="1" applyBorder="1" applyAlignment="1">
      <alignment horizontal="left" vertical="top" wrapText="1"/>
    </xf>
    <xf numFmtId="231" fontId="8" fillId="0" borderId="44" xfId="8" applyFont="1" applyBorder="1" applyAlignment="1">
      <alignment horizontal="center" vertical="center" wrapText="1"/>
    </xf>
    <xf numFmtId="231" fontId="8" fillId="0" borderId="40" xfId="8" applyFont="1" applyBorder="1" applyAlignment="1">
      <alignment horizontal="center" vertical="center" wrapText="1"/>
    </xf>
    <xf numFmtId="231" fontId="8" fillId="0" borderId="40" xfId="8" applyFont="1" applyBorder="1" applyAlignment="1">
      <alignment horizontal="left" vertical="center" wrapText="1"/>
    </xf>
    <xf numFmtId="231" fontId="8" fillId="0" borderId="22" xfId="8" applyFont="1" applyBorder="1" applyAlignment="1">
      <alignment horizontal="justify" vertical="center" wrapText="1"/>
    </xf>
    <xf numFmtId="231" fontId="8" fillId="0" borderId="22" xfId="8" applyFont="1" applyBorder="1" applyAlignment="1">
      <alignment horizontal="justify" vertical="top" wrapText="1"/>
    </xf>
    <xf numFmtId="231" fontId="8" fillId="0" borderId="22" xfId="8" applyNumberFormat="1" applyFont="1" applyBorder="1" applyAlignment="1">
      <alignment horizontal="center" vertical="center" wrapText="1"/>
    </xf>
    <xf numFmtId="231" fontId="8" fillId="0" borderId="7" xfId="8" applyFont="1" applyBorder="1" applyAlignment="1">
      <alignment horizontal="justify" vertical="center" wrapText="1"/>
    </xf>
    <xf numFmtId="231" fontId="22" fillId="0" borderId="44" xfId="8" applyFont="1" applyBorder="1" applyAlignment="1">
      <alignment horizontal="center" vertical="center" wrapText="1"/>
    </xf>
    <xf numFmtId="231" fontId="22" fillId="0" borderId="40" xfId="8" applyFont="1" applyBorder="1" applyAlignment="1">
      <alignment horizontal="center" vertical="center" wrapText="1"/>
    </xf>
    <xf numFmtId="231" fontId="8" fillId="0" borderId="109" xfId="8" applyFont="1" applyBorder="1" applyAlignment="1">
      <alignment horizontal="center" vertical="center" wrapText="1"/>
    </xf>
    <xf numFmtId="231" fontId="8" fillId="0" borderId="44" xfId="8" applyFont="1" applyBorder="1" applyAlignment="1">
      <alignment horizontal="justify" vertical="center" wrapText="1"/>
    </xf>
    <xf numFmtId="231" fontId="8" fillId="0" borderId="40" xfId="8" applyFont="1" applyBorder="1" applyAlignment="1">
      <alignment horizontal="justify" vertical="center" wrapText="1"/>
    </xf>
    <xf numFmtId="231" fontId="8" fillId="0" borderId="109" xfId="8" applyFont="1" applyBorder="1" applyAlignment="1">
      <alignment horizontal="justify" vertical="center" wrapText="1"/>
    </xf>
    <xf numFmtId="231" fontId="8" fillId="0" borderId="22" xfId="8" applyFont="1" applyBorder="1" applyAlignment="1">
      <alignment horizontal="left" vertical="top" wrapText="1"/>
    </xf>
    <xf numFmtId="231" fontId="22" fillId="0" borderId="40" xfId="8" applyFont="1" applyBorder="1" applyAlignment="1">
      <alignment horizontal="left" vertical="center" wrapText="1"/>
    </xf>
    <xf numFmtId="231" fontId="26" fillId="0" borderId="109" xfId="8" applyFont="1" applyBorder="1" applyAlignment="1">
      <alignment horizontal="right" vertical="top" wrapText="1"/>
    </xf>
    <xf numFmtId="0" fontId="26" fillId="0" borderId="109" xfId="8" applyNumberFormat="1" applyFont="1" applyBorder="1" applyAlignment="1">
      <alignment horizontal="right" vertical="top" wrapText="1"/>
    </xf>
    <xf numFmtId="231" fontId="26" fillId="0" borderId="109" xfId="8" applyFont="1" applyBorder="1" applyAlignment="1">
      <alignment horizontal="justify" vertical="top" wrapText="1"/>
    </xf>
    <xf numFmtId="231" fontId="26" fillId="0" borderId="0" xfId="8" applyFont="1">
      <alignment vertical="center"/>
    </xf>
    <xf numFmtId="231" fontId="26" fillId="0" borderId="6" xfId="8" applyFont="1" applyBorder="1" applyAlignment="1">
      <alignment horizontal="justify" vertical="top" wrapText="1"/>
    </xf>
    <xf numFmtId="231" fontId="26" fillId="0" borderId="7" xfId="8" applyFont="1" applyBorder="1" applyAlignment="1">
      <alignment horizontal="justify" vertical="top" wrapText="1"/>
    </xf>
    <xf numFmtId="231" fontId="26" fillId="0" borderId="44" xfId="8" applyNumberFormat="1" applyFont="1" applyBorder="1" applyAlignment="1">
      <alignment horizontal="right" vertical="top" wrapText="1"/>
    </xf>
    <xf numFmtId="231" fontId="26" fillId="0" borderId="109" xfId="8" applyNumberFormat="1" applyFont="1" applyBorder="1" applyAlignment="1">
      <alignment horizontal="right" vertical="top" wrapText="1"/>
    </xf>
    <xf numFmtId="231" fontId="26" fillId="0" borderId="0" xfId="8" applyFont="1" applyBorder="1" applyAlignment="1">
      <alignment horizontal="justify" vertical="top" wrapText="1"/>
    </xf>
    <xf numFmtId="231" fontId="26" fillId="0" borderId="44" xfId="8" applyFont="1" applyBorder="1" applyAlignment="1">
      <alignment horizontal="justify" vertical="top" wrapText="1"/>
    </xf>
    <xf numFmtId="3" fontId="26" fillId="0" borderId="44" xfId="8" applyNumberFormat="1" applyFont="1" applyBorder="1" applyAlignment="1">
      <alignment horizontal="right" vertical="top" wrapText="1"/>
    </xf>
    <xf numFmtId="3" fontId="26" fillId="0" borderId="109" xfId="8" applyNumberFormat="1" applyFont="1" applyBorder="1" applyAlignment="1">
      <alignment horizontal="right" vertical="top" wrapText="1"/>
    </xf>
    <xf numFmtId="3" fontId="26" fillId="0" borderId="40" xfId="8" applyNumberFormat="1" applyFont="1" applyBorder="1" applyAlignment="1">
      <alignment horizontal="right" vertical="top" wrapText="1"/>
    </xf>
    <xf numFmtId="0" fontId="26" fillId="0" borderId="44" xfId="8" applyNumberFormat="1" applyFont="1" applyBorder="1" applyAlignment="1">
      <alignment horizontal="right" vertical="top" wrapText="1"/>
    </xf>
    <xf numFmtId="231" fontId="26" fillId="0" borderId="40" xfId="8" applyFont="1" applyBorder="1" applyAlignment="1">
      <alignment horizontal="justify" vertical="top" wrapText="1"/>
    </xf>
    <xf numFmtId="38" fontId="26" fillId="0" borderId="44" xfId="1" applyFont="1" applyBorder="1" applyAlignment="1">
      <alignment horizontal="right" vertical="top" wrapText="1"/>
    </xf>
    <xf numFmtId="38" fontId="26" fillId="0" borderId="40" xfId="1" applyFont="1" applyBorder="1" applyAlignment="1">
      <alignment horizontal="right" vertical="top" wrapText="1"/>
    </xf>
    <xf numFmtId="231" fontId="26" fillId="0" borderId="44" xfId="8" applyFont="1" applyBorder="1" applyAlignment="1">
      <alignment horizontal="right" vertical="top" wrapText="1"/>
    </xf>
    <xf numFmtId="231" fontId="26" fillId="0" borderId="40" xfId="8" applyFont="1" applyBorder="1" applyAlignment="1">
      <alignment horizontal="right" vertical="top" wrapText="1"/>
    </xf>
    <xf numFmtId="38" fontId="26" fillId="0" borderId="109" xfId="1" applyFont="1" applyBorder="1" applyAlignment="1">
      <alignment horizontal="right" vertical="top" wrapText="1"/>
    </xf>
    <xf numFmtId="231" fontId="23" fillId="0" borderId="22" xfId="8" applyFont="1" applyBorder="1" applyAlignment="1">
      <alignment horizontal="center" vertical="center" wrapText="1"/>
    </xf>
    <xf numFmtId="231" fontId="8" fillId="0" borderId="0" xfId="8" applyFont="1">
      <alignment vertical="center"/>
    </xf>
    <xf numFmtId="231" fontId="8" fillId="0" borderId="0" xfId="8" applyFont="1" applyAlignment="1">
      <alignment horizontal="justify" vertical="center" wrapText="1"/>
    </xf>
    <xf numFmtId="231" fontId="8" fillId="0" borderId="167" xfId="8" applyFont="1" applyBorder="1" applyAlignment="1">
      <alignment horizontal="justify" vertical="center" wrapText="1"/>
    </xf>
    <xf numFmtId="231" fontId="8" fillId="0" borderId="165" xfId="8" applyFont="1" applyBorder="1" applyAlignment="1">
      <alignment horizontal="justify" vertical="center" wrapText="1"/>
    </xf>
    <xf numFmtId="231" fontId="8" fillId="0" borderId="0" xfId="8" applyFont="1" applyAlignment="1">
      <alignment horizontal="right" vertical="center" wrapText="1"/>
    </xf>
    <xf numFmtId="231" fontId="8" fillId="0" borderId="162" xfId="8" applyFont="1" applyBorder="1" applyAlignment="1">
      <alignment horizontal="justify" vertical="center" wrapText="1"/>
    </xf>
    <xf numFmtId="231" fontId="8" fillId="0" borderId="166" xfId="8" applyFont="1" applyBorder="1" applyAlignment="1">
      <alignment horizontal="center" vertical="center" wrapText="1"/>
    </xf>
    <xf numFmtId="231" fontId="8" fillId="0" borderId="0" xfId="30" applyFont="1" applyAlignment="1">
      <alignment vertical="center" wrapText="1"/>
    </xf>
    <xf numFmtId="231" fontId="8" fillId="0" borderId="0" xfId="30" applyFont="1" applyAlignment="1">
      <alignment horizontal="left" vertical="center" wrapText="1"/>
    </xf>
    <xf numFmtId="231" fontId="8" fillId="0" borderId="0" xfId="30" applyFont="1" applyAlignment="1">
      <alignment horizontal="left" vertical="top" wrapText="1"/>
    </xf>
    <xf numFmtId="231" fontId="8" fillId="0" borderId="7" xfId="2" applyFont="1" applyFill="1" applyBorder="1" applyAlignment="1">
      <alignment horizontal="distributed" vertical="center" justifyLastLine="1"/>
    </xf>
    <xf numFmtId="231" fontId="8" fillId="0" borderId="39" xfId="2" applyFont="1" applyFill="1" applyBorder="1" applyAlignment="1">
      <alignment horizontal="distributed" vertical="center" justifyLastLine="1"/>
    </xf>
    <xf numFmtId="231" fontId="8" fillId="0" borderId="44" xfId="2" applyFont="1" applyFill="1" applyBorder="1" applyAlignment="1">
      <alignment horizontal="distributed" vertical="center" justifyLastLine="1"/>
    </xf>
    <xf numFmtId="231" fontId="8" fillId="0" borderId="38" xfId="2" applyFont="1" applyFill="1" applyBorder="1" applyAlignment="1">
      <alignment horizontal="distributed" vertical="center" justifyLastLine="1"/>
    </xf>
    <xf numFmtId="231" fontId="8" fillId="0" borderId="0" xfId="8" applyFont="1" applyAlignment="1">
      <alignment horizontal="justify" vertical="center"/>
    </xf>
    <xf numFmtId="231" fontId="22" fillId="0" borderId="0" xfId="8" applyFont="1" applyAlignment="1">
      <alignment vertical="center" wrapText="1"/>
    </xf>
    <xf numFmtId="231" fontId="8" fillId="0" borderId="46" xfId="2" applyFont="1" applyFill="1" applyBorder="1" applyAlignment="1">
      <alignment horizontal="distributed" vertical="center" justifyLastLine="1"/>
    </xf>
    <xf numFmtId="231" fontId="22" fillId="0" borderId="0" xfId="8" applyFont="1" applyAlignment="1">
      <alignment horizontal="justify" vertical="center"/>
    </xf>
    <xf numFmtId="231" fontId="77" fillId="0" borderId="0" xfId="8" applyFont="1" applyAlignment="1">
      <alignment vertical="center" wrapText="1"/>
    </xf>
    <xf numFmtId="231" fontId="42" fillId="0" borderId="0" xfId="8" applyFont="1" applyAlignment="1">
      <alignment horizontal="justify" vertical="center"/>
    </xf>
    <xf numFmtId="231" fontId="8" fillId="0" borderId="0" xfId="8" applyFont="1" applyAlignment="1">
      <alignment vertical="center" wrapText="1"/>
    </xf>
    <xf numFmtId="0" fontId="8" fillId="0" borderId="39" xfId="6" applyNumberFormat="1" applyFont="1" applyFill="1" applyBorder="1" applyAlignment="1">
      <alignment horizontal="center" vertical="center"/>
    </xf>
    <xf numFmtId="0" fontId="8" fillId="0" borderId="8" xfId="6" applyNumberFormat="1" applyFont="1" applyFill="1" applyBorder="1" applyAlignment="1">
      <alignment horizontal="center" vertical="center"/>
    </xf>
    <xf numFmtId="0" fontId="8" fillId="0" borderId="1" xfId="6" applyNumberFormat="1" applyFont="1" applyFill="1" applyBorder="1" applyAlignment="1">
      <alignment horizontal="center" vertical="center"/>
    </xf>
    <xf numFmtId="38" fontId="8" fillId="0" borderId="39" xfId="17" applyFont="1" applyFill="1" applyBorder="1" applyAlignment="1">
      <alignment horizontal="center" vertical="center" wrapText="1"/>
    </xf>
    <xf numFmtId="38" fontId="8" fillId="0" borderId="0" xfId="17" applyFont="1" applyFill="1" applyBorder="1" applyAlignment="1">
      <alignment horizontal="right"/>
    </xf>
    <xf numFmtId="231" fontId="22" fillId="0" borderId="4" xfId="6" applyFont="1" applyBorder="1" applyAlignment="1">
      <alignment horizontal="center" vertical="center" textRotation="255"/>
    </xf>
    <xf numFmtId="38" fontId="8" fillId="0" borderId="7" xfId="17" applyFont="1" applyFill="1" applyBorder="1" applyAlignment="1">
      <alignment horizontal="center" vertical="center" wrapText="1"/>
    </xf>
    <xf numFmtId="38" fontId="8" fillId="0" borderId="80" xfId="17" applyFont="1" applyFill="1" applyBorder="1" applyAlignment="1">
      <alignment horizontal="center" vertical="center"/>
    </xf>
    <xf numFmtId="38" fontId="8" fillId="0" borderId="46" xfId="7" applyFont="1" applyFill="1" applyBorder="1" applyAlignment="1">
      <alignment horizontal="center" vertical="center"/>
    </xf>
    <xf numFmtId="38" fontId="8" fillId="0" borderId="39" xfId="17" applyFont="1" applyFill="1" applyBorder="1" applyAlignment="1">
      <alignment vertical="center"/>
    </xf>
    <xf numFmtId="38" fontId="23" fillId="0" borderId="0" xfId="17" applyFont="1" applyAlignment="1">
      <alignment horizontal="left"/>
    </xf>
    <xf numFmtId="231" fontId="8" fillId="0" borderId="1" xfId="2" applyFont="1" applyBorder="1" applyAlignment="1">
      <alignment horizontal="right"/>
    </xf>
    <xf numFmtId="231" fontId="8" fillId="0" borderId="0" xfId="2" applyFont="1" applyBorder="1" applyAlignment="1">
      <alignment horizontal="right"/>
    </xf>
    <xf numFmtId="231" fontId="8" fillId="0" borderId="0" xfId="8" applyFont="1" applyAlignment="1">
      <alignment vertical="center"/>
    </xf>
    <xf numFmtId="0" fontId="8" fillId="0" borderId="45" xfId="2" quotePrefix="1" applyNumberFormat="1" applyFont="1" applyBorder="1" applyAlignment="1">
      <alignment horizontal="center" vertical="center" wrapText="1"/>
    </xf>
    <xf numFmtId="231" fontId="8" fillId="0" borderId="217" xfId="2" applyFont="1" applyBorder="1" applyAlignment="1">
      <alignment horizontal="right"/>
    </xf>
    <xf numFmtId="231" fontId="8" fillId="0" borderId="0" xfId="2" applyFont="1" applyAlignment="1">
      <alignment horizontal="center" vertical="center"/>
    </xf>
    <xf numFmtId="231" fontId="8" fillId="0" borderId="12" xfId="2" applyFont="1" applyBorder="1" applyAlignment="1">
      <alignment horizontal="distributed" vertical="center" justifyLastLine="1"/>
    </xf>
    <xf numFmtId="231" fontId="8" fillId="0" borderId="39" xfId="2" applyFont="1" applyBorder="1" applyAlignment="1">
      <alignment horizontal="distributed" vertical="center" justifyLastLine="1"/>
    </xf>
    <xf numFmtId="231" fontId="8" fillId="0" borderId="39" xfId="2" applyFont="1" applyFill="1" applyBorder="1" applyAlignment="1">
      <alignment horizontal="center" vertical="center" wrapText="1"/>
    </xf>
    <xf numFmtId="231" fontId="8" fillId="0" borderId="35" xfId="2" applyFont="1" applyBorder="1" applyAlignment="1">
      <alignment horizontal="center" vertical="center"/>
    </xf>
    <xf numFmtId="231" fontId="22" fillId="0" borderId="0" xfId="0" applyFont="1" applyAlignment="1">
      <alignment vertical="center" wrapText="1"/>
    </xf>
    <xf numFmtId="231" fontId="8" fillId="0" borderId="39" xfId="2" applyFont="1" applyFill="1" applyBorder="1" applyAlignment="1">
      <alignment horizontal="center" vertical="center"/>
    </xf>
    <xf numFmtId="231" fontId="8" fillId="0" borderId="14" xfId="2" applyFont="1" applyFill="1" applyBorder="1" applyAlignment="1">
      <alignment horizontal="center" vertical="center"/>
    </xf>
    <xf numFmtId="231" fontId="22" fillId="0" borderId="13" xfId="2" applyFont="1" applyFill="1" applyBorder="1" applyAlignment="1">
      <alignment horizontal="center" vertical="center" wrapText="1" justifyLastLine="1"/>
    </xf>
    <xf numFmtId="231" fontId="22" fillId="0" borderId="13" xfId="2" applyFont="1" applyFill="1" applyBorder="1" applyAlignment="1">
      <alignment horizontal="center" vertical="center" justifyLastLine="1"/>
    </xf>
    <xf numFmtId="231" fontId="22" fillId="0" borderId="0" xfId="2" applyFont="1" applyBorder="1" applyAlignment="1">
      <alignment horizontal="center"/>
    </xf>
    <xf numFmtId="231" fontId="22" fillId="0" borderId="4" xfId="2" applyFont="1" applyBorder="1" applyAlignment="1">
      <alignment horizontal="center"/>
    </xf>
    <xf numFmtId="231" fontId="22" fillId="0" borderId="39" xfId="2" applyFont="1" applyFill="1" applyBorder="1" applyAlignment="1">
      <alignment horizontal="center" vertical="center"/>
    </xf>
    <xf numFmtId="231" fontId="22" fillId="0" borderId="9" xfId="2" applyFont="1" applyFill="1" applyBorder="1" applyAlignment="1">
      <alignment horizontal="distributed" vertical="center" justifyLastLine="1"/>
    </xf>
    <xf numFmtId="231" fontId="22" fillId="0" borderId="13" xfId="2" applyFont="1" applyFill="1" applyBorder="1" applyAlignment="1">
      <alignment horizontal="distributed" vertical="center" justifyLastLine="1"/>
    </xf>
    <xf numFmtId="231" fontId="22" fillId="0" borderId="14" xfId="2" applyFont="1" applyFill="1" applyBorder="1" applyAlignment="1">
      <alignment horizontal="distributed" vertical="center" justifyLastLine="1"/>
    </xf>
    <xf numFmtId="231" fontId="22" fillId="0" borderId="46" xfId="2" applyFont="1" applyFill="1" applyBorder="1" applyAlignment="1">
      <alignment horizontal="distributed" vertical="center" justifyLastLine="1"/>
    </xf>
    <xf numFmtId="231" fontId="22" fillId="0" borderId="0" xfId="2" applyFont="1" applyBorder="1" applyAlignment="1">
      <alignment horizontal="right"/>
    </xf>
    <xf numFmtId="231" fontId="8" fillId="0" borderId="1" xfId="2" applyFont="1" applyFill="1" applyBorder="1" applyAlignment="1">
      <alignment horizontal="right"/>
    </xf>
    <xf numFmtId="231" fontId="8" fillId="0" borderId="0" xfId="2" applyFont="1" applyAlignment="1">
      <alignment horizontal="left"/>
    </xf>
    <xf numFmtId="38" fontId="8" fillId="0" borderId="0" xfId="5" applyFont="1" applyBorder="1" applyAlignment="1">
      <alignment horizontal="left" vertical="center" wrapText="1"/>
    </xf>
    <xf numFmtId="231" fontId="8" fillId="0" borderId="0" xfId="2" applyFont="1" applyBorder="1" applyAlignment="1"/>
    <xf numFmtId="231" fontId="22" fillId="0" borderId="38" xfId="2" applyFont="1" applyFill="1" applyBorder="1" applyAlignment="1">
      <alignment horizontal="distributed" vertical="center" justifyLastLine="1"/>
    </xf>
    <xf numFmtId="231" fontId="22" fillId="0" borderId="22" xfId="2" applyFont="1" applyFill="1" applyBorder="1" applyAlignment="1">
      <alignment horizontal="center" vertical="center" justifyLastLine="1"/>
    </xf>
    <xf numFmtId="231" fontId="8" fillId="0" borderId="41" xfId="2" applyFont="1" applyFill="1" applyBorder="1" applyAlignment="1">
      <alignment horizontal="distributed" vertical="center" justifyLastLine="1"/>
    </xf>
    <xf numFmtId="231" fontId="8" fillId="0" borderId="1" xfId="2" applyFont="1" applyFill="1" applyBorder="1" applyAlignment="1">
      <alignment horizontal="distributed" vertical="center" justifyLastLine="1"/>
    </xf>
    <xf numFmtId="0" fontId="37" fillId="0" borderId="0" xfId="63" applyFont="1" applyAlignment="1">
      <alignment horizontal="left" vertical="top"/>
    </xf>
    <xf numFmtId="231" fontId="8" fillId="0" borderId="0" xfId="2" applyFont="1" applyFill="1" applyBorder="1" applyAlignment="1">
      <alignment horizontal="left"/>
    </xf>
    <xf numFmtId="231" fontId="8" fillId="0" borderId="9" xfId="2" applyFont="1" applyFill="1" applyBorder="1" applyAlignment="1">
      <alignment horizontal="right" vertical="center"/>
    </xf>
    <xf numFmtId="231" fontId="8" fillId="0" borderId="0" xfId="2" applyFont="1" applyFill="1" applyBorder="1" applyAlignment="1">
      <alignment horizontal="left" vertical="center"/>
    </xf>
    <xf numFmtId="231" fontId="19" fillId="0" borderId="0" xfId="2" applyFont="1" applyFill="1" applyBorder="1" applyAlignment="1">
      <alignment vertical="top" wrapText="1" shrinkToFit="1"/>
    </xf>
    <xf numFmtId="231" fontId="8" fillId="0" borderId="0" xfId="2" applyFont="1" applyFill="1" applyBorder="1" applyAlignment="1">
      <alignment vertical="top"/>
    </xf>
    <xf numFmtId="231" fontId="8" fillId="0" borderId="73" xfId="2" applyFont="1" applyFill="1" applyBorder="1" applyAlignment="1">
      <alignment vertical="top"/>
    </xf>
    <xf numFmtId="231" fontId="8" fillId="0" borderId="71" xfId="2" applyFont="1" applyFill="1" applyBorder="1" applyAlignment="1">
      <alignment vertical="top"/>
    </xf>
    <xf numFmtId="231" fontId="8" fillId="0" borderId="6" xfId="2" applyFont="1" applyFill="1" applyBorder="1" applyAlignment="1">
      <alignment vertical="top"/>
    </xf>
    <xf numFmtId="38" fontId="22" fillId="0" borderId="212" xfId="5" applyFont="1" applyFill="1" applyBorder="1" applyAlignment="1">
      <alignment horizontal="right"/>
    </xf>
    <xf numFmtId="195" fontId="22" fillId="0" borderId="212" xfId="5" applyNumberFormat="1" applyFont="1" applyFill="1" applyBorder="1" applyAlignment="1">
      <alignment horizontal="right"/>
    </xf>
    <xf numFmtId="38" fontId="6" fillId="0" borderId="9" xfId="17" applyFont="1" applyFill="1" applyBorder="1" applyAlignment="1">
      <alignment horizontal="center" vertical="center" wrapText="1"/>
    </xf>
    <xf numFmtId="38" fontId="6" fillId="0" borderId="42" xfId="17" applyFont="1" applyFill="1" applyBorder="1" applyAlignment="1">
      <alignment horizontal="center" vertical="center" wrapText="1"/>
    </xf>
    <xf numFmtId="38" fontId="8" fillId="0" borderId="21" xfId="66" applyFont="1" applyFill="1" applyBorder="1" applyAlignment="1">
      <alignment horizontal="center" vertical="center"/>
    </xf>
    <xf numFmtId="38" fontId="8" fillId="0" borderId="22" xfId="66" applyFont="1" applyFill="1" applyBorder="1" applyAlignment="1">
      <alignment horizontal="center" vertical="center"/>
    </xf>
    <xf numFmtId="231" fontId="8" fillId="0" borderId="40" xfId="6" applyFont="1" applyBorder="1" applyAlignment="1">
      <alignment horizontal="center" vertical="center"/>
    </xf>
    <xf numFmtId="231" fontId="8" fillId="0" borderId="50" xfId="8" applyFont="1" applyBorder="1" applyAlignment="1">
      <alignment horizontal="center" vertical="center" wrapText="1"/>
    </xf>
    <xf numFmtId="231" fontId="8" fillId="0" borderId="0" xfId="8" applyFont="1" applyBorder="1" applyAlignment="1">
      <alignment horizontal="left" vertical="top" wrapText="1"/>
    </xf>
    <xf numFmtId="231" fontId="26" fillId="0" borderId="0" xfId="8" applyFont="1" applyAlignment="1">
      <alignment horizontal="left" vertical="top"/>
    </xf>
    <xf numFmtId="224" fontId="8" fillId="0" borderId="0" xfId="2" applyNumberFormat="1" applyFont="1" applyBorder="1" applyAlignment="1">
      <alignment horizontal="right" vertical="center"/>
    </xf>
    <xf numFmtId="231" fontId="8" fillId="0" borderId="10" xfId="2" applyFont="1" applyFill="1" applyBorder="1" applyAlignment="1">
      <alignment horizontal="center" vertical="center"/>
    </xf>
    <xf numFmtId="231" fontId="8" fillId="0" borderId="12" xfId="2" applyFont="1" applyFill="1" applyBorder="1" applyAlignment="1">
      <alignment horizontal="center" vertical="center"/>
    </xf>
    <xf numFmtId="231" fontId="8" fillId="0" borderId="5" xfId="2" applyFont="1" applyFill="1" applyBorder="1" applyAlignment="1">
      <alignment horizontal="center" vertical="center"/>
    </xf>
    <xf numFmtId="231" fontId="8" fillId="0" borderId="118" xfId="2" applyFont="1" applyFill="1" applyBorder="1" applyAlignment="1">
      <alignment horizontal="center" vertical="center"/>
    </xf>
    <xf numFmtId="231" fontId="8" fillId="0" borderId="4" xfId="2" applyFont="1" applyFill="1" applyBorder="1" applyAlignment="1">
      <alignment horizontal="center" vertical="center"/>
    </xf>
    <xf numFmtId="38" fontId="22" fillId="0" borderId="118" xfId="5" applyFont="1" applyFill="1" applyBorder="1" applyAlignment="1">
      <alignment horizontal="right" vertical="center"/>
    </xf>
    <xf numFmtId="224" fontId="6" fillId="0" borderId="0" xfId="2" applyNumberFormat="1" applyFont="1" applyBorder="1" applyAlignment="1">
      <alignment horizontal="right" vertical="center"/>
    </xf>
    <xf numFmtId="231" fontId="8" fillId="0" borderId="40" xfId="2" applyFont="1" applyFill="1" applyBorder="1" applyAlignment="1">
      <alignment horizontal="distributed" vertical="center"/>
    </xf>
    <xf numFmtId="231" fontId="8" fillId="0" borderId="8" xfId="2" applyFont="1" applyFill="1" applyBorder="1" applyAlignment="1">
      <alignment vertical="center"/>
    </xf>
    <xf numFmtId="231" fontId="8" fillId="0" borderId="1" xfId="2" applyFont="1" applyFill="1" applyBorder="1" applyAlignment="1">
      <alignment horizontal="center" vertical="center"/>
    </xf>
    <xf numFmtId="231" fontId="8" fillId="0" borderId="7" xfId="2" applyFont="1" applyFill="1" applyBorder="1" applyAlignment="1">
      <alignment horizontal="center" vertical="center"/>
    </xf>
    <xf numFmtId="231" fontId="8" fillId="0" borderId="41" xfId="2" applyFont="1" applyFill="1" applyBorder="1" applyAlignment="1">
      <alignment horizontal="center" vertical="center"/>
    </xf>
    <xf numFmtId="231" fontId="8" fillId="0" borderId="0" xfId="2" applyFont="1" applyBorder="1" applyAlignment="1">
      <alignment horizontal="center" vertical="center"/>
    </xf>
    <xf numFmtId="231" fontId="8" fillId="0" borderId="217" xfId="2" applyFont="1" applyBorder="1" applyAlignment="1">
      <alignment horizontal="center" vertical="center"/>
    </xf>
    <xf numFmtId="231" fontId="8" fillId="0" borderId="35" xfId="2" applyFont="1" applyFill="1" applyBorder="1" applyAlignment="1">
      <alignment horizontal="center" vertical="center"/>
    </xf>
    <xf numFmtId="231" fontId="8" fillId="0" borderId="22" xfId="2" applyFont="1" applyFill="1" applyBorder="1" applyAlignment="1">
      <alignment horizontal="center" vertical="center"/>
    </xf>
    <xf numFmtId="231" fontId="22" fillId="0" borderId="35" xfId="2" applyFont="1" applyFill="1" applyBorder="1" applyAlignment="1">
      <alignment horizontal="center" vertical="center"/>
    </xf>
    <xf numFmtId="231" fontId="22" fillId="0" borderId="22" xfId="2" applyFont="1" applyFill="1" applyBorder="1" applyAlignment="1">
      <alignment horizontal="center" vertical="center"/>
    </xf>
    <xf numFmtId="231" fontId="22" fillId="0" borderId="13" xfId="2" applyFont="1" applyFill="1" applyBorder="1" applyAlignment="1">
      <alignment horizontal="center" vertical="center" wrapText="1"/>
    </xf>
    <xf numFmtId="231" fontId="8" fillId="0" borderId="217" xfId="2" applyFont="1" applyFill="1" applyBorder="1" applyAlignment="1">
      <alignment horizontal="right"/>
    </xf>
    <xf numFmtId="231" fontId="8" fillId="0" borderId="0" xfId="2" applyFont="1" applyBorder="1" applyAlignment="1">
      <alignment horizontal="left" vertical="center" indent="1"/>
    </xf>
    <xf numFmtId="231" fontId="8" fillId="0" borderId="4" xfId="2" applyFont="1" applyBorder="1" applyAlignment="1">
      <alignment horizontal="left" vertical="center" indent="1"/>
    </xf>
    <xf numFmtId="231" fontId="8" fillId="0" borderId="0" xfId="2" applyFont="1" applyAlignment="1">
      <alignment horizontal="left" vertical="center" indent="1"/>
    </xf>
    <xf numFmtId="231" fontId="8" fillId="0" borderId="0" xfId="2" applyFont="1" applyBorder="1" applyAlignment="1">
      <alignment horizontal="left"/>
    </xf>
    <xf numFmtId="231" fontId="8" fillId="0" borderId="0" xfId="2" applyFont="1" applyBorder="1" applyAlignment="1">
      <alignment horizontal="left" vertical="center"/>
    </xf>
    <xf numFmtId="231" fontId="8" fillId="0" borderId="4" xfId="2" applyFont="1" applyBorder="1" applyAlignment="1">
      <alignment horizontal="left" vertical="center"/>
    </xf>
    <xf numFmtId="231" fontId="0" fillId="0" borderId="0" xfId="0" applyBorder="1" applyAlignment="1">
      <alignment horizontal="left" vertical="center"/>
    </xf>
    <xf numFmtId="0" fontId="26" fillId="0" borderId="0" xfId="62" applyFont="1"/>
    <xf numFmtId="0" fontId="8" fillId="0" borderId="0" xfId="62" applyFont="1"/>
    <xf numFmtId="0" fontId="22" fillId="0" borderId="0" xfId="62" applyFont="1"/>
    <xf numFmtId="0" fontId="45" fillId="0" borderId="0" xfId="62" applyFont="1"/>
    <xf numFmtId="0" fontId="22" fillId="0" borderId="0" xfId="62" applyFont="1" applyAlignment="1">
      <alignment vertical="center"/>
    </xf>
    <xf numFmtId="0" fontId="8" fillId="0" borderId="0" xfId="62" applyFont="1" applyAlignment="1">
      <alignment vertical="center"/>
    </xf>
    <xf numFmtId="0" fontId="22" fillId="0" borderId="12" xfId="62" applyFont="1" applyBorder="1"/>
    <xf numFmtId="0" fontId="8" fillId="0" borderId="0" xfId="62" applyFont="1" applyBorder="1" applyAlignment="1">
      <alignment horizontal="center" vertical="center"/>
    </xf>
    <xf numFmtId="0" fontId="8" fillId="0" borderId="0" xfId="62" applyFont="1" applyBorder="1"/>
    <xf numFmtId="0" fontId="22" fillId="0" borderId="0" xfId="62" applyFont="1" applyBorder="1" applyAlignment="1">
      <alignment horizontal="center" vertical="center"/>
    </xf>
    <xf numFmtId="0" fontId="22" fillId="0" borderId="0" xfId="62" applyFont="1" applyBorder="1"/>
    <xf numFmtId="0" fontId="22" fillId="0" borderId="118" xfId="62" applyFont="1" applyBorder="1"/>
    <xf numFmtId="0" fontId="22" fillId="0" borderId="39" xfId="62" applyFont="1" applyBorder="1"/>
    <xf numFmtId="0" fontId="22" fillId="0" borderId="4" xfId="62" applyFont="1" applyBorder="1"/>
    <xf numFmtId="0" fontId="8" fillId="0" borderId="4" xfId="62" applyFont="1" applyBorder="1"/>
    <xf numFmtId="0" fontId="8" fillId="0" borderId="8" xfId="62" applyFont="1" applyBorder="1"/>
    <xf numFmtId="0" fontId="22" fillId="0" borderId="40" xfId="62" applyFont="1" applyBorder="1"/>
    <xf numFmtId="0" fontId="8" fillId="0" borderId="44" xfId="62" applyFont="1" applyBorder="1"/>
    <xf numFmtId="0" fontId="22" fillId="0" borderId="44" xfId="62" applyFont="1" applyBorder="1"/>
    <xf numFmtId="0" fontId="8" fillId="0" borderId="38" xfId="62" applyFont="1" applyBorder="1"/>
    <xf numFmtId="0" fontId="8" fillId="0" borderId="118" xfId="62" applyFont="1" applyBorder="1"/>
    <xf numFmtId="0" fontId="8" fillId="0" borderId="0" xfId="62" applyFont="1"/>
    <xf numFmtId="0" fontId="22" fillId="0" borderId="6" xfId="62" applyFont="1" applyBorder="1"/>
    <xf numFmtId="0" fontId="22" fillId="0" borderId="7" xfId="62" applyFont="1" applyBorder="1"/>
    <xf numFmtId="0" fontId="45" fillId="0" borderId="6" xfId="62" applyFont="1" applyBorder="1"/>
    <xf numFmtId="0" fontId="8" fillId="0" borderId="7" xfId="62" applyFont="1" applyBorder="1"/>
    <xf numFmtId="0" fontId="8" fillId="0" borderId="6" xfId="62" applyFont="1" applyBorder="1"/>
    <xf numFmtId="0" fontId="8" fillId="0" borderId="5" xfId="62" applyFont="1" applyBorder="1"/>
    <xf numFmtId="0" fontId="45" fillId="0" borderId="12" xfId="62" applyFont="1" applyBorder="1"/>
    <xf numFmtId="0" fontId="45" fillId="0" borderId="118" xfId="62" applyFont="1" applyBorder="1"/>
    <xf numFmtId="0" fontId="45" fillId="0" borderId="5" xfId="62" applyFont="1" applyBorder="1"/>
    <xf numFmtId="0" fontId="45" fillId="0" borderId="39" xfId="62" applyFont="1" applyBorder="1"/>
    <xf numFmtId="0" fontId="8" fillId="0" borderId="39" xfId="62" applyFont="1" applyBorder="1"/>
    <xf numFmtId="0" fontId="45" fillId="0" borderId="0" xfId="62" applyFont="1" applyBorder="1"/>
    <xf numFmtId="38" fontId="6" fillId="0" borderId="105" xfId="17" applyFont="1" applyFill="1" applyBorder="1" applyAlignment="1">
      <alignment horizontal="center" vertical="center" wrapText="1"/>
    </xf>
    <xf numFmtId="38" fontId="6" fillId="0" borderId="22" xfId="17" applyFont="1" applyFill="1" applyBorder="1" applyAlignment="1">
      <alignment horizontal="center" vertical="center" wrapText="1"/>
    </xf>
    <xf numFmtId="199" fontId="6" fillId="0" borderId="0" xfId="17" applyNumberFormat="1" applyFont="1" applyBorder="1" applyAlignment="1">
      <alignment horizontal="center" vertical="center"/>
    </xf>
    <xf numFmtId="199" fontId="6" fillId="0" borderId="118" xfId="17" applyNumberFormat="1" applyFont="1" applyBorder="1" applyAlignment="1">
      <alignment horizontal="right" vertical="center"/>
    </xf>
    <xf numFmtId="199" fontId="6" fillId="0" borderId="0" xfId="17" applyNumberFormat="1" applyFont="1" applyBorder="1" applyAlignment="1">
      <alignment horizontal="right" vertical="center"/>
    </xf>
    <xf numFmtId="199" fontId="6" fillId="0" borderId="0" xfId="17" applyNumberFormat="1" applyFont="1" applyFill="1" applyBorder="1" applyAlignment="1">
      <alignment horizontal="right" vertical="center"/>
    </xf>
    <xf numFmtId="199" fontId="42" fillId="0" borderId="4" xfId="17" applyNumberFormat="1" applyFont="1" applyFill="1" applyBorder="1" applyAlignment="1">
      <alignment horizontal="center" vertical="center"/>
    </xf>
    <xf numFmtId="199" fontId="42" fillId="0" borderId="118" xfId="17" applyNumberFormat="1" applyFont="1" applyFill="1" applyBorder="1" applyAlignment="1">
      <alignment horizontal="right" vertical="center"/>
    </xf>
    <xf numFmtId="199" fontId="42" fillId="0" borderId="0" xfId="17" applyNumberFormat="1" applyFont="1" applyFill="1" applyBorder="1" applyAlignment="1">
      <alignment horizontal="right" vertical="center"/>
    </xf>
    <xf numFmtId="38" fontId="6" fillId="0" borderId="8" xfId="17" applyFont="1" applyFill="1" applyBorder="1" applyAlignment="1">
      <alignment horizontal="center" vertical="distributed" textRotation="255" wrapText="1"/>
    </xf>
    <xf numFmtId="38" fontId="6" fillId="0" borderId="40" xfId="17" applyFont="1" applyFill="1" applyBorder="1" applyAlignment="1">
      <alignment horizontal="center" vertical="distributed" textRotation="255" wrapText="1"/>
    </xf>
    <xf numFmtId="38" fontId="6" fillId="0" borderId="40" xfId="17" applyFont="1" applyFill="1" applyBorder="1" applyAlignment="1">
      <alignment horizontal="center" vertical="distributed" textRotation="255"/>
    </xf>
    <xf numFmtId="38" fontId="6" fillId="0" borderId="39" xfId="17" applyFont="1" applyFill="1" applyBorder="1" applyAlignment="1">
      <alignment horizontal="center" vertical="distributed" textRotation="255"/>
    </xf>
    <xf numFmtId="249" fontId="6" fillId="0" borderId="0" xfId="17" applyNumberFormat="1" applyFont="1" applyBorder="1" applyAlignment="1">
      <alignment horizontal="center" vertical="center"/>
    </xf>
    <xf numFmtId="249" fontId="6" fillId="0" borderId="118" xfId="17" applyNumberFormat="1" applyFont="1" applyBorder="1" applyAlignment="1">
      <alignment horizontal="center" vertical="center"/>
    </xf>
    <xf numFmtId="249" fontId="6" fillId="0" borderId="0" xfId="17" applyNumberFormat="1" applyFont="1" applyFill="1" applyBorder="1" applyAlignment="1">
      <alignment horizontal="center" vertical="center"/>
    </xf>
    <xf numFmtId="231" fontId="102" fillId="0" borderId="0" xfId="4" applyFont="1">
      <alignment vertical="center"/>
    </xf>
    <xf numFmtId="231" fontId="102" fillId="0" borderId="0" xfId="4" applyFont="1" applyFill="1" applyAlignment="1"/>
    <xf numFmtId="189" fontId="8" fillId="0" borderId="12" xfId="17" applyNumberFormat="1" applyFont="1" applyFill="1" applyBorder="1"/>
    <xf numFmtId="189" fontId="8" fillId="0" borderId="6" xfId="17" applyNumberFormat="1" applyFont="1" applyFill="1" applyBorder="1"/>
    <xf numFmtId="231" fontId="8" fillId="0" borderId="0" xfId="41" applyFont="1" applyBorder="1"/>
    <xf numFmtId="231" fontId="6" fillId="0" borderId="0" xfId="41" applyFont="1" applyBorder="1" applyAlignment="1">
      <alignment vertical="center"/>
    </xf>
    <xf numFmtId="231" fontId="8" fillId="0" borderId="0" xfId="44" applyFont="1"/>
    <xf numFmtId="231" fontId="8" fillId="0" borderId="1" xfId="44" applyFont="1" applyFill="1" applyBorder="1"/>
    <xf numFmtId="231" fontId="8" fillId="0" borderId="9" xfId="44" applyFont="1" applyFill="1" applyBorder="1"/>
    <xf numFmtId="231" fontId="8" fillId="0" borderId="42" xfId="44" applyFont="1" applyFill="1" applyBorder="1"/>
    <xf numFmtId="231" fontId="23" fillId="0" borderId="0" xfId="44" applyFont="1" applyFill="1"/>
    <xf numFmtId="231" fontId="8" fillId="0" borderId="0" xfId="44" applyFont="1" applyFill="1" applyBorder="1"/>
    <xf numFmtId="231" fontId="8" fillId="0" borderId="4" xfId="44" applyFont="1" applyFill="1" applyBorder="1"/>
    <xf numFmtId="231" fontId="8" fillId="0" borderId="38" xfId="44" applyFont="1" applyFill="1" applyBorder="1"/>
    <xf numFmtId="231" fontId="8" fillId="0" borderId="40" xfId="44" applyFont="1" applyFill="1" applyBorder="1" applyAlignment="1">
      <alignment horizontal="center" vertical="center" wrapText="1"/>
    </xf>
    <xf numFmtId="231" fontId="8" fillId="0" borderId="40" xfId="44" applyFont="1" applyFill="1" applyBorder="1" applyAlignment="1">
      <alignment horizontal="center" vertical="center"/>
    </xf>
    <xf numFmtId="231" fontId="8" fillId="0" borderId="39" xfId="44" applyFont="1" applyFill="1" applyBorder="1" applyAlignment="1">
      <alignment horizontal="center" vertical="center" wrapText="1"/>
    </xf>
    <xf numFmtId="231" fontId="8" fillId="0" borderId="22" xfId="44" applyFont="1" applyFill="1" applyBorder="1" applyAlignment="1">
      <alignment horizontal="center" vertical="center"/>
    </xf>
    <xf numFmtId="38" fontId="8" fillId="0" borderId="0" xfId="45" applyFont="1" applyAlignment="1">
      <alignment vertical="center"/>
    </xf>
    <xf numFmtId="38" fontId="8" fillId="0" borderId="0" xfId="45" applyFont="1" applyAlignment="1">
      <alignment horizontal="right" vertical="center"/>
    </xf>
    <xf numFmtId="38" fontId="8" fillId="0" borderId="0" xfId="45" applyFont="1" applyFill="1" applyAlignment="1">
      <alignment horizontal="right" vertical="center"/>
    </xf>
    <xf numFmtId="231" fontId="23" fillId="0" borderId="0" xfId="44" applyFont="1" applyAlignment="1">
      <alignment vertical="center"/>
    </xf>
    <xf numFmtId="38" fontId="8" fillId="0" borderId="2" xfId="45" applyFont="1" applyBorder="1" applyAlignment="1">
      <alignment vertical="center"/>
    </xf>
    <xf numFmtId="38" fontId="8" fillId="0" borderId="2" xfId="45" applyFont="1" applyBorder="1" applyAlignment="1">
      <alignment horizontal="right" vertical="center"/>
    </xf>
    <xf numFmtId="38" fontId="8" fillId="0" borderId="2" xfId="45" applyFont="1" applyFill="1" applyBorder="1" applyAlignment="1">
      <alignment horizontal="right" vertical="center"/>
    </xf>
    <xf numFmtId="231" fontId="23" fillId="0" borderId="0" xfId="44" applyFont="1"/>
    <xf numFmtId="2" fontId="8" fillId="0" borderId="0" xfId="42" applyNumberFormat="1" applyFont="1" applyFill="1" applyAlignment="1">
      <alignment horizontal="center"/>
    </xf>
    <xf numFmtId="2" fontId="34" fillId="0" borderId="0" xfId="42" applyNumberFormat="1" applyFont="1" applyFill="1" applyAlignment="1">
      <alignment horizontal="center"/>
    </xf>
    <xf numFmtId="2" fontId="8" fillId="0" borderId="2" xfId="42" applyNumberFormat="1" applyFont="1" applyFill="1" applyBorder="1" applyAlignment="1">
      <alignment horizontal="center"/>
    </xf>
    <xf numFmtId="0" fontId="22" fillId="0" borderId="2" xfId="40" applyNumberFormat="1" applyFont="1" applyBorder="1" applyAlignment="1">
      <alignment horizontal="center" vertical="center"/>
    </xf>
    <xf numFmtId="38" fontId="22" fillId="0" borderId="10" xfId="17" applyFont="1" applyBorder="1"/>
    <xf numFmtId="38" fontId="22" fillId="0" borderId="2" xfId="17" applyFont="1" applyBorder="1"/>
    <xf numFmtId="38" fontId="22" fillId="0" borderId="2" xfId="40" applyNumberFormat="1" applyFont="1" applyBorder="1" applyAlignment="1">
      <alignment horizontal="right"/>
    </xf>
    <xf numFmtId="231" fontId="8" fillId="0" borderId="0" xfId="40" applyFont="1" applyBorder="1" applyAlignment="1">
      <alignment horizontal="center"/>
    </xf>
    <xf numFmtId="231" fontId="8" fillId="0" borderId="0" xfId="40" applyFont="1" applyBorder="1" applyAlignment="1"/>
    <xf numFmtId="231" fontId="7" fillId="0" borderId="0" xfId="6" applyFont="1" applyAlignment="1"/>
    <xf numFmtId="38" fontId="8" fillId="0" borderId="51" xfId="17" applyFont="1" applyBorder="1" applyAlignment="1">
      <alignment horizontal="center"/>
    </xf>
    <xf numFmtId="38" fontId="8" fillId="0" borderId="217" xfId="17" applyFont="1" applyBorder="1"/>
    <xf numFmtId="187" fontId="8" fillId="0" borderId="217" xfId="17" applyNumberFormat="1" applyFont="1" applyBorder="1"/>
    <xf numFmtId="187" fontId="8" fillId="0" borderId="217" xfId="17" applyNumberFormat="1" applyFont="1" applyBorder="1" applyAlignment="1">
      <alignment horizontal="right"/>
    </xf>
    <xf numFmtId="38" fontId="6" fillId="0" borderId="219" xfId="17" applyFont="1" applyBorder="1"/>
    <xf numFmtId="0" fontId="8" fillId="0" borderId="51" xfId="36" applyNumberFormat="1" applyFont="1" applyBorder="1" applyAlignment="1">
      <alignment horizontal="right"/>
    </xf>
    <xf numFmtId="0" fontId="8" fillId="0" borderId="217" xfId="36" applyNumberFormat="1" applyFont="1" applyBorder="1" applyAlignment="1">
      <alignment horizontal="right"/>
    </xf>
    <xf numFmtId="0" fontId="8" fillId="0" borderId="217" xfId="17" applyNumberFormat="1" applyFont="1" applyBorder="1" applyAlignment="1">
      <alignment horizontal="right"/>
    </xf>
    <xf numFmtId="0" fontId="8" fillId="0" borderId="219" xfId="36" applyNumberFormat="1" applyFont="1" applyBorder="1" applyAlignment="1">
      <alignment horizontal="right"/>
    </xf>
    <xf numFmtId="231" fontId="8" fillId="0" borderId="0" xfId="36" applyFont="1" applyFill="1" applyBorder="1" applyAlignment="1"/>
    <xf numFmtId="231" fontId="8" fillId="0" borderId="4" xfId="36" applyFont="1" applyFill="1" applyBorder="1" applyAlignment="1"/>
    <xf numFmtId="38" fontId="8" fillId="0" borderId="0" xfId="1" applyFont="1" applyBorder="1" applyAlignment="1">
      <alignment vertical="center"/>
    </xf>
    <xf numFmtId="38" fontId="8" fillId="0" borderId="2" xfId="1" applyFont="1" applyBorder="1" applyAlignment="1">
      <alignment vertical="center"/>
    </xf>
    <xf numFmtId="231" fontId="8" fillId="0" borderId="0" xfId="36" applyFont="1" applyFill="1" applyAlignment="1">
      <alignment vertical="center"/>
    </xf>
    <xf numFmtId="231" fontId="22" fillId="0" borderId="0" xfId="40" applyFont="1" applyBorder="1" applyAlignment="1">
      <alignment vertical="center"/>
    </xf>
    <xf numFmtId="231" fontId="14" fillId="0" borderId="0" xfId="40" applyNumberFormat="1" applyFont="1" applyBorder="1" applyAlignment="1">
      <alignment vertical="center"/>
    </xf>
    <xf numFmtId="231" fontId="14" fillId="0" borderId="0" xfId="5" applyNumberFormat="1" applyFont="1" applyFill="1" applyBorder="1" applyAlignment="1">
      <alignment vertical="center"/>
    </xf>
    <xf numFmtId="231" fontId="14" fillId="0" borderId="0" xfId="5" applyNumberFormat="1" applyFont="1" applyBorder="1" applyAlignment="1">
      <alignment vertical="center"/>
    </xf>
    <xf numFmtId="231" fontId="22" fillId="0" borderId="118" xfId="40" applyNumberFormat="1" applyFont="1" applyBorder="1" applyAlignment="1">
      <alignment horizontal="center" vertical="center"/>
    </xf>
    <xf numFmtId="38" fontId="3" fillId="0" borderId="0" xfId="1" applyFont="1" applyFill="1" applyAlignment="1">
      <alignment vertical="center"/>
    </xf>
    <xf numFmtId="38" fontId="22" fillId="0" borderId="0" xfId="1" applyFont="1" applyFill="1" applyBorder="1" applyAlignment="1">
      <alignment vertical="center"/>
    </xf>
    <xf numFmtId="38" fontId="22" fillId="0" borderId="0" xfId="1" applyFont="1" applyAlignment="1">
      <alignment vertical="center"/>
    </xf>
    <xf numFmtId="38" fontId="22" fillId="0" borderId="0" xfId="1" applyFont="1" applyBorder="1" applyAlignment="1">
      <alignment vertical="center"/>
    </xf>
    <xf numFmtId="231" fontId="6" fillId="0" borderId="0" xfId="2" applyFont="1" applyFill="1" applyAlignment="1">
      <alignment horizontal="center"/>
    </xf>
    <xf numFmtId="0" fontId="22" fillId="0" borderId="212" xfId="40" applyNumberFormat="1" applyFont="1" applyFill="1" applyBorder="1" applyAlignment="1">
      <alignment horizontal="center"/>
    </xf>
    <xf numFmtId="189" fontId="8" fillId="0" borderId="213" xfId="40" applyNumberFormat="1" applyFont="1" applyFill="1" applyBorder="1" applyAlignment="1"/>
    <xf numFmtId="189" fontId="22" fillId="0" borderId="212" xfId="40" applyNumberFormat="1" applyFont="1" applyFill="1" applyBorder="1" applyAlignment="1">
      <alignment horizontal="right"/>
    </xf>
    <xf numFmtId="189" fontId="8" fillId="0" borderId="212" xfId="40" applyNumberFormat="1" applyFont="1" applyFill="1" applyBorder="1" applyAlignment="1"/>
    <xf numFmtId="0" fontId="8" fillId="0" borderId="0" xfId="5" applyNumberFormat="1" applyFont="1" applyFill="1" applyAlignment="1">
      <alignment vertical="center"/>
    </xf>
    <xf numFmtId="0" fontId="8" fillId="0" borderId="0" xfId="5" applyNumberFormat="1" applyFont="1" applyFill="1" applyBorder="1" applyAlignment="1">
      <alignment vertical="center"/>
    </xf>
    <xf numFmtId="0" fontId="8" fillId="0" borderId="217" xfId="2" applyNumberFormat="1" applyFont="1" applyFill="1" applyBorder="1" applyAlignment="1">
      <alignment vertical="center"/>
    </xf>
    <xf numFmtId="0" fontId="8" fillId="0" borderId="217" xfId="5" applyNumberFormat="1" applyFont="1" applyFill="1" applyBorder="1" applyAlignment="1">
      <alignment vertical="center"/>
    </xf>
    <xf numFmtId="0" fontId="8" fillId="0" borderId="0" xfId="6" applyNumberFormat="1" applyFont="1" applyAlignment="1">
      <alignment vertical="center"/>
    </xf>
    <xf numFmtId="231" fontId="34" fillId="0" borderId="0" xfId="6" applyFont="1" applyAlignment="1">
      <alignment vertical="center"/>
    </xf>
    <xf numFmtId="231" fontId="8" fillId="0" borderId="95" xfId="2" applyFont="1" applyFill="1" applyBorder="1" applyAlignment="1"/>
    <xf numFmtId="231" fontId="23" fillId="0" borderId="218" xfId="2" applyFont="1" applyFill="1" applyBorder="1" applyAlignment="1">
      <alignment horizontal="distributed" justifyLastLine="1"/>
    </xf>
    <xf numFmtId="231" fontId="8" fillId="0" borderId="0" xfId="27" applyFont="1" applyFill="1"/>
    <xf numFmtId="231" fontId="8" fillId="0" borderId="1" xfId="27" applyFont="1" applyFill="1" applyBorder="1" applyAlignment="1">
      <alignment horizontal="right"/>
    </xf>
    <xf numFmtId="191" fontId="45" fillId="0" borderId="0" xfId="2" applyNumberFormat="1" applyFont="1" applyFill="1"/>
    <xf numFmtId="191" fontId="8" fillId="0" borderId="0" xfId="2" applyNumberFormat="1" applyFont="1" applyFill="1" applyBorder="1"/>
    <xf numFmtId="191" fontId="22" fillId="0" borderId="0" xfId="2" applyNumberFormat="1" applyFont="1" applyBorder="1" applyAlignment="1">
      <alignment horizontal="distributed" justifyLastLine="1"/>
    </xf>
    <xf numFmtId="38" fontId="22" fillId="0" borderId="118" xfId="5" applyFont="1" applyBorder="1" applyAlignment="1"/>
    <xf numFmtId="38" fontId="22" fillId="0" borderId="0" xfId="5" applyFont="1" applyBorder="1" applyAlignment="1"/>
    <xf numFmtId="191" fontId="8" fillId="0" borderId="4" xfId="2" applyNumberFormat="1" applyFont="1" applyBorder="1" applyAlignment="1">
      <alignment horizontal="distributed" justifyLastLine="1"/>
    </xf>
    <xf numFmtId="38" fontId="6" fillId="0" borderId="216" xfId="1" applyFont="1" applyFill="1" applyBorder="1" applyAlignment="1"/>
    <xf numFmtId="231" fontId="8" fillId="0" borderId="217" xfId="2" applyFont="1" applyBorder="1" applyAlignment="1">
      <alignment horizontal="left"/>
    </xf>
    <xf numFmtId="38" fontId="45" fillId="0" borderId="118" xfId="5" applyFont="1" applyBorder="1" applyAlignment="1">
      <alignment horizontal="right"/>
    </xf>
    <xf numFmtId="3" fontId="8" fillId="0" borderId="5" xfId="2" applyNumberFormat="1" applyFont="1" applyBorder="1" applyAlignment="1">
      <alignment horizontal="right"/>
    </xf>
    <xf numFmtId="191" fontId="8" fillId="0" borderId="0" xfId="2" applyNumberFormat="1" applyFont="1" applyBorder="1" applyAlignment="1"/>
    <xf numFmtId="191" fontId="8" fillId="0" borderId="4" xfId="2" applyNumberFormat="1" applyFont="1" applyBorder="1" applyAlignment="1"/>
    <xf numFmtId="3" fontId="8" fillId="0" borderId="4" xfId="2" applyNumberFormat="1" applyFont="1" applyBorder="1" applyAlignment="1">
      <alignment horizontal="right"/>
    </xf>
    <xf numFmtId="191" fontId="22" fillId="0" borderId="0" xfId="2" applyNumberFormat="1" applyFont="1" applyFill="1" applyBorder="1" applyAlignment="1"/>
    <xf numFmtId="191" fontId="22" fillId="0" borderId="4" xfId="2" applyNumberFormat="1" applyFont="1" applyFill="1" applyBorder="1" applyAlignment="1"/>
    <xf numFmtId="3" fontId="22" fillId="0" borderId="4" xfId="2" applyNumberFormat="1" applyFont="1" applyFill="1" applyBorder="1" applyAlignment="1">
      <alignment horizontal="right"/>
    </xf>
    <xf numFmtId="231" fontId="22" fillId="0" borderId="0" xfId="2" applyFont="1" applyFill="1" applyBorder="1"/>
    <xf numFmtId="3" fontId="8" fillId="0" borderId="4" xfId="2" applyNumberFormat="1" applyFont="1" applyFill="1" applyBorder="1" applyAlignment="1">
      <alignment horizontal="right"/>
    </xf>
    <xf numFmtId="191" fontId="8" fillId="0" borderId="4" xfId="2" applyNumberFormat="1" applyFont="1" applyFill="1" applyBorder="1" applyAlignment="1">
      <alignment vertical="center"/>
    </xf>
    <xf numFmtId="191" fontId="8" fillId="0" borderId="217" xfId="2" applyNumberFormat="1" applyFont="1" applyFill="1" applyBorder="1" applyAlignment="1"/>
    <xf numFmtId="191" fontId="8" fillId="0" borderId="218" xfId="2" applyNumberFormat="1" applyFont="1" applyFill="1" applyBorder="1" applyAlignment="1"/>
    <xf numFmtId="3" fontId="8" fillId="0" borderId="218" xfId="2" applyNumberFormat="1" applyFont="1" applyFill="1" applyBorder="1" applyAlignment="1">
      <alignment horizontal="right"/>
    </xf>
    <xf numFmtId="191" fontId="8" fillId="0" borderId="217" xfId="2" applyNumberFormat="1" applyFont="1" applyFill="1" applyBorder="1"/>
    <xf numFmtId="231" fontId="22" fillId="0" borderId="0" xfId="8" applyFont="1" applyBorder="1">
      <alignment vertical="center"/>
    </xf>
    <xf numFmtId="231" fontId="15" fillId="0" borderId="0" xfId="8" applyFont="1" applyFill="1" applyAlignment="1">
      <alignment vertical="center"/>
    </xf>
    <xf numFmtId="231" fontId="15" fillId="0" borderId="0" xfId="8" applyFont="1" applyFill="1" applyBorder="1" applyAlignment="1">
      <alignment horizontal="right" vertical="center" wrapText="1"/>
    </xf>
    <xf numFmtId="231" fontId="15" fillId="0" borderId="46" xfId="8" applyFont="1" applyFill="1" applyBorder="1" applyAlignment="1">
      <alignment horizontal="center" vertical="center" wrapText="1"/>
    </xf>
    <xf numFmtId="231" fontId="15" fillId="0" borderId="35" xfId="8" applyFont="1" applyFill="1" applyBorder="1" applyAlignment="1">
      <alignment horizontal="center" vertical="center" wrapText="1"/>
    </xf>
    <xf numFmtId="231" fontId="15" fillId="0" borderId="13" xfId="8" applyFont="1" applyFill="1" applyBorder="1" applyAlignment="1">
      <alignment horizontal="center" vertical="center" wrapText="1"/>
    </xf>
    <xf numFmtId="231" fontId="15" fillId="0" borderId="23" xfId="8" applyFont="1" applyFill="1" applyBorder="1" applyAlignment="1">
      <alignment horizontal="justify" vertical="center" wrapText="1"/>
    </xf>
    <xf numFmtId="231" fontId="15" fillId="0" borderId="22" xfId="8" applyFont="1" applyFill="1" applyBorder="1" applyAlignment="1">
      <alignment vertical="center" wrapText="1"/>
    </xf>
    <xf numFmtId="231" fontId="15" fillId="0" borderId="39" xfId="8" applyFont="1" applyFill="1" applyBorder="1" applyAlignment="1">
      <alignment horizontal="left" vertical="center" wrapText="1"/>
    </xf>
    <xf numFmtId="231" fontId="15" fillId="0" borderId="44" xfId="8" applyFont="1" applyFill="1" applyBorder="1" applyAlignment="1">
      <alignment horizontal="justify" vertical="center" wrapText="1"/>
    </xf>
    <xf numFmtId="231" fontId="15" fillId="0" borderId="40" xfId="8" applyFont="1" applyFill="1" applyBorder="1" applyAlignment="1">
      <alignment horizontal="justify" vertical="center"/>
    </xf>
    <xf numFmtId="56" fontId="15" fillId="0" borderId="8" xfId="8" applyNumberFormat="1" applyFont="1" applyFill="1" applyBorder="1" applyAlignment="1">
      <alignment horizontal="left" vertical="center" wrapText="1"/>
    </xf>
    <xf numFmtId="231" fontId="15" fillId="0" borderId="109" xfId="8" applyFont="1" applyFill="1" applyBorder="1" applyAlignment="1">
      <alignment horizontal="justify" vertical="center"/>
    </xf>
    <xf numFmtId="231" fontId="15" fillId="0" borderId="12" xfId="8" applyFont="1" applyFill="1" applyBorder="1" applyAlignment="1">
      <alignment horizontal="justify" vertical="center" wrapText="1"/>
    </xf>
    <xf numFmtId="231" fontId="15" fillId="0" borderId="40" xfId="8" applyFont="1" applyFill="1" applyBorder="1" applyAlignment="1">
      <alignment horizontal="justify" vertical="center" wrapText="1"/>
    </xf>
    <xf numFmtId="231" fontId="15" fillId="0" borderId="109" xfId="8" applyFont="1" applyFill="1" applyBorder="1" applyAlignment="1">
      <alignment horizontal="justify" vertical="center" wrapText="1"/>
    </xf>
    <xf numFmtId="231" fontId="15" fillId="0" borderId="22" xfId="8" applyFont="1" applyFill="1" applyBorder="1" applyAlignment="1">
      <alignment horizontal="justify" vertical="center" wrapText="1"/>
    </xf>
    <xf numFmtId="231" fontId="15" fillId="0" borderId="21" xfId="8" applyFont="1" applyFill="1" applyBorder="1" applyAlignment="1">
      <alignment horizontal="justify" vertical="center" wrapText="1"/>
    </xf>
    <xf numFmtId="49" fontId="15" fillId="0" borderId="8" xfId="8" applyNumberFormat="1" applyFont="1" applyFill="1" applyBorder="1" applyAlignment="1">
      <alignment horizontal="justify" vertical="center" wrapText="1"/>
    </xf>
    <xf numFmtId="231" fontId="15" fillId="0" borderId="8" xfId="8" applyFont="1" applyFill="1" applyBorder="1" applyAlignment="1">
      <alignment horizontal="justify" vertical="center" wrapText="1"/>
    </xf>
    <xf numFmtId="231" fontId="15" fillId="0" borderId="4" xfId="8" applyFont="1" applyFill="1" applyBorder="1" applyAlignment="1">
      <alignment horizontal="justify" vertical="center" wrapText="1"/>
    </xf>
    <xf numFmtId="49" fontId="15" fillId="0" borderId="23" xfId="8" applyNumberFormat="1" applyFont="1" applyFill="1" applyBorder="1" applyAlignment="1">
      <alignment horizontal="justify" vertical="center" wrapText="1"/>
    </xf>
    <xf numFmtId="231" fontId="15" fillId="0" borderId="0" xfId="8" applyFont="1" applyFill="1" applyBorder="1" applyAlignment="1">
      <alignment vertical="center"/>
    </xf>
    <xf numFmtId="38" fontId="14" fillId="0" borderId="0" xfId="28" applyFont="1" applyBorder="1" applyAlignment="1">
      <alignment horizontal="centerContinuous"/>
    </xf>
    <xf numFmtId="38" fontId="14" fillId="0" borderId="0" xfId="28" applyFont="1" applyBorder="1" applyAlignment="1">
      <alignment horizontal="distributed"/>
    </xf>
    <xf numFmtId="38" fontId="95" fillId="0" borderId="0" xfId="28" applyFont="1" applyBorder="1" applyAlignment="1">
      <alignment horizontal="right"/>
    </xf>
    <xf numFmtId="187" fontId="95" fillId="0" borderId="0" xfId="28" applyNumberFormat="1" applyFont="1" applyBorder="1"/>
    <xf numFmtId="187" fontId="95" fillId="0" borderId="0" xfId="28" applyNumberFormat="1" applyFont="1" applyBorder="1" applyAlignment="1">
      <alignment horizontal="right"/>
    </xf>
    <xf numFmtId="187" fontId="95" fillId="0" borderId="0" xfId="28" applyNumberFormat="1" applyFont="1" applyBorder="1" applyAlignment="1"/>
    <xf numFmtId="231" fontId="122" fillId="0" borderId="0" xfId="4" applyFont="1" applyAlignment="1">
      <alignment horizontal="center" vertical="center"/>
    </xf>
    <xf numFmtId="231" fontId="22" fillId="0" borderId="0" xfId="30" applyFont="1" applyAlignment="1">
      <alignment vertical="center"/>
    </xf>
    <xf numFmtId="0" fontId="8" fillId="0" borderId="0" xfId="6" applyNumberFormat="1" applyFont="1" applyFill="1"/>
    <xf numFmtId="38" fontId="8" fillId="0" borderId="0" xfId="7" applyFont="1" applyFill="1"/>
    <xf numFmtId="38" fontId="22" fillId="0" borderId="0" xfId="7" applyFont="1" applyFill="1" applyAlignment="1">
      <alignment vertical="center"/>
    </xf>
    <xf numFmtId="38" fontId="26" fillId="0" borderId="0" xfId="17" applyFont="1" applyFill="1" applyAlignment="1">
      <alignment vertical="center"/>
    </xf>
    <xf numFmtId="38" fontId="22" fillId="0" borderId="0" xfId="17" applyFont="1" applyFill="1" applyBorder="1" applyAlignment="1"/>
    <xf numFmtId="38" fontId="34" fillId="0" borderId="0" xfId="17" applyFont="1" applyFill="1" applyAlignment="1"/>
    <xf numFmtId="38" fontId="22" fillId="0" borderId="0" xfId="17" applyFont="1" applyFill="1" applyAlignment="1"/>
    <xf numFmtId="38" fontId="22" fillId="0" borderId="44" xfId="17" applyFont="1" applyFill="1" applyBorder="1" applyAlignment="1">
      <alignment horizontal="right" vertical="center"/>
    </xf>
    <xf numFmtId="38" fontId="34" fillId="0" borderId="0" xfId="17" applyFont="1" applyFill="1" applyBorder="1" applyAlignment="1">
      <alignment vertical="center"/>
    </xf>
    <xf numFmtId="38" fontId="22" fillId="0" borderId="38" xfId="17" applyFont="1" applyFill="1" applyBorder="1" applyAlignment="1">
      <alignment vertical="center"/>
    </xf>
    <xf numFmtId="38" fontId="22" fillId="0" borderId="37" xfId="17" applyFont="1" applyFill="1" applyBorder="1" applyAlignment="1">
      <alignment horizontal="right" vertical="center"/>
    </xf>
    <xf numFmtId="182" fontId="8" fillId="0" borderId="0" xfId="17" applyNumberFormat="1" applyFont="1" applyFill="1"/>
    <xf numFmtId="40" fontId="8" fillId="0" borderId="0" xfId="17" applyNumberFormat="1" applyFont="1" applyFill="1"/>
    <xf numFmtId="38" fontId="112" fillId="0" borderId="0" xfId="17" applyFont="1" applyBorder="1"/>
    <xf numFmtId="38" fontId="45" fillId="0" borderId="0" xfId="17" applyFont="1" applyBorder="1"/>
    <xf numFmtId="38" fontId="45" fillId="0" borderId="0" xfId="17" applyFont="1" applyFill="1" applyAlignment="1"/>
    <xf numFmtId="38" fontId="45" fillId="0" borderId="0" xfId="17" applyFont="1" applyFill="1" applyAlignment="1">
      <alignment vertical="center"/>
    </xf>
    <xf numFmtId="38" fontId="45" fillId="0" borderId="0" xfId="17" applyFont="1" applyFill="1" applyBorder="1" applyAlignment="1"/>
    <xf numFmtId="38" fontId="45" fillId="0" borderId="0" xfId="17" applyFont="1" applyAlignment="1">
      <alignment horizontal="right"/>
    </xf>
    <xf numFmtId="38" fontId="22" fillId="0" borderId="39" xfId="17" applyFont="1" applyFill="1" applyBorder="1" applyAlignment="1"/>
    <xf numFmtId="38" fontId="22" fillId="0" borderId="7" xfId="17" applyFont="1" applyFill="1" applyBorder="1" applyAlignment="1"/>
    <xf numFmtId="38" fontId="22" fillId="0" borderId="11" xfId="17" applyFont="1" applyFill="1" applyBorder="1" applyAlignment="1">
      <alignment horizontal="right" vertical="center"/>
    </xf>
    <xf numFmtId="187" fontId="22" fillId="0" borderId="11" xfId="17" applyNumberFormat="1" applyFont="1" applyFill="1" applyBorder="1" applyAlignment="1">
      <alignment horizontal="right"/>
    </xf>
    <xf numFmtId="187" fontId="22" fillId="0" borderId="0" xfId="17" applyNumberFormat="1" applyFont="1" applyFill="1" applyBorder="1" applyAlignment="1">
      <alignment horizontal="right"/>
    </xf>
    <xf numFmtId="187" fontId="22" fillId="0" borderId="7" xfId="17" applyNumberFormat="1" applyFont="1" applyFill="1" applyBorder="1" applyAlignment="1">
      <alignment horizontal="right"/>
    </xf>
    <xf numFmtId="38" fontId="22" fillId="0" borderId="7" xfId="17" applyFont="1" applyFill="1" applyBorder="1" applyAlignment="1">
      <alignment horizontal="right"/>
    </xf>
    <xf numFmtId="187" fontId="22" fillId="0" borderId="11" xfId="17" applyNumberFormat="1" applyFont="1" applyFill="1" applyBorder="1" applyAlignment="1">
      <alignment vertical="center"/>
    </xf>
    <xf numFmtId="187" fontId="22" fillId="0" borderId="6" xfId="17" applyNumberFormat="1" applyFont="1" applyFill="1" applyBorder="1" applyAlignment="1">
      <alignment vertical="center"/>
    </xf>
    <xf numFmtId="187" fontId="22" fillId="0" borderId="11" xfId="17" applyNumberFormat="1" applyFont="1" applyFill="1" applyBorder="1" applyAlignment="1"/>
    <xf numFmtId="187" fontId="22" fillId="0" borderId="0" xfId="17" applyNumberFormat="1" applyFont="1" applyFill="1" applyBorder="1" applyAlignment="1"/>
    <xf numFmtId="187" fontId="22" fillId="0" borderId="39" xfId="17" applyNumberFormat="1" applyFont="1" applyFill="1" applyBorder="1" applyAlignment="1">
      <alignment horizontal="right"/>
    </xf>
    <xf numFmtId="187" fontId="22" fillId="0" borderId="7" xfId="17" applyNumberFormat="1" applyFont="1" applyFill="1" applyBorder="1" applyAlignment="1"/>
    <xf numFmtId="187" fontId="22" fillId="0" borderId="0" xfId="17" applyNumberFormat="1" applyFont="1" applyFill="1" applyBorder="1" applyAlignment="1">
      <alignment horizontal="right" vertical="center"/>
    </xf>
    <xf numFmtId="187" fontId="22" fillId="0" borderId="0" xfId="17" applyNumberFormat="1" applyFont="1" applyFill="1" applyBorder="1" applyAlignment="1">
      <alignment vertical="center"/>
    </xf>
    <xf numFmtId="38" fontId="22" fillId="0" borderId="0" xfId="17" applyFont="1" applyFill="1" applyAlignment="1">
      <alignment horizontal="right" vertical="center"/>
    </xf>
    <xf numFmtId="187" fontId="22" fillId="0" borderId="11" xfId="17" applyNumberFormat="1" applyFont="1" applyFill="1" applyBorder="1" applyAlignment="1">
      <alignment horizontal="right" vertical="center"/>
    </xf>
    <xf numFmtId="187" fontId="22" fillId="0" borderId="6" xfId="17" applyNumberFormat="1" applyFont="1" applyFill="1" applyBorder="1" applyAlignment="1">
      <alignment horizontal="right"/>
    </xf>
    <xf numFmtId="38" fontId="22" fillId="0" borderId="6" xfId="17" applyFont="1" applyFill="1" applyBorder="1" applyAlignment="1"/>
    <xf numFmtId="38" fontId="22" fillId="0" borderId="6" xfId="17" applyFont="1" applyFill="1" applyBorder="1" applyAlignment="1">
      <alignment horizontal="right"/>
    </xf>
    <xf numFmtId="187" fontId="22" fillId="0" borderId="217" xfId="17" applyNumberFormat="1" applyFont="1" applyFill="1" applyBorder="1" applyAlignment="1">
      <alignment horizontal="right"/>
    </xf>
    <xf numFmtId="38" fontId="22" fillId="0" borderId="217" xfId="17" applyFont="1" applyFill="1" applyBorder="1" applyAlignment="1">
      <alignment horizontal="right"/>
    </xf>
    <xf numFmtId="38" fontId="22" fillId="0" borderId="217" xfId="17" applyFont="1" applyFill="1" applyBorder="1" applyAlignment="1"/>
    <xf numFmtId="187" fontId="6" fillId="0" borderId="5" xfId="17" applyNumberFormat="1" applyFont="1" applyFill="1" applyBorder="1" applyAlignment="1">
      <alignment horizontal="right" vertical="center" indent="1"/>
    </xf>
    <xf numFmtId="187" fontId="6" fillId="0" borderId="4" xfId="17" applyNumberFormat="1" applyFont="1" applyFill="1" applyBorder="1" applyAlignment="1">
      <alignment horizontal="right" vertical="center" indent="1"/>
    </xf>
    <xf numFmtId="187" fontId="6" fillId="0" borderId="8" xfId="17" applyNumberFormat="1" applyFont="1" applyFill="1" applyBorder="1" applyAlignment="1">
      <alignment horizontal="right" vertical="center" indent="1"/>
    </xf>
    <xf numFmtId="187" fontId="8" fillId="0" borderId="12" xfId="17" applyNumberFormat="1" applyFont="1" applyFill="1" applyBorder="1" applyAlignment="1">
      <alignment horizontal="right" vertical="center"/>
    </xf>
    <xf numFmtId="187" fontId="8" fillId="0" borderId="11" xfId="17" applyNumberFormat="1" applyFont="1" applyFill="1" applyBorder="1" applyAlignment="1">
      <alignment vertical="center"/>
    </xf>
    <xf numFmtId="187" fontId="8" fillId="0" borderId="11" xfId="17" applyNumberFormat="1" applyFont="1" applyFill="1" applyBorder="1" applyAlignment="1">
      <alignment horizontal="right" vertical="center"/>
    </xf>
    <xf numFmtId="187" fontId="8" fillId="0" borderId="0" xfId="17" applyNumberFormat="1" applyFont="1" applyFill="1" applyBorder="1" applyAlignment="1">
      <alignment horizontal="right" vertical="center"/>
    </xf>
    <xf numFmtId="187" fontId="8" fillId="0" borderId="0" xfId="17" applyNumberFormat="1" applyFont="1" applyFill="1" applyBorder="1" applyAlignment="1">
      <alignment vertical="center"/>
    </xf>
    <xf numFmtId="187" fontId="8" fillId="0" borderId="39" xfId="17" applyNumberFormat="1" applyFont="1" applyFill="1" applyBorder="1" applyAlignment="1">
      <alignment horizontal="right" vertical="center"/>
    </xf>
    <xf numFmtId="38" fontId="8" fillId="0" borderId="7" xfId="17" applyFont="1" applyFill="1" applyBorder="1" applyAlignment="1">
      <alignment horizontal="right" vertical="center"/>
    </xf>
    <xf numFmtId="38" fontId="34" fillId="0" borderId="0" xfId="17" applyFont="1" applyFill="1" applyAlignment="1">
      <alignment horizontal="right" indent="1"/>
    </xf>
    <xf numFmtId="38" fontId="6" fillId="0" borderId="0" xfId="17" applyFont="1" applyBorder="1" applyAlignment="1">
      <alignment vertical="center"/>
    </xf>
    <xf numFmtId="38" fontId="8" fillId="0" borderId="40" xfId="17" applyFont="1" applyFill="1" applyBorder="1" applyAlignment="1">
      <alignment horizontal="center"/>
    </xf>
    <xf numFmtId="187" fontId="8" fillId="0" borderId="40" xfId="17" applyNumberFormat="1" applyFont="1" applyFill="1" applyBorder="1" applyAlignment="1">
      <alignment horizontal="right" indent="1"/>
    </xf>
    <xf numFmtId="38" fontId="8" fillId="0" borderId="0" xfId="7" applyFont="1" applyFill="1" applyAlignment="1">
      <alignment horizontal="right" indent="1"/>
    </xf>
    <xf numFmtId="38" fontId="8" fillId="0" borderId="218" xfId="17" applyFont="1" applyFill="1" applyBorder="1" applyAlignment="1">
      <alignment horizontal="center"/>
    </xf>
    <xf numFmtId="38" fontId="8" fillId="0" borderId="37" xfId="17" applyFont="1" applyFill="1" applyBorder="1"/>
    <xf numFmtId="38" fontId="26" fillId="0" borderId="0" xfId="17" applyFont="1" applyFill="1" applyAlignment="1">
      <alignment horizontal="left" vertical="center"/>
    </xf>
    <xf numFmtId="38" fontId="8" fillId="0" borderId="217" xfId="17" applyFont="1" applyFill="1" applyBorder="1" applyAlignment="1">
      <alignment horizontal="center" vertical="center"/>
    </xf>
    <xf numFmtId="38" fontId="8" fillId="0" borderId="216" xfId="17" applyFont="1" applyFill="1" applyBorder="1" applyAlignment="1">
      <alignment vertical="center"/>
    </xf>
    <xf numFmtId="38" fontId="8" fillId="0" borderId="217" xfId="17" applyFont="1" applyFill="1" applyBorder="1" applyAlignment="1">
      <alignment vertical="center"/>
    </xf>
    <xf numFmtId="198" fontId="8" fillId="0" borderId="217" xfId="26" applyNumberFormat="1" applyFont="1" applyFill="1" applyBorder="1" applyAlignment="1">
      <alignment vertical="center"/>
    </xf>
    <xf numFmtId="38" fontId="8" fillId="0" borderId="218" xfId="17" applyFont="1" applyFill="1" applyBorder="1" applyAlignment="1">
      <alignment horizontal="center" vertical="distributed"/>
    </xf>
    <xf numFmtId="38" fontId="8" fillId="0" borderId="217" xfId="17" applyFont="1" applyFill="1" applyBorder="1" applyAlignment="1">
      <alignment horizontal="right" vertical="distributed" indent="1"/>
    </xf>
    <xf numFmtId="38" fontId="8" fillId="0" borderId="217" xfId="17" applyFont="1" applyFill="1" applyBorder="1" applyAlignment="1">
      <alignment horizontal="right" vertical="center" indent="1"/>
    </xf>
    <xf numFmtId="10" fontId="8" fillId="0" borderId="217" xfId="14" applyNumberFormat="1" applyFont="1" applyFill="1" applyBorder="1" applyAlignment="1">
      <alignment horizontal="right" vertical="center" indent="1"/>
    </xf>
    <xf numFmtId="3" fontId="8" fillId="10" borderId="165" xfId="17" applyNumberFormat="1" applyFont="1" applyFill="1" applyBorder="1" applyAlignment="1">
      <alignment horizontal="right"/>
    </xf>
    <xf numFmtId="3" fontId="8" fillId="10" borderId="235" xfId="17" applyNumberFormat="1" applyFont="1" applyFill="1" applyBorder="1" applyAlignment="1">
      <alignment horizontal="right"/>
    </xf>
    <xf numFmtId="38" fontId="22" fillId="0" borderId="0" xfId="17" applyFont="1" applyAlignment="1"/>
    <xf numFmtId="0" fontId="26" fillId="0" borderId="0" xfId="68" applyFont="1" applyFill="1" applyAlignment="1">
      <alignment vertical="center"/>
    </xf>
    <xf numFmtId="0" fontId="26" fillId="0" borderId="237" xfId="68" applyFont="1" applyFill="1" applyBorder="1" applyAlignment="1">
      <alignment horizontal="center"/>
    </xf>
    <xf numFmtId="38" fontId="26" fillId="0" borderId="129" xfId="45" applyFont="1" applyFill="1" applyBorder="1" applyAlignment="1"/>
    <xf numFmtId="38" fontId="26" fillId="0" borderId="128" xfId="45" applyFont="1" applyFill="1" applyBorder="1" applyAlignment="1"/>
    <xf numFmtId="38" fontId="26" fillId="0" borderId="235" xfId="45" applyFont="1" applyFill="1" applyBorder="1" applyAlignment="1"/>
    <xf numFmtId="0" fontId="26" fillId="0" borderId="0" xfId="70" applyFont="1" applyFill="1" applyAlignment="1">
      <alignment vertical="center"/>
    </xf>
    <xf numFmtId="198" fontId="22" fillId="0" borderId="0" xfId="72" applyNumberFormat="1" applyFont="1">
      <alignment vertical="center"/>
    </xf>
    <xf numFmtId="198" fontId="8" fillId="0" borderId="0" xfId="72" applyNumberFormat="1" applyFont="1">
      <alignment vertical="center"/>
    </xf>
    <xf numFmtId="9" fontId="8" fillId="0" borderId="0" xfId="72" applyFont="1">
      <alignment vertical="center"/>
    </xf>
    <xf numFmtId="0" fontId="26" fillId="0" borderId="7" xfId="61" applyFont="1" applyBorder="1" applyAlignment="1"/>
    <xf numFmtId="199" fontId="22" fillId="0" borderId="22" xfId="5" applyNumberFormat="1" applyFont="1" applyBorder="1"/>
    <xf numFmtId="199" fontId="8" fillId="10" borderId="44" xfId="5" applyNumberFormat="1" applyFont="1" applyFill="1" applyBorder="1"/>
    <xf numFmtId="199" fontId="8" fillId="10" borderId="121" xfId="5" applyNumberFormat="1" applyFont="1" applyFill="1" applyBorder="1"/>
    <xf numFmtId="199" fontId="8" fillId="10" borderId="40" xfId="5" applyNumberFormat="1" applyFont="1" applyFill="1" applyBorder="1"/>
    <xf numFmtId="199" fontId="22" fillId="0" borderId="22" xfId="5" applyNumberFormat="1" applyFont="1" applyFill="1" applyBorder="1"/>
    <xf numFmtId="199" fontId="8" fillId="0" borderId="44" xfId="5" applyNumberFormat="1" applyFont="1" applyFill="1" applyBorder="1"/>
    <xf numFmtId="199" fontId="8" fillId="0" borderId="121" xfId="5" applyNumberFormat="1" applyFont="1" applyFill="1" applyBorder="1"/>
    <xf numFmtId="199" fontId="8" fillId="0" borderId="40" xfId="5" applyNumberFormat="1" applyFont="1" applyFill="1" applyBorder="1"/>
    <xf numFmtId="0" fontId="8" fillId="0" borderId="44" xfId="61" applyFont="1" applyFill="1" applyBorder="1" applyAlignment="1">
      <alignment horizontal="center"/>
    </xf>
    <xf numFmtId="0" fontId="8" fillId="0" borderId="40" xfId="61" applyFont="1" applyFill="1" applyBorder="1" applyAlignment="1">
      <alignment horizontal="center"/>
    </xf>
    <xf numFmtId="0" fontId="26" fillId="0" borderId="0" xfId="73" applyFont="1"/>
    <xf numFmtId="38" fontId="6" fillId="0" borderId="0" xfId="5" applyFont="1" applyFill="1" applyBorder="1" applyAlignment="1">
      <alignment vertical="center"/>
    </xf>
    <xf numFmtId="38" fontId="6" fillId="0" borderId="7" xfId="5" applyFont="1" applyFill="1" applyBorder="1" applyAlignment="1">
      <alignment vertical="center"/>
    </xf>
    <xf numFmtId="38" fontId="6" fillId="0" borderId="6" xfId="5" applyNumberFormat="1" applyFont="1" applyFill="1" applyBorder="1" applyAlignment="1">
      <alignment vertical="center"/>
    </xf>
    <xf numFmtId="38" fontId="6" fillId="0" borderId="0" xfId="5" applyNumberFormat="1" applyFont="1" applyFill="1" applyBorder="1" applyAlignment="1">
      <alignment vertical="center"/>
    </xf>
    <xf numFmtId="38" fontId="6" fillId="0" borderId="212" xfId="5" applyNumberFormat="1" applyFont="1" applyFill="1" applyBorder="1" applyAlignment="1">
      <alignment vertical="center"/>
    </xf>
    <xf numFmtId="38" fontId="8" fillId="0" borderId="7" xfId="5" applyFont="1" applyFill="1" applyBorder="1" applyAlignment="1">
      <alignment vertical="center"/>
    </xf>
    <xf numFmtId="38" fontId="8" fillId="0" borderId="6" xfId="5" applyNumberFormat="1" applyFont="1" applyFill="1" applyBorder="1" applyAlignment="1">
      <alignment vertical="center"/>
    </xf>
    <xf numFmtId="38" fontId="8" fillId="0" borderId="0" xfId="5" applyNumberFormat="1" applyFont="1" applyFill="1" applyBorder="1" applyAlignment="1">
      <alignment vertical="center"/>
    </xf>
    <xf numFmtId="38" fontId="8" fillId="0" borderId="212" xfId="5" applyNumberFormat="1" applyFont="1" applyFill="1" applyBorder="1" applyAlignment="1">
      <alignment vertical="center"/>
    </xf>
    <xf numFmtId="38" fontId="26" fillId="0" borderId="0" xfId="5" applyFont="1" applyAlignment="1">
      <alignment vertical="center"/>
    </xf>
    <xf numFmtId="38" fontId="8" fillId="0" borderId="242" xfId="5" applyFont="1" applyFill="1" applyBorder="1" applyAlignment="1">
      <alignment horizontal="right" vertical="center"/>
    </xf>
    <xf numFmtId="38" fontId="8" fillId="0" borderId="211" xfId="5" applyFont="1" applyFill="1" applyBorder="1" applyAlignment="1">
      <alignment horizontal="right" vertical="center"/>
    </xf>
    <xf numFmtId="38" fontId="8" fillId="0" borderId="239" xfId="5" applyFont="1" applyFill="1" applyBorder="1" applyAlignment="1">
      <alignment horizontal="right" vertical="center"/>
    </xf>
    <xf numFmtId="38" fontId="8" fillId="0" borderId="131" xfId="5" applyFont="1" applyFill="1" applyBorder="1" applyAlignment="1">
      <alignment horizontal="right" vertical="center"/>
    </xf>
    <xf numFmtId="38" fontId="6" fillId="0" borderId="235" xfId="5" applyFont="1" applyFill="1" applyBorder="1"/>
    <xf numFmtId="38" fontId="6" fillId="0" borderId="128" xfId="5" applyFont="1" applyFill="1" applyBorder="1"/>
    <xf numFmtId="38" fontId="6" fillId="0" borderId="243" xfId="5" applyFont="1" applyFill="1" applyBorder="1"/>
    <xf numFmtId="38" fontId="6" fillId="0" borderId="133" xfId="5" applyFont="1" applyFill="1" applyBorder="1"/>
    <xf numFmtId="38" fontId="6" fillId="0" borderId="127" xfId="5" applyFont="1" applyFill="1" applyBorder="1"/>
    <xf numFmtId="231" fontId="22" fillId="0" borderId="0" xfId="0" applyFont="1" applyAlignment="1">
      <alignment vertical="top" wrapText="1"/>
    </xf>
    <xf numFmtId="231" fontId="22" fillId="0" borderId="0" xfId="0" applyFont="1" applyAlignment="1">
      <alignment vertical="center"/>
    </xf>
    <xf numFmtId="231" fontId="22" fillId="0" borderId="0" xfId="0" applyFont="1" applyAlignment="1">
      <alignment horizontal="left" vertical="top" wrapText="1"/>
    </xf>
    <xf numFmtId="231" fontId="42" fillId="0" borderId="0" xfId="2" applyFont="1" applyAlignment="1"/>
    <xf numFmtId="231" fontId="8" fillId="0" borderId="0" xfId="2" applyFont="1" applyFill="1" applyAlignment="1">
      <alignment horizontal="distributed" vertical="center" justifyLastLine="1"/>
    </xf>
    <xf numFmtId="231" fontId="8" fillId="0" borderId="40" xfId="2" applyFont="1" applyFill="1" applyBorder="1" applyAlignment="1">
      <alignment horizontal="center" vertical="center" wrapText="1" justifyLastLine="1"/>
    </xf>
    <xf numFmtId="179" fontId="8" fillId="0" borderId="21" xfId="5" applyNumberFormat="1" applyFont="1" applyFill="1" applyBorder="1" applyAlignment="1">
      <alignment vertical="center"/>
    </xf>
    <xf numFmtId="38" fontId="8" fillId="0" borderId="80" xfId="5" applyNumberFormat="1" applyFont="1" applyFill="1" applyBorder="1" applyAlignment="1">
      <alignment vertical="center"/>
    </xf>
    <xf numFmtId="38" fontId="8" fillId="0" borderId="80" xfId="5" applyFont="1" applyFill="1" applyBorder="1" applyAlignment="1">
      <alignment vertical="center"/>
    </xf>
    <xf numFmtId="179" fontId="8" fillId="0" borderId="16" xfId="5" applyNumberFormat="1" applyFont="1" applyFill="1" applyBorder="1" applyAlignment="1">
      <alignment vertical="center"/>
    </xf>
    <xf numFmtId="38" fontId="8" fillId="0" borderId="77" xfId="5" applyNumberFormat="1" applyFont="1" applyFill="1" applyBorder="1" applyAlignment="1">
      <alignment vertical="center"/>
    </xf>
    <xf numFmtId="38" fontId="8" fillId="0" borderId="77" xfId="5" applyFont="1" applyFill="1" applyBorder="1" applyAlignment="1">
      <alignment vertical="center"/>
    </xf>
    <xf numFmtId="231" fontId="8" fillId="0" borderId="23" xfId="2" applyFont="1" applyFill="1" applyBorder="1" applyAlignment="1">
      <alignment horizontal="center" vertical="center" wrapText="1"/>
    </xf>
    <xf numFmtId="231" fontId="8" fillId="0" borderId="22" xfId="2" applyFont="1" applyFill="1" applyBorder="1" applyAlignment="1">
      <alignment horizontal="center" vertical="center" wrapText="1" justifyLastLine="1"/>
    </xf>
    <xf numFmtId="182" fontId="8" fillId="0" borderId="0" xfId="5" applyNumberFormat="1" applyFont="1" applyFill="1" applyBorder="1" applyAlignment="1"/>
    <xf numFmtId="38" fontId="22" fillId="0" borderId="0" xfId="5" applyFont="1" applyFill="1" applyBorder="1" applyAlignment="1">
      <alignment horizontal="center"/>
    </xf>
    <xf numFmtId="182" fontId="22" fillId="0" borderId="0" xfId="5" applyNumberFormat="1" applyFont="1" applyFill="1" applyBorder="1" applyAlignment="1"/>
    <xf numFmtId="0" fontId="8" fillId="0" borderId="218" xfId="2" applyNumberFormat="1" applyFont="1" applyFill="1" applyBorder="1" applyAlignment="1">
      <alignment horizontal="center"/>
    </xf>
    <xf numFmtId="38" fontId="8" fillId="0" borderId="212" xfId="5" applyFont="1" applyFill="1" applyBorder="1" applyAlignment="1"/>
    <xf numFmtId="38" fontId="8" fillId="0" borderId="212" xfId="5" applyFont="1" applyFill="1" applyBorder="1" applyAlignment="1">
      <alignment horizontal="center"/>
    </xf>
    <xf numFmtId="182" fontId="8" fillId="0" borderId="212" xfId="5" applyNumberFormat="1" applyFont="1" applyFill="1" applyBorder="1" applyAlignment="1"/>
    <xf numFmtId="40" fontId="22" fillId="0" borderId="0" xfId="5" applyNumberFormat="1" applyFont="1" applyFill="1" applyBorder="1" applyAlignment="1"/>
    <xf numFmtId="231" fontId="8" fillId="0" borderId="0" xfId="2" applyFont="1" applyBorder="1" applyAlignment="1">
      <alignment horizontal="right" wrapText="1"/>
    </xf>
    <xf numFmtId="231" fontId="8" fillId="0" borderId="0" xfId="2" applyFont="1" applyAlignment="1">
      <alignment wrapText="1"/>
    </xf>
    <xf numFmtId="231" fontId="8" fillId="0" borderId="0" xfId="2" applyFont="1" applyBorder="1" applyAlignment="1">
      <alignment horizontal="left" vertical="top" wrapText="1"/>
    </xf>
    <xf numFmtId="0" fontId="8" fillId="0" borderId="0" xfId="2" applyNumberFormat="1" applyFont="1" applyBorder="1" applyAlignment="1"/>
    <xf numFmtId="0" fontId="8" fillId="0" borderId="0" xfId="5" applyNumberFormat="1" applyFont="1" applyBorder="1"/>
    <xf numFmtId="231" fontId="8" fillId="0" borderId="0" xfId="5" applyNumberFormat="1" applyFont="1" applyBorder="1" applyAlignment="1">
      <alignment horizontal="center"/>
    </xf>
    <xf numFmtId="0" fontId="22" fillId="0" borderId="0" xfId="2" applyNumberFormat="1" applyFont="1" applyFill="1" applyBorder="1" applyAlignment="1"/>
    <xf numFmtId="0" fontId="22" fillId="0" borderId="0" xfId="5" applyNumberFormat="1" applyFont="1" applyFill="1" applyBorder="1"/>
    <xf numFmtId="231" fontId="22" fillId="0" borderId="0" xfId="5" applyNumberFormat="1" applyFont="1" applyFill="1" applyBorder="1" applyAlignment="1">
      <alignment horizontal="center"/>
    </xf>
    <xf numFmtId="0" fontId="22" fillId="0" borderId="0" xfId="5" applyNumberFormat="1" applyFont="1" applyFill="1" applyBorder="1" applyAlignment="1">
      <alignment horizontal="center"/>
    </xf>
    <xf numFmtId="0" fontId="8" fillId="0" borderId="0" xfId="5" applyNumberFormat="1" applyFont="1" applyFill="1" applyBorder="1"/>
    <xf numFmtId="0" fontId="8" fillId="0" borderId="0" xfId="5" applyNumberFormat="1" applyFont="1" applyFill="1" applyBorder="1" applyAlignment="1">
      <alignment horizontal="center"/>
    </xf>
    <xf numFmtId="0" fontId="8" fillId="0" borderId="212" xfId="2" applyNumberFormat="1" applyFont="1" applyFill="1" applyBorder="1"/>
    <xf numFmtId="0" fontId="8" fillId="0" borderId="212" xfId="5" applyNumberFormat="1" applyFont="1" applyFill="1" applyBorder="1"/>
    <xf numFmtId="0" fontId="8" fillId="0" borderId="212" xfId="5" applyNumberFormat="1" applyFont="1" applyFill="1" applyBorder="1" applyAlignment="1">
      <alignment horizontal="center"/>
    </xf>
    <xf numFmtId="182" fontId="8" fillId="0" borderId="212" xfId="5" applyNumberFormat="1" applyFont="1" applyFill="1" applyBorder="1"/>
    <xf numFmtId="231" fontId="123" fillId="0" borderId="0" xfId="2" applyFont="1"/>
    <xf numFmtId="231" fontId="14" fillId="0" borderId="0" xfId="2" applyFont="1" applyFill="1" applyBorder="1"/>
    <xf numFmtId="231" fontId="42" fillId="0" borderId="0" xfId="0" applyFont="1" applyAlignment="1">
      <alignment horizontal="center" vertical="center"/>
    </xf>
    <xf numFmtId="231" fontId="42" fillId="0" borderId="0" xfId="0" applyFont="1" applyAlignment="1">
      <alignment horizontal="justify" vertical="center"/>
    </xf>
    <xf numFmtId="38" fontId="14" fillId="0" borderId="0" xfId="5" applyFont="1" applyFill="1" applyBorder="1"/>
    <xf numFmtId="231" fontId="45" fillId="0" borderId="1" xfId="2" quotePrefix="1" applyFont="1" applyFill="1" applyBorder="1" applyAlignment="1">
      <alignment horizontal="center" wrapText="1"/>
    </xf>
    <xf numFmtId="38" fontId="45" fillId="0" borderId="1" xfId="5" applyFont="1" applyFill="1" applyBorder="1"/>
    <xf numFmtId="38" fontId="8" fillId="0" borderId="0" xfId="5" applyFont="1" applyFill="1" applyBorder="1" applyAlignment="1">
      <alignment horizontal="center" vertical="center"/>
    </xf>
    <xf numFmtId="38" fontId="22" fillId="0" borderId="217" xfId="5" applyFont="1" applyFill="1" applyBorder="1" applyAlignment="1">
      <alignment horizontal="center"/>
    </xf>
    <xf numFmtId="38" fontId="8" fillId="0" borderId="0" xfId="2" applyNumberFormat="1" applyFont="1" applyFill="1" applyBorder="1"/>
    <xf numFmtId="231" fontId="34" fillId="0" borderId="0" xfId="2" applyFont="1"/>
    <xf numFmtId="0" fontId="8" fillId="0" borderId="0" xfId="63" applyFont="1" applyAlignment="1">
      <alignment horizontal="right" vertical="center"/>
    </xf>
    <xf numFmtId="38" fontId="11" fillId="0" borderId="167" xfId="5" applyNumberFormat="1" applyFont="1" applyFill="1" applyBorder="1" applyAlignment="1">
      <alignment horizontal="right"/>
    </xf>
    <xf numFmtId="38" fontId="11" fillId="0" borderId="168" xfId="5" applyNumberFormat="1" applyFont="1" applyFill="1" applyBorder="1" applyAlignment="1">
      <alignment horizontal="right"/>
    </xf>
    <xf numFmtId="38" fontId="11" fillId="0" borderId="165" xfId="5" applyNumberFormat="1" applyFont="1" applyFill="1" applyBorder="1" applyAlignment="1">
      <alignment horizontal="right"/>
    </xf>
    <xf numFmtId="38" fontId="11" fillId="0" borderId="50" xfId="5" applyNumberFormat="1" applyFont="1" applyFill="1" applyBorder="1" applyAlignment="1">
      <alignment horizontal="right"/>
    </xf>
    <xf numFmtId="38" fontId="11" fillId="0" borderId="165" xfId="5" applyFont="1" applyFill="1" applyBorder="1" applyAlignment="1"/>
    <xf numFmtId="1" fontId="11" fillId="0" borderId="50" xfId="61" applyNumberFormat="1" applyFont="1" applyFill="1" applyBorder="1" applyAlignment="1"/>
    <xf numFmtId="231" fontId="19" fillId="0" borderId="0" xfId="2" applyFont="1" applyBorder="1" applyAlignment="1"/>
    <xf numFmtId="0" fontId="8" fillId="0" borderId="0" xfId="2" applyNumberFormat="1" applyFont="1" applyFill="1" applyBorder="1" applyAlignment="1">
      <alignment horizontal="right" vertical="center"/>
    </xf>
    <xf numFmtId="0" fontId="125" fillId="0" borderId="0" xfId="2" applyNumberFormat="1" applyFont="1" applyFill="1"/>
    <xf numFmtId="0" fontId="22" fillId="0" borderId="6" xfId="2" applyNumberFormat="1" applyFont="1" applyFill="1" applyBorder="1" applyAlignment="1">
      <alignment horizontal="center"/>
    </xf>
    <xf numFmtId="0" fontId="22" fillId="0" borderId="212" xfId="2" applyNumberFormat="1" applyFont="1" applyFill="1" applyBorder="1" applyAlignment="1">
      <alignment horizontal="center"/>
    </xf>
    <xf numFmtId="231" fontId="26" fillId="0" borderId="0" xfId="2" applyFont="1" applyFill="1" applyBorder="1"/>
    <xf numFmtId="192" fontId="22" fillId="0" borderId="217" xfId="5" applyNumberFormat="1" applyFont="1" applyFill="1" applyBorder="1"/>
    <xf numFmtId="231" fontId="77" fillId="0" borderId="0" xfId="8" applyFont="1" applyAlignment="1">
      <alignment horizontal="justify" vertical="center" shrinkToFit="1"/>
    </xf>
    <xf numFmtId="231" fontId="45" fillId="0" borderId="0" xfId="0" applyFont="1">
      <alignment vertical="center"/>
    </xf>
    <xf numFmtId="0" fontId="8" fillId="0" borderId="0" xfId="17" applyNumberFormat="1" applyFont="1"/>
    <xf numFmtId="0" fontId="8" fillId="0" borderId="0" xfId="17" applyNumberFormat="1" applyFont="1" applyFill="1" applyBorder="1"/>
    <xf numFmtId="38" fontId="26" fillId="0" borderId="0" xfId="26" applyNumberFormat="1" applyFont="1" applyFill="1" applyAlignment="1"/>
    <xf numFmtId="38" fontId="26" fillId="0" borderId="0" xfId="26" applyNumberFormat="1" applyFont="1" applyFill="1" applyAlignment="1">
      <alignment vertical="top"/>
    </xf>
    <xf numFmtId="38" fontId="42" fillId="0" borderId="22" xfId="17" applyFont="1" applyFill="1" applyBorder="1" applyAlignment="1">
      <alignment horizontal="center" vertical="center"/>
    </xf>
    <xf numFmtId="38" fontId="42" fillId="0" borderId="99" xfId="17" applyFont="1" applyFill="1" applyBorder="1" applyAlignment="1"/>
    <xf numFmtId="38" fontId="42" fillId="0" borderId="50" xfId="17" applyFont="1" applyFill="1" applyBorder="1" applyAlignment="1">
      <alignment horizontal="right"/>
    </xf>
    <xf numFmtId="38" fontId="42" fillId="0" borderId="50" xfId="17" applyFont="1" applyFill="1" applyBorder="1" applyAlignment="1"/>
    <xf numFmtId="38" fontId="42" fillId="0" borderId="165" xfId="17" applyFont="1" applyFill="1" applyBorder="1" applyAlignment="1">
      <alignment horizontal="right"/>
    </xf>
    <xf numFmtId="38" fontId="42" fillId="0" borderId="197" xfId="17" applyFont="1" applyFill="1" applyBorder="1" applyAlignment="1"/>
    <xf numFmtId="38" fontId="42" fillId="0" borderId="163" xfId="17" applyFont="1" applyFill="1" applyBorder="1" applyAlignment="1">
      <alignment horizontal="right"/>
    </xf>
    <xf numFmtId="38" fontId="42" fillId="0" borderId="162" xfId="17" applyFont="1" applyFill="1" applyBorder="1" applyAlignment="1">
      <alignment horizontal="right"/>
    </xf>
    <xf numFmtId="249" fontId="6" fillId="0" borderId="118" xfId="17" applyNumberFormat="1" applyFont="1" applyFill="1" applyBorder="1" applyAlignment="1">
      <alignment horizontal="center" vertical="center"/>
    </xf>
    <xf numFmtId="249" fontId="6" fillId="0" borderId="217" xfId="17" applyNumberFormat="1" applyFont="1" applyBorder="1" applyAlignment="1">
      <alignment horizontal="center" vertical="center"/>
    </xf>
    <xf numFmtId="249" fontId="6" fillId="0" borderId="216" xfId="17" applyNumberFormat="1" applyFont="1" applyFill="1" applyBorder="1" applyAlignment="1">
      <alignment horizontal="center" vertical="center"/>
    </xf>
    <xf numFmtId="249" fontId="6" fillId="0" borderId="217" xfId="17" applyNumberFormat="1" applyFont="1" applyFill="1" applyBorder="1" applyAlignment="1">
      <alignment horizontal="center" vertical="center"/>
    </xf>
    <xf numFmtId="217" fontId="22" fillId="0" borderId="0" xfId="17" applyNumberFormat="1" applyFont="1" applyFill="1" applyBorder="1" applyAlignment="1">
      <alignment horizontal="right" vertical="center"/>
    </xf>
    <xf numFmtId="198" fontId="22" fillId="0" borderId="0" xfId="26" applyNumberFormat="1" applyFont="1" applyFill="1" applyBorder="1" applyAlignment="1">
      <alignment horizontal="right" vertical="center"/>
    </xf>
    <xf numFmtId="198" fontId="22" fillId="0" borderId="0" xfId="17" applyNumberFormat="1" applyFont="1" applyFill="1" applyBorder="1" applyAlignment="1">
      <alignment horizontal="right" vertical="center"/>
    </xf>
    <xf numFmtId="0" fontId="26" fillId="0" borderId="0" xfId="65" applyFont="1" applyFill="1" applyAlignment="1">
      <alignment vertical="center"/>
    </xf>
    <xf numFmtId="0" fontId="8" fillId="0" borderId="237" xfId="65" applyFont="1" applyFill="1" applyBorder="1" applyAlignment="1">
      <alignment horizontal="center" vertical="center"/>
    </xf>
    <xf numFmtId="38" fontId="8" fillId="0" borderId="129" xfId="66" applyFont="1" applyFill="1" applyBorder="1" applyAlignment="1">
      <alignment vertical="center"/>
    </xf>
    <xf numFmtId="38" fontId="8" fillId="0" borderId="128" xfId="66" applyFont="1" applyFill="1" applyBorder="1" applyAlignment="1"/>
    <xf numFmtId="38" fontId="8" fillId="0" borderId="235" xfId="66" applyFont="1" applyFill="1" applyBorder="1" applyAlignment="1"/>
    <xf numFmtId="38" fontId="8" fillId="0" borderId="129" xfId="66" applyFont="1" applyFill="1" applyBorder="1"/>
    <xf numFmtId="38" fontId="8" fillId="0" borderId="128" xfId="66" applyFont="1" applyFill="1" applyBorder="1"/>
    <xf numFmtId="38" fontId="8" fillId="0" borderId="235" xfId="66" applyFont="1" applyFill="1" applyBorder="1"/>
    <xf numFmtId="38" fontId="8" fillId="0" borderId="128" xfId="66" applyFont="1" applyFill="1" applyBorder="1" applyAlignment="1">
      <alignment vertical="center"/>
    </xf>
    <xf numFmtId="38" fontId="8" fillId="0" borderId="235" xfId="66" applyFont="1" applyFill="1" applyBorder="1" applyAlignment="1">
      <alignment vertical="center"/>
    </xf>
    <xf numFmtId="38" fontId="6" fillId="0" borderId="43" xfId="17" applyFont="1" applyFill="1" applyBorder="1" applyAlignment="1">
      <alignment horizontal="center" vertical="center"/>
    </xf>
    <xf numFmtId="38" fontId="6" fillId="0" borderId="17" xfId="17" applyFont="1" applyFill="1" applyBorder="1" applyAlignment="1">
      <alignment horizontal="center" vertical="distributed"/>
    </xf>
    <xf numFmtId="38" fontId="6" fillId="0" borderId="17" xfId="17" applyFont="1" applyFill="1" applyBorder="1" applyAlignment="1">
      <alignment horizontal="center" vertical="center"/>
    </xf>
    <xf numFmtId="38" fontId="6" fillId="0" borderId="15" xfId="17" applyFont="1" applyFill="1" applyBorder="1" applyAlignment="1">
      <alignment horizontal="center" vertical="center"/>
    </xf>
    <xf numFmtId="10" fontId="8" fillId="0" borderId="0" xfId="26" applyNumberFormat="1" applyFont="1" applyFill="1"/>
    <xf numFmtId="199" fontId="42" fillId="0" borderId="0" xfId="17" applyNumberFormat="1" applyFont="1" applyBorder="1" applyAlignment="1">
      <alignment horizontal="center" vertical="center"/>
    </xf>
    <xf numFmtId="199" fontId="6" fillId="0" borderId="118" xfId="17" applyNumberFormat="1" applyFont="1" applyFill="1" applyBorder="1" applyAlignment="1">
      <alignment horizontal="right" vertical="center"/>
    </xf>
    <xf numFmtId="199" fontId="42" fillId="0" borderId="217" xfId="17" applyNumberFormat="1" applyFont="1" applyBorder="1" applyAlignment="1">
      <alignment horizontal="center" vertical="center"/>
    </xf>
    <xf numFmtId="199" fontId="6" fillId="0" borderId="216" xfId="17" applyNumberFormat="1" applyFont="1" applyFill="1" applyBorder="1" applyAlignment="1">
      <alignment horizontal="right" vertical="center"/>
    </xf>
    <xf numFmtId="199" fontId="6" fillId="0" borderId="217" xfId="17" applyNumberFormat="1" applyFont="1" applyFill="1" applyBorder="1" applyAlignment="1">
      <alignment horizontal="right" vertical="center"/>
    </xf>
    <xf numFmtId="10" fontId="8" fillId="0" borderId="0" xfId="26" applyNumberFormat="1" applyFont="1" applyFill="1" applyAlignment="1">
      <alignment horizontal="left"/>
    </xf>
    <xf numFmtId="38" fontId="8" fillId="0" borderId="0" xfId="17" applyFont="1" applyFill="1" applyAlignment="1">
      <alignment horizontal="left"/>
    </xf>
    <xf numFmtId="38" fontId="22" fillId="0" borderId="224" xfId="17" applyFont="1" applyFill="1" applyBorder="1" applyAlignment="1">
      <alignment horizontal="center" vertical="center"/>
    </xf>
    <xf numFmtId="10" fontId="8" fillId="0" borderId="0" xfId="14" applyNumberFormat="1" applyFont="1" applyFill="1" applyBorder="1" applyAlignment="1"/>
    <xf numFmtId="10" fontId="34" fillId="0" borderId="0" xfId="14" applyNumberFormat="1" applyFont="1" applyFill="1" applyBorder="1" applyAlignment="1"/>
    <xf numFmtId="38" fontId="22" fillId="0" borderId="122" xfId="17" applyFont="1" applyFill="1" applyBorder="1" applyAlignment="1">
      <alignment horizontal="center" vertical="center"/>
    </xf>
    <xf numFmtId="205" fontId="22" fillId="0" borderId="99" xfId="14" applyNumberFormat="1" applyFont="1" applyFill="1" applyBorder="1" applyAlignment="1">
      <alignment horizontal="center" vertical="center"/>
    </xf>
    <xf numFmtId="205" fontId="22" fillId="0" borderId="50" xfId="17" applyNumberFormat="1" applyFont="1" applyFill="1" applyBorder="1" applyAlignment="1">
      <alignment horizontal="center" vertical="center"/>
    </xf>
    <xf numFmtId="205" fontId="22" fillId="0" borderId="131" xfId="17" applyNumberFormat="1" applyFont="1" applyFill="1" applyBorder="1" applyAlignment="1">
      <alignment horizontal="center" vertical="center"/>
    </xf>
    <xf numFmtId="38" fontId="34" fillId="0" borderId="0" xfId="17" applyFont="1" applyFill="1" applyBorder="1" applyAlignment="1"/>
    <xf numFmtId="38" fontId="22" fillId="0" borderId="130" xfId="17" applyFont="1" applyFill="1" applyBorder="1" applyAlignment="1">
      <alignment horizontal="center" vertical="center"/>
    </xf>
    <xf numFmtId="205" fontId="22" fillId="4" borderId="129" xfId="17" applyNumberFormat="1" applyFont="1" applyFill="1" applyBorder="1" applyAlignment="1">
      <alignment horizontal="center" vertical="center"/>
    </xf>
    <xf numFmtId="205" fontId="22" fillId="4" borderId="128" xfId="17" applyNumberFormat="1" applyFont="1" applyFill="1" applyBorder="1" applyAlignment="1">
      <alignment horizontal="center" vertical="center" wrapText="1"/>
    </xf>
    <xf numFmtId="205" fontId="22" fillId="4" borderId="128" xfId="17" applyNumberFormat="1" applyFont="1" applyFill="1" applyBorder="1" applyAlignment="1">
      <alignment horizontal="center" vertical="center"/>
    </xf>
    <xf numFmtId="205" fontId="22" fillId="4" borderId="127" xfId="17" applyNumberFormat="1" applyFont="1" applyFill="1" applyBorder="1" applyAlignment="1">
      <alignment horizontal="center" vertical="center"/>
    </xf>
    <xf numFmtId="38" fontId="34" fillId="0" borderId="0" xfId="17" applyNumberFormat="1" applyFont="1" applyFill="1" applyBorder="1" applyAlignment="1">
      <alignment horizontal="center" vertical="center"/>
    </xf>
    <xf numFmtId="38" fontId="22" fillId="0" borderId="40" xfId="17" applyFont="1" applyFill="1" applyBorder="1" applyAlignment="1">
      <alignment horizontal="center" vertical="center"/>
    </xf>
    <xf numFmtId="187" fontId="22" fillId="0" borderId="7" xfId="17" applyNumberFormat="1" applyFont="1" applyFill="1" applyBorder="1" applyAlignment="1">
      <alignment horizontal="center" vertical="center"/>
    </xf>
    <xf numFmtId="187" fontId="22" fillId="0" borderId="8" xfId="17" applyNumberFormat="1" applyFont="1" applyFill="1" applyBorder="1" applyAlignment="1">
      <alignment horizontal="center" vertical="center"/>
    </xf>
    <xf numFmtId="38" fontId="22" fillId="0" borderId="0" xfId="17" applyFont="1" applyBorder="1" applyAlignment="1"/>
    <xf numFmtId="38" fontId="65" fillId="0" borderId="0" xfId="17" applyFont="1" applyFill="1" applyAlignment="1"/>
    <xf numFmtId="38" fontId="65" fillId="0" borderId="0" xfId="17" applyFont="1" applyAlignment="1"/>
    <xf numFmtId="38" fontId="22" fillId="0" borderId="109" xfId="17" applyFont="1" applyBorder="1" applyAlignment="1">
      <alignment horizontal="center" vertical="center"/>
    </xf>
    <xf numFmtId="38" fontId="8" fillId="0" borderId="69" xfId="17" applyFont="1" applyFill="1" applyBorder="1" applyAlignment="1">
      <alignment horizontal="center" vertical="center"/>
    </xf>
    <xf numFmtId="206" fontId="8" fillId="0" borderId="69" xfId="17" applyNumberFormat="1" applyFont="1" applyFill="1" applyBorder="1" applyAlignment="1">
      <alignment horizontal="center" vertical="center"/>
    </xf>
    <xf numFmtId="38" fontId="8" fillId="0" borderId="7" xfId="17" applyFont="1" applyFill="1" applyBorder="1" applyAlignment="1">
      <alignment horizontal="center" vertical="center"/>
    </xf>
    <xf numFmtId="206" fontId="8" fillId="0" borderId="7" xfId="17" applyNumberFormat="1" applyFont="1" applyFill="1" applyBorder="1" applyAlignment="1">
      <alignment horizontal="center" vertical="center"/>
    </xf>
    <xf numFmtId="231" fontId="8" fillId="0" borderId="0" xfId="50" applyFont="1" applyFill="1"/>
    <xf numFmtId="38" fontId="22" fillId="0" borderId="0" xfId="17" applyFont="1"/>
    <xf numFmtId="38" fontId="22" fillId="0" borderId="0" xfId="17" applyFont="1" applyFill="1"/>
    <xf numFmtId="10" fontId="22" fillId="0" borderId="0" xfId="26" applyNumberFormat="1" applyFont="1" applyFill="1"/>
    <xf numFmtId="182" fontId="8" fillId="0" borderId="0" xfId="17" applyNumberFormat="1" applyFont="1"/>
    <xf numFmtId="182" fontId="8" fillId="0" borderId="0" xfId="17" applyNumberFormat="1" applyFont="1" applyBorder="1"/>
    <xf numFmtId="38" fontId="8" fillId="0" borderId="46" xfId="17" applyFont="1" applyBorder="1" applyAlignment="1">
      <alignment horizontal="center" vertical="center"/>
    </xf>
    <xf numFmtId="38" fontId="8" fillId="0" borderId="0" xfId="17" applyFont="1" applyBorder="1" applyAlignment="1">
      <alignment horizontal="centerContinuous"/>
    </xf>
    <xf numFmtId="38" fontId="8" fillId="0" borderId="18" xfId="17" applyFont="1" applyBorder="1" applyAlignment="1">
      <alignment horizontal="center" vertical="center"/>
    </xf>
    <xf numFmtId="9" fontId="8" fillId="0" borderId="0" xfId="14" applyFont="1" applyBorder="1" applyAlignment="1">
      <alignment horizontal="centerContinuous"/>
    </xf>
    <xf numFmtId="38" fontId="8" fillId="0" borderId="77" xfId="17" applyFont="1" applyBorder="1" applyAlignment="1">
      <alignment horizontal="center" vertical="center"/>
    </xf>
    <xf numFmtId="38" fontId="8" fillId="0" borderId="6" xfId="17" applyFont="1" applyFill="1" applyBorder="1" applyAlignment="1">
      <alignment horizontal="center" vertical="center"/>
    </xf>
    <xf numFmtId="38" fontId="8" fillId="0" borderId="12" xfId="17" applyFont="1" applyFill="1" applyBorder="1" applyAlignment="1">
      <alignment horizontal="center" vertical="center"/>
    </xf>
    <xf numFmtId="38" fontId="22" fillId="0" borderId="6" xfId="17" applyFont="1" applyFill="1" applyBorder="1" applyAlignment="1">
      <alignment horizontal="center" vertical="center"/>
    </xf>
    <xf numFmtId="182" fontId="8" fillId="0" borderId="10" xfId="17" applyNumberFormat="1" applyFont="1" applyFill="1" applyBorder="1" applyAlignment="1">
      <alignment horizontal="center" vertical="center"/>
    </xf>
    <xf numFmtId="182" fontId="8" fillId="0" borderId="2" xfId="17" applyNumberFormat="1" applyFont="1" applyFill="1" applyBorder="1" applyAlignment="1">
      <alignment horizontal="center" vertical="center"/>
    </xf>
    <xf numFmtId="182" fontId="22" fillId="0" borderId="2" xfId="17" applyNumberFormat="1" applyFont="1" applyFill="1" applyBorder="1" applyAlignment="1">
      <alignment horizontal="center" vertical="center"/>
    </xf>
    <xf numFmtId="38" fontId="8" fillId="0" borderId="2" xfId="17" applyNumberFormat="1" applyFont="1" applyFill="1" applyBorder="1" applyAlignment="1">
      <alignment horizontal="center" vertical="center"/>
    </xf>
    <xf numFmtId="38" fontId="34" fillId="0" borderId="0" xfId="17" applyFont="1"/>
    <xf numFmtId="38" fontId="8" fillId="0" borderId="77" xfId="17" applyFont="1" applyBorder="1" applyAlignment="1">
      <alignment horizontal="center"/>
    </xf>
    <xf numFmtId="38" fontId="8" fillId="0" borderId="18" xfId="17" applyFont="1" applyBorder="1" applyAlignment="1">
      <alignment horizontal="center"/>
    </xf>
    <xf numFmtId="38" fontId="22" fillId="0" borderId="46" xfId="17" applyFont="1" applyBorder="1" applyAlignment="1">
      <alignment horizontal="center"/>
    </xf>
    <xf numFmtId="38" fontId="22" fillId="0" borderId="18" xfId="17" applyFont="1" applyBorder="1" applyAlignment="1">
      <alignment horizontal="center"/>
    </xf>
    <xf numFmtId="38" fontId="45" fillId="0" borderId="0" xfId="17" applyFont="1" applyAlignment="1">
      <alignment vertical="center"/>
    </xf>
    <xf numFmtId="231" fontId="28" fillId="0" borderId="0" xfId="9" applyFont="1" applyAlignment="1" applyProtection="1"/>
    <xf numFmtId="231" fontId="6" fillId="0" borderId="0" xfId="52" applyFont="1" applyFill="1"/>
    <xf numFmtId="49" fontId="22" fillId="0" borderId="0" xfId="52" applyNumberFormat="1" applyFont="1" applyBorder="1" applyAlignment="1">
      <alignment horizontal="right"/>
    </xf>
    <xf numFmtId="0" fontId="22" fillId="0" borderId="4" xfId="52" quotePrefix="1" applyNumberFormat="1" applyFont="1" applyFill="1" applyBorder="1" applyAlignment="1">
      <alignment horizontal="center"/>
    </xf>
    <xf numFmtId="243" fontId="22" fillId="0" borderId="0" xfId="52" applyNumberFormat="1" applyFont="1" applyFill="1" applyBorder="1"/>
    <xf numFmtId="230" fontId="22" fillId="0" borderId="0" xfId="52" applyNumberFormat="1" applyFont="1" applyFill="1" applyBorder="1" applyAlignment="1">
      <alignment horizontal="right"/>
    </xf>
    <xf numFmtId="230" fontId="22" fillId="0" borderId="0" xfId="52" applyNumberFormat="1" applyFont="1" applyFill="1" applyBorder="1"/>
    <xf numFmtId="49" fontId="22" fillId="0" borderId="0" xfId="52" applyNumberFormat="1" applyFont="1" applyFill="1" applyBorder="1" applyAlignment="1">
      <alignment horizontal="right"/>
    </xf>
    <xf numFmtId="58" fontId="6" fillId="0" borderId="217" xfId="2" quotePrefix="1" applyNumberFormat="1" applyFont="1" applyFill="1" applyBorder="1" applyAlignment="1">
      <alignment horizontal="right"/>
    </xf>
    <xf numFmtId="58" fontId="8" fillId="0" borderId="217" xfId="2" applyNumberFormat="1" applyFont="1" applyFill="1" applyBorder="1" applyAlignment="1"/>
    <xf numFmtId="217" fontId="22" fillId="0" borderId="217" xfId="17" applyNumberFormat="1" applyFont="1" applyFill="1" applyBorder="1" applyAlignment="1">
      <alignment horizontal="right" vertical="center"/>
    </xf>
    <xf numFmtId="198" fontId="22" fillId="0" borderId="217" xfId="26" applyNumberFormat="1" applyFont="1" applyFill="1" applyBorder="1" applyAlignment="1">
      <alignment horizontal="right" vertical="center"/>
    </xf>
    <xf numFmtId="198" fontId="22" fillId="0" borderId="217" xfId="17" applyNumberFormat="1" applyFont="1" applyFill="1" applyBorder="1" applyAlignment="1">
      <alignment horizontal="right" vertical="center"/>
    </xf>
    <xf numFmtId="38" fontId="8" fillId="0" borderId="0" xfId="1" applyFont="1" applyFill="1" applyBorder="1" applyAlignment="1">
      <alignment horizontal="distributed" justifyLastLine="1"/>
    </xf>
    <xf numFmtId="38" fontId="8" fillId="0" borderId="38" xfId="5" applyFont="1" applyFill="1" applyBorder="1" applyAlignment="1"/>
    <xf numFmtId="38" fontId="8" fillId="0" borderId="38" xfId="5" applyFont="1" applyFill="1" applyBorder="1"/>
    <xf numFmtId="231" fontId="8" fillId="0" borderId="1" xfId="2" applyFont="1" applyBorder="1" applyAlignment="1"/>
    <xf numFmtId="231" fontId="126" fillId="0" borderId="0" xfId="2" applyFont="1" applyAlignment="1">
      <alignment vertical="center"/>
    </xf>
    <xf numFmtId="231" fontId="7" fillId="0" borderId="0" xfId="0" applyFont="1">
      <alignment vertical="center"/>
    </xf>
    <xf numFmtId="3" fontId="8" fillId="0" borderId="38" xfId="2" applyNumberFormat="1" applyFont="1" applyFill="1" applyBorder="1" applyAlignment="1">
      <alignment vertical="center"/>
    </xf>
    <xf numFmtId="231" fontId="106" fillId="0" borderId="0" xfId="2" applyFont="1" applyAlignment="1">
      <alignment vertical="center"/>
    </xf>
    <xf numFmtId="231" fontId="8" fillId="0" borderId="0" xfId="0" applyFont="1">
      <alignment vertical="center"/>
    </xf>
    <xf numFmtId="38" fontId="22" fillId="0" borderId="2" xfId="5" quotePrefix="1" applyFont="1" applyFill="1" applyBorder="1" applyAlignment="1">
      <alignment horizontal="left" vertical="center"/>
    </xf>
    <xf numFmtId="231" fontId="23" fillId="0" borderId="0" xfId="2" applyFont="1" applyFill="1" applyBorder="1" applyAlignment="1">
      <alignment horizontal="center" vertical="center" wrapText="1" justifyLastLine="1"/>
    </xf>
    <xf numFmtId="38" fontId="22" fillId="0" borderId="0" xfId="5" applyFont="1" applyFill="1" applyBorder="1" applyAlignment="1">
      <alignment horizontal="right" vertical="center" indent="1"/>
    </xf>
    <xf numFmtId="38" fontId="22" fillId="0" borderId="0" xfId="5" applyFont="1" applyBorder="1" applyAlignment="1">
      <alignment horizontal="right" vertical="center" indent="1"/>
    </xf>
    <xf numFmtId="231" fontId="22" fillId="0" borderId="0" xfId="2" applyFont="1" applyFill="1" applyBorder="1" applyAlignment="1">
      <alignment horizontal="center" vertical="center" justifyLastLine="1"/>
    </xf>
    <xf numFmtId="3" fontId="22" fillId="0" borderId="12" xfId="2" applyNumberFormat="1" applyFont="1" applyFill="1" applyBorder="1" applyAlignment="1">
      <alignment horizontal="right" vertical="center" indent="1"/>
    </xf>
    <xf numFmtId="3" fontId="22" fillId="0" borderId="0" xfId="2" applyNumberFormat="1" applyFont="1" applyFill="1" applyBorder="1" applyAlignment="1">
      <alignment horizontal="right" vertical="center" indent="1"/>
    </xf>
    <xf numFmtId="3" fontId="22" fillId="0" borderId="11" xfId="2" applyNumberFormat="1" applyFont="1" applyFill="1" applyBorder="1" applyAlignment="1">
      <alignment horizontal="right" vertical="center" indent="1"/>
    </xf>
    <xf numFmtId="3" fontId="22" fillId="0" borderId="216" xfId="2" applyNumberFormat="1" applyFont="1" applyBorder="1" applyAlignment="1">
      <alignment horizontal="right" vertical="center" indent="1"/>
    </xf>
    <xf numFmtId="3" fontId="22" fillId="0" borderId="0" xfId="2" applyNumberFormat="1" applyFont="1" applyBorder="1" applyAlignment="1">
      <alignment horizontal="right" vertical="center" indent="1"/>
    </xf>
    <xf numFmtId="231" fontId="8" fillId="0" borderId="35" xfId="2" applyFont="1" applyFill="1" applyBorder="1" applyAlignment="1">
      <alignment horizontal="distributed" vertical="center" indent="1"/>
    </xf>
    <xf numFmtId="231" fontId="8" fillId="0" borderId="38" xfId="2" applyFont="1" applyBorder="1" applyAlignment="1">
      <alignment horizontal="distributed" vertical="center" indent="1"/>
    </xf>
    <xf numFmtId="192" fontId="8" fillId="0" borderId="38" xfId="2" applyNumberFormat="1" applyFont="1" applyFill="1" applyBorder="1" applyAlignment="1">
      <alignment horizontal="distributed" vertical="center" justifyLastLine="1"/>
    </xf>
    <xf numFmtId="231" fontId="8" fillId="0" borderId="11" xfId="2" applyFont="1" applyFill="1" applyBorder="1" applyAlignment="1">
      <alignment horizontal="distributed" vertical="center" justifyLastLine="1"/>
    </xf>
    <xf numFmtId="231" fontId="8" fillId="0" borderId="37" xfId="2" applyFont="1" applyBorder="1" applyAlignment="1">
      <alignment horizontal="distributed" vertical="center" indent="1"/>
    </xf>
    <xf numFmtId="192" fontId="8" fillId="0" borderId="37" xfId="2" applyNumberFormat="1" applyFont="1" applyBorder="1" applyAlignment="1">
      <alignment horizontal="center" vertical="center"/>
    </xf>
    <xf numFmtId="231" fontId="8" fillId="0" borderId="216" xfId="2" applyFont="1" applyBorder="1" applyAlignment="1">
      <alignment horizontal="center" vertical="center"/>
    </xf>
    <xf numFmtId="3" fontId="8" fillId="0" borderId="12" xfId="2" applyNumberFormat="1" applyFont="1" applyFill="1" applyBorder="1" applyAlignment="1">
      <alignment horizontal="right" vertical="center" indent="1"/>
    </xf>
    <xf numFmtId="3" fontId="8" fillId="0" borderId="11" xfId="2" applyNumberFormat="1" applyFont="1" applyFill="1" applyBorder="1" applyAlignment="1">
      <alignment horizontal="right" vertical="center" indent="1"/>
    </xf>
    <xf numFmtId="3" fontId="8" fillId="0" borderId="216" xfId="2" applyNumberFormat="1" applyFont="1" applyBorder="1" applyAlignment="1">
      <alignment horizontal="right" vertical="center" indent="1"/>
    </xf>
    <xf numFmtId="231" fontId="8" fillId="0" borderId="0" xfId="2" applyFont="1" applyFill="1" applyBorder="1" applyAlignment="1">
      <alignment horizontal="centerContinuous" vertical="center"/>
    </xf>
    <xf numFmtId="231" fontId="8" fillId="0" borderId="44" xfId="55" applyFont="1" applyFill="1" applyBorder="1" applyAlignment="1">
      <alignment horizontal="center" vertical="center" wrapText="1"/>
    </xf>
    <xf numFmtId="231" fontId="8" fillId="0" borderId="44" xfId="34" applyFont="1" applyFill="1" applyBorder="1" applyAlignment="1">
      <alignment horizontal="center" vertical="center"/>
    </xf>
    <xf numFmtId="38" fontId="8" fillId="0" borderId="44" xfId="1" applyFont="1" applyFill="1" applyBorder="1" applyAlignment="1">
      <alignment horizontal="center" vertical="center" wrapText="1"/>
    </xf>
    <xf numFmtId="211" fontId="8" fillId="0" borderId="44" xfId="1" applyNumberFormat="1" applyFont="1" applyFill="1" applyBorder="1" applyAlignment="1">
      <alignment horizontal="right" vertical="center"/>
    </xf>
    <xf numFmtId="211" fontId="8" fillId="0" borderId="0" xfId="1" applyNumberFormat="1" applyFont="1" applyFill="1" applyBorder="1" applyAlignment="1">
      <alignment horizontal="right" vertical="center"/>
    </xf>
    <xf numFmtId="231" fontId="8" fillId="0" borderId="38" xfId="55" applyFont="1" applyFill="1" applyBorder="1" applyAlignment="1">
      <alignment horizontal="center" vertical="center" wrapText="1"/>
    </xf>
    <xf numFmtId="231" fontId="8" fillId="0" borderId="38" xfId="34" applyFont="1" applyFill="1" applyBorder="1" applyAlignment="1">
      <alignment horizontal="distributed" vertical="center" wrapText="1" indent="1"/>
    </xf>
    <xf numFmtId="231" fontId="8" fillId="0" borderId="38" xfId="34" applyFont="1" applyFill="1" applyBorder="1" applyAlignment="1">
      <alignment horizontal="center" vertical="center"/>
    </xf>
    <xf numFmtId="38" fontId="8" fillId="0" borderId="38" xfId="1" applyFont="1" applyFill="1" applyBorder="1" applyAlignment="1">
      <alignment horizontal="center" vertical="center" wrapText="1"/>
    </xf>
    <xf numFmtId="211" fontId="8" fillId="0" borderId="38" xfId="1" applyNumberFormat="1" applyFont="1" applyFill="1" applyBorder="1" applyAlignment="1">
      <alignment horizontal="right" vertical="center"/>
    </xf>
    <xf numFmtId="231" fontId="8" fillId="0" borderId="38" xfId="34" applyFont="1" applyFill="1" applyBorder="1" applyAlignment="1">
      <alignment horizontal="distributed" vertical="center" indent="1"/>
    </xf>
    <xf numFmtId="231" fontId="8" fillId="0" borderId="37" xfId="55" applyFont="1" applyFill="1" applyBorder="1" applyAlignment="1">
      <alignment horizontal="center" vertical="center" wrapText="1"/>
    </xf>
    <xf numFmtId="231" fontId="8" fillId="0" borderId="37" xfId="34" applyFont="1" applyFill="1" applyBorder="1" applyAlignment="1">
      <alignment horizontal="distributed" vertical="center" wrapText="1" indent="1"/>
    </xf>
    <xf numFmtId="231" fontId="8" fillId="0" borderId="37" xfId="34" applyFont="1" applyFill="1" applyBorder="1" applyAlignment="1">
      <alignment horizontal="center" vertical="center"/>
    </xf>
    <xf numFmtId="38" fontId="8" fillId="0" borderId="37" xfId="1" applyFont="1" applyFill="1" applyBorder="1" applyAlignment="1">
      <alignment horizontal="center" vertical="center" wrapText="1"/>
    </xf>
    <xf numFmtId="211" fontId="8" fillId="0" borderId="37" xfId="1" applyNumberFormat="1" applyFont="1" applyFill="1" applyBorder="1" applyAlignment="1">
      <alignment horizontal="right" vertical="center"/>
    </xf>
    <xf numFmtId="231" fontId="8" fillId="0" borderId="36" xfId="2" applyFont="1" applyFill="1" applyBorder="1" applyAlignment="1">
      <alignment horizontal="distributed" vertical="center" justifyLastLine="1"/>
    </xf>
    <xf numFmtId="231" fontId="8" fillId="0" borderId="132" xfId="2" applyFont="1" applyFill="1" applyBorder="1" applyAlignment="1">
      <alignment horizontal="centerContinuous" vertical="center"/>
    </xf>
    <xf numFmtId="231" fontId="36" fillId="0" borderId="79" xfId="55" applyFont="1" applyFill="1" applyBorder="1" applyAlignment="1">
      <alignment horizontal="center" vertical="center" wrapText="1"/>
    </xf>
    <xf numFmtId="211" fontId="36" fillId="0" borderId="91" xfId="1" applyNumberFormat="1" applyFont="1" applyFill="1" applyBorder="1" applyAlignment="1">
      <alignment horizontal="right" vertical="center"/>
    </xf>
    <xf numFmtId="231" fontId="36" fillId="0" borderId="51" xfId="55" applyFont="1" applyFill="1" applyBorder="1" applyAlignment="1">
      <alignment horizontal="center" vertical="center" wrapText="1"/>
    </xf>
    <xf numFmtId="211" fontId="36" fillId="0" borderId="53" xfId="1" applyNumberFormat="1" applyFont="1" applyFill="1" applyBorder="1" applyAlignment="1">
      <alignment horizontal="right" vertical="center"/>
    </xf>
    <xf numFmtId="231" fontId="8" fillId="0" borderId="0" xfId="32" applyFont="1" applyFill="1" applyAlignment="1">
      <alignment vertical="center"/>
    </xf>
    <xf numFmtId="231" fontId="22" fillId="0" borderId="0" xfId="32" applyFont="1" applyFill="1" applyAlignment="1">
      <alignment vertical="center"/>
    </xf>
    <xf numFmtId="231" fontId="22" fillId="0" borderId="0" xfId="32" applyFont="1" applyFill="1" applyAlignment="1">
      <alignment horizontal="right" vertical="center"/>
    </xf>
    <xf numFmtId="231" fontId="8" fillId="0" borderId="0" xfId="31" applyFont="1" applyFill="1">
      <alignment vertical="center"/>
    </xf>
    <xf numFmtId="231" fontId="8" fillId="0" borderId="0" xfId="32" applyFont="1" applyFill="1" applyBorder="1" applyAlignment="1">
      <alignment horizontal="center" vertical="top" textRotation="255"/>
    </xf>
    <xf numFmtId="231" fontId="8" fillId="0" borderId="0" xfId="32" applyFont="1" applyFill="1"/>
    <xf numFmtId="231" fontId="8" fillId="0" borderId="22" xfId="32" applyFont="1" applyFill="1" applyBorder="1" applyAlignment="1">
      <alignment horizontal="center" vertical="center"/>
    </xf>
    <xf numFmtId="0" fontId="22" fillId="0" borderId="22" xfId="32" applyNumberFormat="1" applyFont="1" applyFill="1" applyBorder="1" applyAlignment="1">
      <alignment horizontal="center" vertical="center"/>
    </xf>
    <xf numFmtId="0" fontId="22" fillId="0" borderId="171" xfId="32" applyNumberFormat="1" applyFont="1" applyFill="1" applyBorder="1" applyAlignment="1">
      <alignment horizontal="center" vertical="center"/>
    </xf>
    <xf numFmtId="231" fontId="37" fillId="0" borderId="0" xfId="32" applyFont="1" applyFill="1" applyBorder="1" applyAlignment="1">
      <alignment horizontal="center" vertical="center"/>
    </xf>
    <xf numFmtId="231" fontId="22" fillId="0" borderId="217" xfId="2" applyFont="1" applyFill="1" applyBorder="1" applyAlignment="1">
      <alignment horizontal="right"/>
    </xf>
    <xf numFmtId="217" fontId="22" fillId="0" borderId="11" xfId="5" applyNumberFormat="1" applyFont="1" applyFill="1" applyBorder="1" applyAlignment="1">
      <alignment horizontal="center"/>
    </xf>
    <xf numFmtId="217" fontId="22" fillId="0" borderId="6" xfId="5" applyNumberFormat="1" applyFont="1" applyFill="1" applyBorder="1" applyAlignment="1">
      <alignment horizontal="center"/>
    </xf>
    <xf numFmtId="217" fontId="22" fillId="0" borderId="0" xfId="5" applyNumberFormat="1" applyFont="1" applyFill="1" applyBorder="1" applyAlignment="1">
      <alignment horizontal="center"/>
    </xf>
    <xf numFmtId="217" fontId="22" fillId="0" borderId="7" xfId="5" applyNumberFormat="1" applyFont="1" applyFill="1" applyBorder="1" applyAlignment="1">
      <alignment horizontal="center"/>
    </xf>
    <xf numFmtId="217" fontId="22" fillId="0" borderId="12" xfId="5" applyNumberFormat="1" applyFont="1" applyFill="1" applyBorder="1" applyAlignment="1">
      <alignment horizontal="center"/>
    </xf>
    <xf numFmtId="217" fontId="22" fillId="0" borderId="216" xfId="5" applyNumberFormat="1" applyFont="1" applyFill="1" applyBorder="1" applyAlignment="1">
      <alignment horizontal="center"/>
    </xf>
    <xf numFmtId="217" fontId="22" fillId="0" borderId="217" xfId="5" applyNumberFormat="1" applyFont="1" applyFill="1" applyBorder="1" applyAlignment="1">
      <alignment horizontal="center"/>
    </xf>
    <xf numFmtId="180" fontId="8" fillId="0" borderId="20" xfId="2" applyNumberFormat="1" applyFont="1" applyBorder="1" applyAlignment="1">
      <alignment horizontal="right"/>
    </xf>
    <xf numFmtId="178" fontId="8" fillId="0" borderId="20" xfId="2" applyNumberFormat="1" applyFont="1" applyBorder="1" applyAlignment="1">
      <alignment horizontal="right"/>
    </xf>
    <xf numFmtId="179" fontId="8" fillId="0" borderId="25" xfId="5" applyNumberFormat="1" applyFont="1" applyBorder="1" applyAlignment="1">
      <alignment horizontal="right"/>
    </xf>
    <xf numFmtId="178" fontId="8" fillId="0" borderId="15" xfId="2" applyNumberFormat="1" applyFont="1" applyBorder="1" applyAlignment="1">
      <alignment horizontal="right"/>
    </xf>
    <xf numFmtId="38" fontId="22" fillId="0" borderId="0" xfId="5" applyFont="1" applyFill="1"/>
    <xf numFmtId="183" fontId="8" fillId="0" borderId="12" xfId="2" applyNumberFormat="1" applyFont="1" applyFill="1" applyBorder="1" applyAlignment="1">
      <alignment horizontal="right"/>
    </xf>
    <xf numFmtId="183" fontId="8" fillId="0" borderId="11" xfId="2" applyNumberFormat="1" applyFont="1" applyFill="1" applyBorder="1" applyAlignment="1">
      <alignment horizontal="right"/>
    </xf>
    <xf numFmtId="183" fontId="8" fillId="0" borderId="216" xfId="2" applyNumberFormat="1" applyFont="1" applyFill="1" applyBorder="1" applyAlignment="1">
      <alignment horizontal="right"/>
    </xf>
    <xf numFmtId="0" fontId="22" fillId="0" borderId="4" xfId="2" quotePrefix="1" applyNumberFormat="1" applyFont="1" applyFill="1" applyBorder="1" applyAlignment="1">
      <alignment horizontal="center" vertical="center" wrapText="1"/>
    </xf>
    <xf numFmtId="0" fontId="22" fillId="0" borderId="218" xfId="2" quotePrefix="1" applyNumberFormat="1" applyFont="1" applyFill="1" applyBorder="1" applyAlignment="1">
      <alignment horizontal="center" vertical="center" wrapText="1"/>
    </xf>
    <xf numFmtId="231" fontId="22" fillId="0" borderId="0" xfId="0" applyFont="1" applyFill="1" applyAlignment="1"/>
    <xf numFmtId="231" fontId="22" fillId="0" borderId="0" xfId="0" applyFont="1" applyFill="1" applyAlignment="1">
      <alignment horizontal="right"/>
    </xf>
    <xf numFmtId="38" fontId="22" fillId="0" borderId="3" xfId="5" applyFont="1" applyFill="1" applyBorder="1" applyAlignment="1"/>
    <xf numFmtId="231" fontId="22" fillId="0" borderId="0" xfId="0" applyFont="1" applyAlignment="1"/>
    <xf numFmtId="38" fontId="8" fillId="0" borderId="4" xfId="1" applyFont="1" applyFill="1" applyBorder="1" applyAlignment="1">
      <alignment horizontal="right"/>
    </xf>
    <xf numFmtId="231" fontId="8" fillId="0" borderId="0" xfId="3" applyFont="1" applyFill="1"/>
    <xf numFmtId="231" fontId="8" fillId="0" borderId="0" xfId="3" applyFont="1" applyBorder="1"/>
    <xf numFmtId="222" fontId="8" fillId="0" borderId="0" xfId="3" applyNumberFormat="1" applyFont="1" applyBorder="1"/>
    <xf numFmtId="231" fontId="8" fillId="0" borderId="105" xfId="3" quotePrefix="1" applyFont="1" applyFill="1" applyBorder="1" applyAlignment="1">
      <alignment horizontal="center" vertical="center"/>
    </xf>
    <xf numFmtId="231" fontId="8" fillId="0" borderId="35" xfId="3" quotePrefix="1" applyFont="1" applyFill="1" applyBorder="1" applyAlignment="1">
      <alignment horizontal="center" vertical="center"/>
    </xf>
    <xf numFmtId="222" fontId="8" fillId="0" borderId="35" xfId="3" applyNumberFormat="1" applyFont="1" applyFill="1" applyBorder="1" applyAlignment="1">
      <alignment horizontal="center" vertical="center"/>
    </xf>
    <xf numFmtId="222" fontId="8" fillId="0" borderId="13" xfId="3" applyNumberFormat="1" applyFont="1" applyFill="1" applyBorder="1" applyAlignment="1">
      <alignment horizontal="center" vertical="center"/>
    </xf>
    <xf numFmtId="231" fontId="8" fillId="0" borderId="195" xfId="3" quotePrefix="1" applyFont="1" applyFill="1" applyBorder="1" applyAlignment="1">
      <alignment horizontal="center" vertical="center"/>
    </xf>
    <xf numFmtId="222" fontId="8" fillId="0" borderId="132" xfId="3" applyNumberFormat="1" applyFont="1" applyFill="1" applyBorder="1" applyAlignment="1">
      <alignment horizontal="center" vertical="center"/>
    </xf>
    <xf numFmtId="231" fontId="8" fillId="0" borderId="12" xfId="3" applyFont="1" applyBorder="1" applyAlignment="1">
      <alignment horizontal="distributed" justifyLastLine="1"/>
    </xf>
    <xf numFmtId="222" fontId="8" fillId="0" borderId="44" xfId="3" applyNumberFormat="1" applyFont="1" applyBorder="1" applyAlignment="1">
      <alignment horizontal="left" justifyLastLine="1"/>
    </xf>
    <xf numFmtId="222" fontId="8" fillId="0" borderId="194" xfId="3" applyNumberFormat="1" applyFont="1" applyBorder="1" applyAlignment="1">
      <alignment horizontal="left" justifyLastLine="1"/>
    </xf>
    <xf numFmtId="231" fontId="8" fillId="0" borderId="44" xfId="3" applyFont="1" applyBorder="1" applyAlignment="1">
      <alignment horizontal="distributed" justifyLastLine="1"/>
    </xf>
    <xf numFmtId="222" fontId="8" fillId="0" borderId="54" xfId="3" applyNumberFormat="1" applyFont="1" applyBorder="1" applyAlignment="1">
      <alignment horizontal="left" justifyLastLine="1"/>
    </xf>
    <xf numFmtId="231" fontId="8" fillId="0" borderId="118" xfId="3" applyFont="1" applyBorder="1" applyAlignment="1">
      <alignment horizontal="distributed" justifyLastLine="1"/>
    </xf>
    <xf numFmtId="222" fontId="8" fillId="0" borderId="109" xfId="3" applyNumberFormat="1" applyFont="1" applyBorder="1" applyAlignment="1">
      <alignment horizontal="left" justifyLastLine="1"/>
    </xf>
    <xf numFmtId="222" fontId="8" fillId="0" borderId="192" xfId="3" applyNumberFormat="1" applyFont="1" applyBorder="1" applyAlignment="1">
      <alignment horizontal="left" justifyLastLine="1"/>
    </xf>
    <xf numFmtId="231" fontId="8" fillId="0" borderId="109" xfId="3" applyFont="1" applyBorder="1" applyAlignment="1">
      <alignment horizontal="distributed" justifyLastLine="1"/>
    </xf>
    <xf numFmtId="222" fontId="8" fillId="0" borderId="91" xfId="3" applyNumberFormat="1" applyFont="1" applyBorder="1" applyAlignment="1">
      <alignment horizontal="left" justifyLastLine="1"/>
    </xf>
    <xf numFmtId="231" fontId="8" fillId="0" borderId="109" xfId="3" applyFont="1" applyBorder="1"/>
    <xf numFmtId="231" fontId="8" fillId="0" borderId="109" xfId="3" quotePrefix="1" applyFont="1" applyBorder="1" applyAlignment="1">
      <alignment horizontal="distributed" justifyLastLine="1"/>
    </xf>
    <xf numFmtId="222" fontId="8" fillId="0" borderId="186" xfId="3" applyNumberFormat="1" applyFont="1" applyBorder="1" applyAlignment="1">
      <alignment horizontal="left" justifyLastLine="1"/>
    </xf>
    <xf numFmtId="222" fontId="8" fillId="0" borderId="188" xfId="3" applyNumberFormat="1" applyFont="1" applyBorder="1" applyAlignment="1">
      <alignment horizontal="left" vertical="center" justifyLastLine="1"/>
    </xf>
    <xf numFmtId="222" fontId="8" fillId="0" borderId="190" xfId="3" applyNumberFormat="1" applyFont="1" applyBorder="1" applyAlignment="1">
      <alignment horizontal="left" vertical="center" justifyLastLine="1"/>
    </xf>
    <xf numFmtId="231" fontId="8" fillId="0" borderId="189" xfId="3" applyFont="1" applyBorder="1" applyAlignment="1">
      <alignment horizontal="center" vertical="center" justifyLastLine="1"/>
    </xf>
    <xf numFmtId="231" fontId="8" fillId="0" borderId="188" xfId="3" applyFont="1" applyBorder="1" applyAlignment="1">
      <alignment horizontal="distributed" vertical="center"/>
    </xf>
    <xf numFmtId="222" fontId="8" fillId="0" borderId="187" xfId="3" applyNumberFormat="1" applyFont="1" applyBorder="1" applyAlignment="1">
      <alignment horizontal="left" vertical="center" justifyLastLine="1"/>
    </xf>
    <xf numFmtId="222" fontId="8" fillId="0" borderId="109" xfId="3" applyNumberFormat="1" applyFont="1" applyBorder="1" applyAlignment="1">
      <alignment horizontal="left" vertical="center" justifyLastLine="1"/>
    </xf>
    <xf numFmtId="222" fontId="8" fillId="0" borderId="118" xfId="3" applyNumberFormat="1" applyFont="1" applyBorder="1" applyAlignment="1">
      <alignment horizontal="left" vertical="center" justifyLastLine="1"/>
    </xf>
    <xf numFmtId="222" fontId="8" fillId="0" borderId="100" xfId="3" applyNumberFormat="1" applyFont="1" applyBorder="1" applyAlignment="1">
      <alignment horizontal="left" vertical="center" justifyLastLine="1"/>
    </xf>
    <xf numFmtId="222" fontId="8" fillId="0" borderId="184" xfId="3" applyNumberFormat="1" applyFont="1" applyBorder="1" applyAlignment="1">
      <alignment horizontal="left" vertical="center" justifyLastLine="1"/>
    </xf>
    <xf numFmtId="222" fontId="8" fillId="0" borderId="125" xfId="3" applyNumberFormat="1" applyFont="1" applyBorder="1" applyAlignment="1">
      <alignment horizontal="left" vertical="center" justifyLastLine="1"/>
    </xf>
    <xf numFmtId="222" fontId="8" fillId="0" borderId="124" xfId="3" applyNumberFormat="1" applyFont="1" applyBorder="1" applyAlignment="1">
      <alignment horizontal="left" vertical="center" justifyLastLine="1"/>
    </xf>
    <xf numFmtId="222" fontId="8" fillId="0" borderId="91" xfId="3" applyNumberFormat="1" applyFont="1" applyBorder="1" applyAlignment="1">
      <alignment horizontal="left" vertical="center" justifyLastLine="1"/>
    </xf>
    <xf numFmtId="222" fontId="8" fillId="0" borderId="76" xfId="3" applyNumberFormat="1" applyFont="1" applyBorder="1" applyAlignment="1">
      <alignment horizontal="left" vertical="center" justifyLastLine="1"/>
    </xf>
    <xf numFmtId="231" fontId="8" fillId="0" borderId="175" xfId="3" quotePrefix="1" applyFont="1" applyBorder="1" applyAlignment="1">
      <alignment horizontal="center" vertical="center" justifyLastLine="1"/>
    </xf>
    <xf numFmtId="231" fontId="8" fillId="0" borderId="121" xfId="3" applyFont="1" applyBorder="1" applyAlignment="1">
      <alignment horizontal="distributed" vertical="center"/>
    </xf>
    <xf numFmtId="222" fontId="8" fillId="0" borderId="121" xfId="3" applyNumberFormat="1" applyFont="1" applyBorder="1" applyAlignment="1">
      <alignment horizontal="left" vertical="center" justifyLastLine="1"/>
    </xf>
    <xf numFmtId="222" fontId="8" fillId="0" borderId="120" xfId="3" applyNumberFormat="1" applyFont="1" applyBorder="1" applyAlignment="1">
      <alignment horizontal="left" vertical="center" justifyLastLine="1"/>
    </xf>
    <xf numFmtId="231" fontId="8" fillId="0" borderId="83" xfId="3" quotePrefix="1" applyFont="1" applyBorder="1" applyAlignment="1">
      <alignment horizontal="center" vertical="center" justifyLastLine="1"/>
    </xf>
    <xf numFmtId="231" fontId="8" fillId="0" borderId="109" xfId="3" quotePrefix="1" applyFont="1" applyBorder="1" applyAlignment="1">
      <alignment horizontal="distributed" vertical="center"/>
    </xf>
    <xf numFmtId="231" fontId="8" fillId="0" borderId="176" xfId="3" quotePrefix="1" applyFont="1" applyBorder="1" applyAlignment="1">
      <alignment horizontal="center" vertical="center" justifyLastLine="1"/>
    </xf>
    <xf numFmtId="231" fontId="8" fillId="0" borderId="109" xfId="3" applyFont="1" applyBorder="1" applyAlignment="1">
      <alignment horizontal="distributed" vertical="center"/>
    </xf>
    <xf numFmtId="222" fontId="8" fillId="0" borderId="75" xfId="3" applyNumberFormat="1" applyFont="1" applyBorder="1" applyAlignment="1">
      <alignment horizontal="left" vertical="center" justifyLastLine="1"/>
    </xf>
    <xf numFmtId="222" fontId="8" fillId="0" borderId="182" xfId="3" applyNumberFormat="1" applyFont="1" applyBorder="1" applyAlignment="1">
      <alignment horizontal="left" vertical="center" justifyLastLine="1"/>
    </xf>
    <xf numFmtId="222" fontId="8" fillId="0" borderId="180" xfId="3" applyNumberFormat="1" applyFont="1" applyBorder="1" applyAlignment="1">
      <alignment horizontal="left" vertical="center" justifyLastLine="1"/>
    </xf>
    <xf numFmtId="222" fontId="8" fillId="0" borderId="186" xfId="3" applyNumberFormat="1" applyFont="1" applyBorder="1" applyAlignment="1">
      <alignment horizontal="left" vertical="center" justifyLastLine="1"/>
    </xf>
    <xf numFmtId="222" fontId="8" fillId="0" borderId="118" xfId="3" quotePrefix="1" applyNumberFormat="1" applyFont="1" applyBorder="1" applyAlignment="1">
      <alignment horizontal="left" vertical="center" justifyLastLine="1"/>
    </xf>
    <xf numFmtId="222" fontId="8" fillId="0" borderId="120" xfId="3" quotePrefix="1" applyNumberFormat="1" applyFont="1" applyBorder="1" applyAlignment="1">
      <alignment horizontal="left" vertical="center" justifyLastLine="1"/>
    </xf>
    <xf numFmtId="231" fontId="8" fillId="0" borderId="179" xfId="3" quotePrefix="1" applyFont="1" applyBorder="1" applyAlignment="1">
      <alignment horizontal="center" vertical="center" justifyLastLine="1"/>
    </xf>
    <xf numFmtId="222" fontId="8" fillId="0" borderId="121" xfId="3" quotePrefix="1" applyNumberFormat="1" applyFont="1" applyBorder="1" applyAlignment="1">
      <alignment horizontal="left" vertical="center" justifyLastLine="1"/>
    </xf>
    <xf numFmtId="222" fontId="8" fillId="0" borderId="178" xfId="3" applyNumberFormat="1" applyFont="1" applyBorder="1" applyAlignment="1">
      <alignment horizontal="left" vertical="center" justifyLastLine="1"/>
    </xf>
    <xf numFmtId="231" fontId="8" fillId="0" borderId="121" xfId="3" quotePrefix="1" applyFont="1" applyBorder="1" applyAlignment="1">
      <alignment horizontal="distributed" vertical="center"/>
    </xf>
    <xf numFmtId="231" fontId="8" fillId="0" borderId="69" xfId="3" applyFont="1" applyBorder="1" applyAlignment="1">
      <alignment horizontal="distributed" vertical="center"/>
    </xf>
    <xf numFmtId="222" fontId="8" fillId="0" borderId="123" xfId="3" applyNumberFormat="1" applyFont="1" applyBorder="1" applyAlignment="1">
      <alignment horizontal="left" vertical="center" justifyLastLine="1"/>
    </xf>
    <xf numFmtId="231" fontId="8" fillId="0" borderId="123" xfId="3" applyFont="1" applyBorder="1" applyAlignment="1">
      <alignment horizontal="distributed" vertical="center"/>
    </xf>
    <xf numFmtId="231" fontId="8" fillId="0" borderId="120" xfId="3" applyFont="1" applyBorder="1" applyAlignment="1">
      <alignment vertical="center"/>
    </xf>
    <xf numFmtId="231" fontId="8" fillId="0" borderId="174" xfId="3" applyFont="1" applyBorder="1" applyAlignment="1">
      <alignment vertical="center"/>
    </xf>
    <xf numFmtId="222" fontId="8" fillId="0" borderId="174" xfId="3" applyNumberFormat="1" applyFont="1" applyBorder="1" applyAlignment="1">
      <alignment horizontal="left" vertical="center" justifyLastLine="1"/>
    </xf>
    <xf numFmtId="231" fontId="8" fillId="0" borderId="122" xfId="3" quotePrefix="1" applyFont="1" applyBorder="1" applyAlignment="1">
      <alignment horizontal="center" vertical="center" justifyLastLine="1"/>
    </xf>
    <xf numFmtId="222" fontId="8" fillId="0" borderId="177" xfId="3" applyNumberFormat="1" applyFont="1" applyBorder="1" applyAlignment="1">
      <alignment horizontal="left" vertical="center" justifyLastLine="1"/>
    </xf>
    <xf numFmtId="231" fontId="8" fillId="0" borderId="79" xfId="3" quotePrefix="1" applyFont="1" applyBorder="1" applyAlignment="1">
      <alignment horizontal="center" vertical="center" justifyLastLine="1"/>
    </xf>
    <xf numFmtId="222" fontId="8" fillId="0" borderId="0" xfId="3" applyNumberFormat="1" applyFont="1" applyBorder="1" applyAlignment="1">
      <alignment horizontal="left" vertical="center" justifyLastLine="1"/>
    </xf>
    <xf numFmtId="231" fontId="8" fillId="0" borderId="122" xfId="3" applyFont="1" applyBorder="1" applyAlignment="1">
      <alignment horizontal="center" vertical="center" justifyLastLine="1"/>
    </xf>
    <xf numFmtId="222" fontId="8" fillId="0" borderId="69" xfId="3" applyNumberFormat="1" applyFont="1" applyBorder="1" applyAlignment="1">
      <alignment horizontal="left" vertical="center" justifyLastLine="1"/>
    </xf>
    <xf numFmtId="231" fontId="22" fillId="0" borderId="122" xfId="3" applyFont="1" applyBorder="1" applyAlignment="1">
      <alignment horizontal="center" vertical="center" justifyLastLine="1"/>
    </xf>
    <xf numFmtId="231" fontId="22" fillId="0" borderId="121" xfId="3" applyFont="1" applyBorder="1" applyAlignment="1">
      <alignment horizontal="distributed" vertical="center"/>
    </xf>
    <xf numFmtId="222" fontId="22" fillId="0" borderId="121" xfId="3" applyNumberFormat="1" applyFont="1" applyBorder="1" applyAlignment="1">
      <alignment horizontal="left" vertical="center" justifyLastLine="1"/>
    </xf>
    <xf numFmtId="222" fontId="22" fillId="0" borderId="38" xfId="3" applyNumberFormat="1" applyFont="1" applyBorder="1" applyAlignment="1">
      <alignment horizontal="left" vertical="center" justifyLastLine="1"/>
    </xf>
    <xf numFmtId="231" fontId="22" fillId="0" borderId="185" xfId="3" quotePrefix="1" applyFont="1" applyBorder="1" applyAlignment="1">
      <alignment horizontal="center" vertical="center" justifyLastLine="1"/>
    </xf>
    <xf numFmtId="231" fontId="22" fillId="0" borderId="100" xfId="3" applyFont="1" applyBorder="1" applyAlignment="1">
      <alignment horizontal="distributed" vertical="center"/>
    </xf>
    <xf numFmtId="222" fontId="22" fillId="0" borderId="100" xfId="3" applyNumberFormat="1" applyFont="1" applyBorder="1" applyAlignment="1">
      <alignment horizontal="left" vertical="center" justifyLastLine="1"/>
    </xf>
    <xf numFmtId="222" fontId="22" fillId="0" borderId="124" xfId="3" applyNumberFormat="1" applyFont="1" applyBorder="1" applyAlignment="1">
      <alignment horizontal="left" vertical="center" justifyLastLine="1"/>
    </xf>
    <xf numFmtId="222" fontId="22" fillId="0" borderId="123" xfId="3" applyNumberFormat="1" applyFont="1" applyBorder="1" applyAlignment="1">
      <alignment horizontal="left" vertical="center" justifyLastLine="1"/>
    </xf>
    <xf numFmtId="231" fontId="22" fillId="0" borderId="175" xfId="3" quotePrefix="1" applyFont="1" applyBorder="1" applyAlignment="1">
      <alignment horizontal="center" vertical="center" justifyLastLine="1"/>
    </xf>
    <xf numFmtId="222" fontId="22" fillId="0" borderId="174" xfId="3" applyNumberFormat="1" applyFont="1" applyBorder="1" applyAlignment="1">
      <alignment horizontal="left" vertical="center" justifyLastLine="1"/>
    </xf>
    <xf numFmtId="231" fontId="8" fillId="0" borderId="0" xfId="3" applyFont="1" applyBorder="1" applyAlignment="1">
      <alignment horizontal="center" justifyLastLine="1"/>
    </xf>
    <xf numFmtId="231" fontId="8" fillId="0" borderId="0" xfId="3" quotePrefix="1" applyFont="1" applyBorder="1" applyAlignment="1">
      <alignment horizontal="center" justifyLastLine="1"/>
    </xf>
    <xf numFmtId="231" fontId="8" fillId="0" borderId="0" xfId="3" applyFont="1" applyBorder="1" applyAlignment="1">
      <alignment horizontal="right"/>
    </xf>
    <xf numFmtId="222" fontId="108" fillId="0" borderId="6" xfId="3" applyNumberFormat="1" applyFont="1" applyBorder="1" applyAlignment="1"/>
    <xf numFmtId="231" fontId="77" fillId="0" borderId="0" xfId="33" applyFont="1" applyBorder="1" applyAlignment="1">
      <alignment vertical="center" wrapText="1"/>
    </xf>
    <xf numFmtId="231" fontId="127" fillId="0" borderId="0" xfId="33" applyFont="1" applyBorder="1" applyAlignment="1">
      <alignment horizontal="centerContinuous" vertical="center" wrapText="1"/>
    </xf>
    <xf numFmtId="231" fontId="22" fillId="0" borderId="0" xfId="33" applyFont="1" applyBorder="1" applyAlignment="1">
      <alignment horizontal="right"/>
    </xf>
    <xf numFmtId="231" fontId="128" fillId="0" borderId="0" xfId="33" applyFont="1"/>
    <xf numFmtId="231" fontId="129" fillId="0" borderId="7" xfId="33" applyFont="1" applyBorder="1" applyAlignment="1">
      <alignment horizontal="center" wrapText="1"/>
    </xf>
    <xf numFmtId="231" fontId="22" fillId="0" borderId="7" xfId="33" applyFont="1" applyBorder="1"/>
    <xf numFmtId="231" fontId="22" fillId="0" borderId="7" xfId="33" applyFont="1" applyFill="1" applyBorder="1"/>
    <xf numFmtId="231" fontId="8" fillId="0" borderId="0" xfId="33" applyFont="1"/>
    <xf numFmtId="231" fontId="128" fillId="0" borderId="0" xfId="33" applyFont="1" applyBorder="1"/>
    <xf numFmtId="231" fontId="22" fillId="0" borderId="199" xfId="33" applyFont="1" applyFill="1" applyBorder="1" applyAlignment="1">
      <alignment horizontal="center" vertical="center" wrapText="1"/>
    </xf>
    <xf numFmtId="231" fontId="22" fillId="0" borderId="168" xfId="33" applyFont="1" applyFill="1" applyBorder="1" applyAlignment="1">
      <alignment horizontal="center" vertical="center"/>
    </xf>
    <xf numFmtId="231" fontId="22" fillId="0" borderId="169" xfId="33" applyFont="1" applyFill="1" applyBorder="1" applyAlignment="1">
      <alignment horizontal="center" vertical="center" wrapText="1"/>
    </xf>
    <xf numFmtId="231" fontId="22" fillId="0" borderId="168" xfId="33" applyFont="1" applyFill="1" applyBorder="1" applyAlignment="1">
      <alignment horizontal="center" vertical="center" wrapText="1"/>
    </xf>
    <xf numFmtId="231" fontId="22" fillId="0" borderId="167" xfId="33" applyFont="1" applyFill="1" applyBorder="1" applyAlignment="1">
      <alignment horizontal="center" vertical="center" wrapText="1"/>
    </xf>
    <xf numFmtId="231" fontId="22" fillId="0" borderId="168" xfId="33" applyFont="1" applyFill="1" applyBorder="1" applyAlignment="1">
      <alignment horizontal="center" vertical="center" wrapText="1" shrinkToFit="1"/>
    </xf>
    <xf numFmtId="231" fontId="22" fillId="0" borderId="198" xfId="33" applyFont="1" applyFill="1" applyBorder="1" applyAlignment="1">
      <alignment horizontal="center" vertical="center" wrapText="1" shrinkToFit="1"/>
    </xf>
    <xf numFmtId="231" fontId="8" fillId="0" borderId="0" xfId="33" applyFont="1" applyBorder="1" applyAlignment="1">
      <alignment horizontal="center" vertical="center"/>
    </xf>
    <xf numFmtId="231" fontId="8" fillId="0" borderId="0" xfId="33" applyFont="1" applyAlignment="1">
      <alignment horizontal="center" vertical="center"/>
    </xf>
    <xf numFmtId="0" fontId="22" fillId="0" borderId="99" xfId="33" applyNumberFormat="1" applyFont="1" applyFill="1" applyBorder="1" applyAlignment="1">
      <alignment horizontal="center" vertical="center"/>
    </xf>
    <xf numFmtId="231" fontId="22" fillId="0" borderId="50" xfId="33" applyFont="1" applyFill="1" applyBorder="1" applyAlignment="1">
      <alignment horizontal="center" vertical="center" shrinkToFit="1"/>
    </xf>
    <xf numFmtId="223" fontId="22" fillId="0" borderId="50" xfId="34" applyNumberFormat="1" applyFont="1" applyFill="1" applyBorder="1" applyAlignment="1">
      <alignment horizontal="center" vertical="center" shrinkToFit="1"/>
    </xf>
    <xf numFmtId="0" fontId="22" fillId="0" borderId="50" xfId="34" applyNumberFormat="1" applyFont="1" applyFill="1" applyBorder="1" applyAlignment="1">
      <alignment horizontal="center" vertical="center" wrapText="1"/>
    </xf>
    <xf numFmtId="223" fontId="22" fillId="0" borderId="166" xfId="34" applyNumberFormat="1" applyFont="1" applyFill="1" applyBorder="1" applyAlignment="1">
      <alignment horizontal="center" vertical="center" shrinkToFit="1"/>
    </xf>
    <xf numFmtId="223" fontId="22" fillId="0" borderId="98" xfId="34" applyNumberFormat="1" applyFont="1" applyFill="1" applyBorder="1" applyAlignment="1">
      <alignment horizontal="center" vertical="center" shrinkToFit="1"/>
    </xf>
    <xf numFmtId="223" fontId="22" fillId="0" borderId="50" xfId="34" applyNumberFormat="1" applyFont="1" applyFill="1" applyBorder="1" applyAlignment="1">
      <alignment horizontal="center" vertical="center" wrapText="1" shrinkToFit="1"/>
    </xf>
    <xf numFmtId="0" fontId="22" fillId="0" borderId="197" xfId="33" applyNumberFormat="1" applyFont="1" applyFill="1" applyBorder="1" applyAlignment="1">
      <alignment horizontal="center" vertical="center"/>
    </xf>
    <xf numFmtId="231" fontId="22" fillId="0" borderId="163" xfId="33" applyFont="1" applyFill="1" applyBorder="1" applyAlignment="1">
      <alignment horizontal="center" vertical="center" shrinkToFit="1"/>
    </xf>
    <xf numFmtId="223" fontId="22" fillId="0" borderId="163" xfId="34" applyNumberFormat="1" applyFont="1" applyFill="1" applyBorder="1" applyAlignment="1">
      <alignment horizontal="center" vertical="center" shrinkToFit="1"/>
    </xf>
    <xf numFmtId="0" fontId="22" fillId="0" borderId="163" xfId="34" applyNumberFormat="1" applyFont="1" applyFill="1" applyBorder="1" applyAlignment="1">
      <alignment horizontal="center" vertical="center" wrapText="1"/>
    </xf>
    <xf numFmtId="223" fontId="22" fillId="0" borderId="164" xfId="34" applyNumberFormat="1" applyFont="1" applyFill="1" applyBorder="1" applyAlignment="1">
      <alignment horizontal="center" vertical="center" shrinkToFit="1"/>
    </xf>
    <xf numFmtId="223" fontId="22" fillId="0" borderId="196" xfId="34" applyNumberFormat="1" applyFont="1" applyFill="1" applyBorder="1" applyAlignment="1">
      <alignment horizontal="center" vertical="center" shrinkToFit="1"/>
    </xf>
    <xf numFmtId="231" fontId="8" fillId="0" borderId="0" xfId="33" applyFont="1" applyBorder="1" applyAlignment="1">
      <alignment horizontal="center"/>
    </xf>
    <xf numFmtId="231" fontId="8" fillId="0" borderId="0" xfId="33" applyFont="1" applyFill="1" applyBorder="1" applyAlignment="1">
      <alignment horizontal="center"/>
    </xf>
    <xf numFmtId="231" fontId="26" fillId="0" borderId="0" xfId="33" applyFont="1" applyBorder="1" applyAlignment="1">
      <alignment horizontal="center"/>
    </xf>
    <xf numFmtId="231" fontId="26" fillId="0" borderId="0" xfId="33" applyFont="1" applyFill="1"/>
    <xf numFmtId="231" fontId="26" fillId="0" borderId="0" xfId="33" applyFont="1"/>
    <xf numFmtId="38" fontId="17" fillId="0" borderId="0" xfId="4" applyNumberFormat="1" applyAlignment="1">
      <alignment horizontal="center"/>
    </xf>
    <xf numFmtId="38" fontId="22" fillId="0" borderId="218" xfId="17" applyFont="1" applyFill="1" applyBorder="1" applyAlignment="1">
      <alignment horizontal="center"/>
    </xf>
    <xf numFmtId="38" fontId="22" fillId="0" borderId="217" xfId="17" applyFont="1" applyFill="1" applyBorder="1"/>
    <xf numFmtId="0" fontId="100" fillId="0" borderId="0" xfId="61" applyFont="1" applyAlignment="1">
      <alignment vertical="center"/>
    </xf>
    <xf numFmtId="0" fontId="6" fillId="0" borderId="217" xfId="61" applyFont="1" applyBorder="1" applyAlignment="1">
      <alignment horizontal="right"/>
    </xf>
    <xf numFmtId="0" fontId="23" fillId="0" borderId="217" xfId="61" applyFont="1" applyBorder="1" applyAlignment="1">
      <alignment horizontal="right"/>
    </xf>
    <xf numFmtId="0" fontId="8" fillId="0" borderId="41" xfId="61" applyFont="1" applyFill="1" applyBorder="1" applyAlignment="1">
      <alignment horizontal="centerContinuous" vertical="center"/>
    </xf>
    <xf numFmtId="0" fontId="8" fillId="0" borderId="46" xfId="61" applyFont="1" applyFill="1" applyBorder="1" applyAlignment="1">
      <alignment horizontal="centerContinuous" vertical="center"/>
    </xf>
    <xf numFmtId="0" fontId="8" fillId="0" borderId="13" xfId="61" applyFont="1" applyFill="1" applyBorder="1" applyAlignment="1">
      <alignment horizontal="centerContinuous" vertical="center"/>
    </xf>
    <xf numFmtId="0" fontId="8" fillId="0" borderId="14" xfId="61" applyFont="1" applyFill="1" applyBorder="1" applyAlignment="1">
      <alignment horizontal="centerContinuous" vertical="center"/>
    </xf>
    <xf numFmtId="0" fontId="8" fillId="0" borderId="39" xfId="61" applyFont="1" applyFill="1" applyBorder="1" applyAlignment="1">
      <alignment vertical="center"/>
    </xf>
    <xf numFmtId="0" fontId="8" fillId="0" borderId="40" xfId="61" applyFont="1" applyFill="1" applyBorder="1" applyAlignment="1">
      <alignment horizontal="center" vertical="center"/>
    </xf>
    <xf numFmtId="0" fontId="8" fillId="0" borderId="39" xfId="61" applyFont="1" applyFill="1" applyBorder="1" applyAlignment="1">
      <alignment horizontal="center" vertical="center"/>
    </xf>
    <xf numFmtId="0" fontId="8" fillId="0" borderId="4" xfId="61" quotePrefix="1" applyFont="1" applyBorder="1" applyAlignment="1">
      <alignment horizontal="center" vertical="center"/>
    </xf>
    <xf numFmtId="0" fontId="8" fillId="0" borderId="0" xfId="61" applyFont="1" applyBorder="1" applyAlignment="1">
      <alignment horizontal="right"/>
    </xf>
    <xf numFmtId="242" fontId="8" fillId="0" borderId="0" xfId="61" applyNumberFormat="1" applyFont="1" applyBorder="1" applyAlignment="1">
      <alignment horizontal="right"/>
    </xf>
    <xf numFmtId="0" fontId="11" fillId="0" borderId="0" xfId="61" applyFont="1"/>
    <xf numFmtId="0" fontId="8" fillId="0" borderId="4" xfId="61" quotePrefix="1" applyFont="1" applyFill="1" applyBorder="1" applyAlignment="1">
      <alignment horizontal="center" vertical="center"/>
    </xf>
    <xf numFmtId="0" fontId="8" fillId="0" borderId="0" xfId="61" applyFont="1" applyFill="1" applyBorder="1" applyAlignment="1">
      <alignment horizontal="right"/>
    </xf>
    <xf numFmtId="0" fontId="22" fillId="0" borderId="0" xfId="61" applyNumberFormat="1" applyFont="1" applyFill="1" applyBorder="1" applyAlignment="1">
      <alignment horizontal="right"/>
    </xf>
    <xf numFmtId="0" fontId="15" fillId="0" borderId="4" xfId="61" quotePrefix="1" applyNumberFormat="1" applyFont="1" applyFill="1" applyBorder="1" applyAlignment="1">
      <alignment horizontal="center" vertical="center"/>
    </xf>
    <xf numFmtId="49" fontId="15" fillId="0" borderId="118" xfId="61" applyNumberFormat="1" applyFont="1" applyFill="1" applyBorder="1" applyAlignment="1">
      <alignment horizontal="right" vertical="center"/>
    </xf>
    <xf numFmtId="49" fontId="15" fillId="0" borderId="0" xfId="61" applyNumberFormat="1" applyFont="1" applyFill="1" applyBorder="1" applyAlignment="1">
      <alignment horizontal="right" vertical="center"/>
    </xf>
    <xf numFmtId="0" fontId="23" fillId="0" borderId="0" xfId="61" applyFont="1" applyBorder="1" applyAlignment="1">
      <alignment horizontal="right"/>
    </xf>
    <xf numFmtId="0" fontId="6" fillId="0" borderId="0" xfId="61" applyFont="1" applyFill="1" applyBorder="1" applyAlignment="1">
      <alignment horizontal="centerContinuous" vertical="center"/>
    </xf>
    <xf numFmtId="242" fontId="6" fillId="0" borderId="0" xfId="61" applyNumberFormat="1" applyFont="1" applyFill="1" applyBorder="1"/>
    <xf numFmtId="0" fontId="6" fillId="0" borderId="0" xfId="61" applyFont="1" applyAlignment="1">
      <alignment wrapText="1"/>
    </xf>
    <xf numFmtId="0" fontId="6" fillId="0" borderId="0" xfId="61" applyFont="1" applyAlignment="1">
      <alignment horizontal="centerContinuous" vertical="top" wrapText="1"/>
    </xf>
    <xf numFmtId="0" fontId="6" fillId="0" borderId="0" xfId="61" applyFont="1" applyAlignment="1">
      <alignment horizontal="centerContinuous"/>
    </xf>
    <xf numFmtId="0" fontId="6" fillId="0" borderId="0" xfId="61" applyFont="1" applyAlignment="1">
      <alignment vertical="top"/>
    </xf>
    <xf numFmtId="0" fontId="6" fillId="0" borderId="0" xfId="61" applyFont="1" applyBorder="1"/>
    <xf numFmtId="38" fontId="8" fillId="0" borderId="14" xfId="7" applyFont="1" applyFill="1" applyBorder="1" applyAlignment="1">
      <alignment horizontal="center" vertical="center"/>
    </xf>
    <xf numFmtId="38" fontId="6" fillId="0" borderId="9" xfId="17" applyFont="1" applyFill="1" applyBorder="1" applyAlignment="1">
      <alignment horizontal="center" vertical="center" wrapText="1"/>
    </xf>
    <xf numFmtId="38" fontId="6" fillId="0" borderId="8" xfId="17" applyFont="1" applyFill="1" applyBorder="1" applyAlignment="1">
      <alignment horizontal="center" vertical="center" wrapText="1"/>
    </xf>
    <xf numFmtId="38" fontId="6" fillId="0" borderId="42" xfId="17" applyFont="1" applyFill="1" applyBorder="1" applyAlignment="1">
      <alignment horizontal="center" vertical="center" wrapText="1"/>
    </xf>
    <xf numFmtId="38" fontId="6" fillId="0" borderId="40" xfId="17" applyFont="1" applyFill="1" applyBorder="1" applyAlignment="1">
      <alignment horizontal="center" vertical="center" wrapText="1"/>
    </xf>
    <xf numFmtId="38" fontId="6" fillId="0" borderId="42" xfId="17" applyFont="1" applyFill="1" applyBorder="1" applyAlignment="1">
      <alignment horizontal="center" vertical="center"/>
    </xf>
    <xf numFmtId="38" fontId="6" fillId="0" borderId="40" xfId="17" applyFont="1" applyFill="1" applyBorder="1" applyAlignment="1">
      <alignment horizontal="center" vertical="center"/>
    </xf>
    <xf numFmtId="38" fontId="6" fillId="0" borderId="41" xfId="17" applyFont="1" applyFill="1" applyBorder="1" applyAlignment="1">
      <alignment horizontal="center" vertical="center" wrapText="1"/>
    </xf>
    <xf numFmtId="38" fontId="6" fillId="0" borderId="39" xfId="17" applyFont="1" applyFill="1" applyBorder="1" applyAlignment="1">
      <alignment horizontal="center" vertical="center" wrapText="1"/>
    </xf>
    <xf numFmtId="38" fontId="22" fillId="0" borderId="109" xfId="17" applyFont="1" applyFill="1" applyBorder="1" applyAlignment="1">
      <alignment horizontal="center" vertical="center"/>
    </xf>
    <xf numFmtId="199" fontId="8" fillId="0" borderId="0" xfId="5" applyNumberFormat="1" applyFont="1" applyFill="1" applyBorder="1"/>
    <xf numFmtId="199" fontId="8" fillId="0" borderId="22" xfId="5" applyNumberFormat="1" applyFont="1" applyFill="1" applyBorder="1"/>
    <xf numFmtId="231" fontId="124" fillId="0" borderId="0" xfId="0" applyFont="1" applyFill="1" applyBorder="1" applyAlignment="1">
      <alignment horizontal="left" vertical="center"/>
    </xf>
    <xf numFmtId="0" fontId="57" fillId="0" borderId="0" xfId="74" applyFont="1" applyAlignment="1">
      <alignment horizontal="justify" vertical="center"/>
    </xf>
    <xf numFmtId="0" fontId="27" fillId="0" borderId="0" xfId="74">
      <alignment vertical="center"/>
    </xf>
    <xf numFmtId="0" fontId="22" fillId="0" borderId="41" xfId="74" applyFont="1" applyBorder="1" applyAlignment="1">
      <alignment horizontal="left" vertical="center"/>
    </xf>
    <xf numFmtId="0" fontId="22" fillId="0" borderId="39" xfId="74" applyFont="1" applyBorder="1" applyAlignment="1">
      <alignment horizontal="left" vertical="center"/>
    </xf>
    <xf numFmtId="0" fontId="22" fillId="0" borderId="12" xfId="74" applyFont="1" applyBorder="1" applyAlignment="1">
      <alignment horizontal="left" vertical="center"/>
    </xf>
    <xf numFmtId="0" fontId="22" fillId="0" borderId="118" xfId="74" applyFont="1" applyBorder="1" applyAlignment="1">
      <alignment horizontal="left" vertical="center"/>
    </xf>
    <xf numFmtId="0" fontId="22" fillId="0" borderId="216" xfId="74" applyFont="1" applyBorder="1" applyAlignment="1">
      <alignment horizontal="left" vertical="center"/>
    </xf>
    <xf numFmtId="0" fontId="22" fillId="0" borderId="1" xfId="74" applyFont="1" applyFill="1" applyBorder="1" applyAlignment="1">
      <alignment horizontal="right" vertical="center"/>
    </xf>
    <xf numFmtId="231" fontId="119" fillId="0" borderId="0" xfId="4" applyFont="1" applyFill="1" applyAlignment="1">
      <alignment horizontal="left" vertical="center"/>
    </xf>
    <xf numFmtId="38" fontId="12" fillId="0" borderId="0" xfId="17" quotePrefix="1" applyFont="1" applyAlignment="1">
      <alignment horizontal="left"/>
    </xf>
    <xf numFmtId="38" fontId="6" fillId="0" borderId="35" xfId="17" quotePrefix="1" applyFont="1" applyFill="1" applyBorder="1" applyAlignment="1">
      <alignment horizontal="centerContinuous" vertical="center"/>
    </xf>
    <xf numFmtId="38" fontId="6" fillId="0" borderId="35" xfId="17" applyFont="1" applyFill="1" applyBorder="1" applyAlignment="1">
      <alignment horizontal="centerContinuous" vertical="center"/>
    </xf>
    <xf numFmtId="38" fontId="6" fillId="0" borderId="42" xfId="17" quotePrefix="1" applyFont="1" applyFill="1" applyBorder="1" applyAlignment="1">
      <alignment horizontal="center" vertical="center" wrapText="1"/>
    </xf>
    <xf numFmtId="38" fontId="6" fillId="0" borderId="1" xfId="17" quotePrefix="1" applyFont="1" applyFill="1" applyBorder="1" applyAlignment="1">
      <alignment horizontal="center" vertical="center" wrapText="1"/>
    </xf>
    <xf numFmtId="38" fontId="6" fillId="0" borderId="40" xfId="17" quotePrefix="1" applyFont="1" applyFill="1" applyBorder="1" applyAlignment="1">
      <alignment horizontal="center" vertical="center" wrapText="1"/>
    </xf>
    <xf numFmtId="38" fontId="6" fillId="0" borderId="21" xfId="17" applyFont="1" applyFill="1" applyBorder="1" applyAlignment="1">
      <alignment horizontal="center" vertical="center" wrapText="1"/>
    </xf>
    <xf numFmtId="38" fontId="6" fillId="0" borderId="7" xfId="17" applyFont="1" applyFill="1" applyBorder="1" applyAlignment="1">
      <alignment horizontal="center" vertical="center" wrapText="1"/>
    </xf>
    <xf numFmtId="38" fontId="6" fillId="0" borderId="7" xfId="17" quotePrefix="1" applyFont="1" applyFill="1" applyBorder="1" applyAlignment="1">
      <alignment horizontal="center" vertical="center" wrapText="1"/>
    </xf>
    <xf numFmtId="38" fontId="6" fillId="0" borderId="6" xfId="17" applyFont="1" applyFill="1" applyBorder="1" applyAlignment="1">
      <alignment horizontal="distributed" vertical="center" shrinkToFit="1"/>
    </xf>
    <xf numFmtId="38" fontId="23" fillId="0" borderId="12" xfId="17" applyFont="1" applyFill="1" applyBorder="1" applyAlignment="1">
      <alignment horizontal="center" vertical="center" shrinkToFit="1"/>
    </xf>
    <xf numFmtId="58" fontId="39" fillId="0" borderId="6" xfId="17" applyNumberFormat="1" applyFont="1" applyFill="1" applyBorder="1" applyAlignment="1">
      <alignment horizontal="left" vertical="center" shrinkToFit="1"/>
    </xf>
    <xf numFmtId="58" fontId="39" fillId="0" borderId="6" xfId="17" applyNumberFormat="1" applyFont="1" applyFill="1" applyBorder="1" applyAlignment="1">
      <alignment horizontal="center" vertical="center" shrinkToFit="1"/>
    </xf>
    <xf numFmtId="38" fontId="6" fillId="0" borderId="6" xfId="17" applyFont="1" applyFill="1" applyBorder="1" applyAlignment="1">
      <alignment horizontal="right" vertical="center" shrinkToFit="1"/>
    </xf>
    <xf numFmtId="38" fontId="23" fillId="0" borderId="6" xfId="17" applyFont="1" applyFill="1" applyBorder="1" applyAlignment="1">
      <alignment horizontal="center" vertical="center" shrinkToFit="1"/>
    </xf>
    <xf numFmtId="38" fontId="6" fillId="0" borderId="5" xfId="17" applyFont="1" applyFill="1" applyBorder="1" applyAlignment="1">
      <alignment horizontal="distributed" vertical="center" shrinkToFit="1"/>
    </xf>
    <xf numFmtId="38" fontId="39" fillId="0" borderId="6" xfId="17" quotePrefix="1" applyFont="1" applyFill="1" applyBorder="1" applyAlignment="1">
      <alignment horizontal="left" vertical="center" shrinkToFit="1"/>
    </xf>
    <xf numFmtId="38" fontId="6" fillId="0" borderId="6" xfId="17" applyFont="1" applyFill="1" applyBorder="1" applyAlignment="1">
      <alignment vertical="center" shrinkToFit="1"/>
    </xf>
    <xf numFmtId="38" fontId="6" fillId="0" borderId="6" xfId="17" applyFont="1" applyFill="1" applyBorder="1" applyAlignment="1">
      <alignment horizontal="center" vertical="center" shrinkToFit="1"/>
    </xf>
    <xf numFmtId="40" fontId="6" fillId="0" borderId="6" xfId="17" applyNumberFormat="1" applyFont="1" applyFill="1" applyBorder="1" applyAlignment="1">
      <alignment vertical="center" shrinkToFit="1"/>
    </xf>
    <xf numFmtId="38" fontId="39" fillId="0" borderId="6" xfId="17" applyFont="1" applyFill="1" applyBorder="1" applyAlignment="1">
      <alignment vertical="center" shrinkToFit="1"/>
    </xf>
    <xf numFmtId="38" fontId="6" fillId="0" borderId="0" xfId="17" applyFont="1" applyFill="1" applyBorder="1" applyAlignment="1">
      <alignment horizontal="distributed" vertical="center" shrinkToFit="1"/>
    </xf>
    <xf numFmtId="38" fontId="23" fillId="0" borderId="118" xfId="17" applyFont="1" applyFill="1" applyBorder="1" applyAlignment="1">
      <alignment horizontal="center" vertical="center" shrinkToFit="1"/>
    </xf>
    <xf numFmtId="58" fontId="39" fillId="0" borderId="0" xfId="17" applyNumberFormat="1" applyFont="1" applyFill="1" applyBorder="1" applyAlignment="1">
      <alignment horizontal="left" vertical="center" shrinkToFit="1"/>
    </xf>
    <xf numFmtId="38" fontId="6" fillId="0" borderId="0" xfId="17" applyFont="1" applyFill="1" applyBorder="1" applyAlignment="1">
      <alignment horizontal="right" vertical="center" shrinkToFit="1"/>
    </xf>
    <xf numFmtId="38" fontId="23" fillId="0" borderId="0" xfId="17" applyFont="1" applyFill="1" applyBorder="1" applyAlignment="1">
      <alignment horizontal="center" vertical="center" shrinkToFit="1"/>
    </xf>
    <xf numFmtId="58" fontId="39" fillId="0" borderId="0" xfId="17" applyNumberFormat="1" applyFont="1" applyFill="1" applyBorder="1" applyAlignment="1">
      <alignment horizontal="center" vertical="center" shrinkToFit="1"/>
    </xf>
    <xf numFmtId="38" fontId="6" fillId="0" borderId="4" xfId="17" applyFont="1" applyFill="1" applyBorder="1" applyAlignment="1">
      <alignment horizontal="distributed" vertical="center" shrinkToFit="1"/>
    </xf>
    <xf numFmtId="58" fontId="39" fillId="0" borderId="0" xfId="17" applyNumberFormat="1" applyFont="1" applyFill="1" applyBorder="1" applyAlignment="1">
      <alignment horizontal="left" vertical="center" wrapText="1" shrinkToFit="1"/>
    </xf>
    <xf numFmtId="38" fontId="39" fillId="0" borderId="0" xfId="17" quotePrefix="1" applyFont="1" applyFill="1" applyBorder="1" applyAlignment="1">
      <alignment horizontal="left" vertical="center" shrinkToFit="1"/>
    </xf>
    <xf numFmtId="38" fontId="6" fillId="0" borderId="0" xfId="17" applyFont="1" applyFill="1" applyBorder="1" applyAlignment="1">
      <alignment vertical="center" shrinkToFit="1"/>
    </xf>
    <xf numFmtId="38" fontId="6" fillId="0" borderId="0" xfId="17" applyFont="1" applyFill="1" applyBorder="1" applyAlignment="1">
      <alignment horizontal="center" vertical="center" shrinkToFit="1"/>
    </xf>
    <xf numFmtId="40" fontId="6" fillId="0" borderId="0" xfId="17" applyNumberFormat="1" applyFont="1" applyFill="1" applyBorder="1" applyAlignment="1">
      <alignment vertical="center" shrinkToFit="1"/>
    </xf>
    <xf numFmtId="38" fontId="39" fillId="0" borderId="0" xfId="17" applyFont="1" applyFill="1" applyBorder="1" applyAlignment="1">
      <alignment vertical="center" shrinkToFit="1"/>
    </xf>
    <xf numFmtId="38" fontId="23" fillId="0" borderId="0" xfId="17" quotePrefix="1" applyFont="1" applyFill="1" applyBorder="1" applyAlignment="1">
      <alignment horizontal="right" vertical="center" shrinkToFit="1"/>
    </xf>
    <xf numFmtId="38" fontId="23" fillId="0" borderId="4" xfId="17" quotePrefix="1" applyFont="1" applyFill="1" applyBorder="1" applyAlignment="1">
      <alignment horizontal="right" vertical="center" shrinkToFit="1"/>
    </xf>
    <xf numFmtId="38" fontId="19" fillId="0" borderId="118" xfId="17" applyFont="1" applyFill="1" applyBorder="1" applyAlignment="1">
      <alignment horizontal="center" vertical="center" wrapText="1"/>
    </xf>
    <xf numFmtId="38" fontId="23" fillId="0" borderId="0" xfId="17" applyFont="1" applyFill="1" applyBorder="1" applyAlignment="1">
      <alignment horizontal="center" vertical="center" wrapText="1" shrinkToFit="1"/>
    </xf>
    <xf numFmtId="38" fontId="6" fillId="0" borderId="4" xfId="17" applyFont="1" applyFill="1" applyBorder="1" applyAlignment="1">
      <alignment horizontal="distributed" vertical="center"/>
    </xf>
    <xf numFmtId="38" fontId="23" fillId="0" borderId="118" xfId="17" applyFont="1" applyFill="1" applyBorder="1" applyAlignment="1">
      <alignment horizontal="center" vertical="center" wrapText="1"/>
    </xf>
    <xf numFmtId="38" fontId="39" fillId="0" borderId="0" xfId="17" applyFont="1" applyFill="1" applyBorder="1" applyAlignment="1">
      <alignment horizontal="left" vertical="center" shrinkToFit="1"/>
    </xf>
    <xf numFmtId="38" fontId="6" fillId="0" borderId="217" xfId="17" applyFont="1" applyFill="1" applyBorder="1" applyAlignment="1">
      <alignment horizontal="distributed" vertical="center"/>
    </xf>
    <xf numFmtId="38" fontId="23" fillId="0" borderId="216" xfId="17" applyFont="1" applyFill="1" applyBorder="1" applyAlignment="1">
      <alignment horizontal="center" vertical="center"/>
    </xf>
    <xf numFmtId="58" fontId="39" fillId="0" borderId="217" xfId="17" applyNumberFormat="1" applyFont="1" applyFill="1" applyBorder="1" applyAlignment="1">
      <alignment horizontal="left" vertical="center"/>
    </xf>
    <xf numFmtId="58" fontId="39" fillId="0" borderId="217" xfId="17" applyNumberFormat="1" applyFont="1" applyFill="1" applyBorder="1" applyAlignment="1">
      <alignment horizontal="center" vertical="center"/>
    </xf>
    <xf numFmtId="38" fontId="6" fillId="0" borderId="217" xfId="17" applyFont="1" applyFill="1" applyBorder="1" applyAlignment="1">
      <alignment horizontal="right" vertical="center"/>
    </xf>
    <xf numFmtId="38" fontId="23" fillId="0" borderId="217" xfId="17" applyFont="1" applyFill="1" applyBorder="1" applyAlignment="1">
      <alignment horizontal="center" vertical="center" wrapText="1" shrinkToFit="1"/>
    </xf>
    <xf numFmtId="38" fontId="6" fillId="0" borderId="218" xfId="17" applyFont="1" applyFill="1" applyBorder="1" applyAlignment="1">
      <alignment horizontal="distributed" vertical="center"/>
    </xf>
    <xf numFmtId="38" fontId="39" fillId="0" borderId="217" xfId="17" applyFont="1" applyFill="1" applyBorder="1" applyAlignment="1">
      <alignment horizontal="left" vertical="center" shrinkToFit="1"/>
    </xf>
    <xf numFmtId="38" fontId="6" fillId="0" borderId="217" xfId="17" applyFont="1" applyFill="1" applyBorder="1" applyAlignment="1">
      <alignment vertical="center"/>
    </xf>
    <xf numFmtId="40" fontId="6" fillId="0" borderId="217" xfId="17" applyNumberFormat="1" applyFont="1" applyFill="1" applyBorder="1" applyAlignment="1">
      <alignment vertical="center"/>
    </xf>
    <xf numFmtId="38" fontId="39" fillId="0" borderId="217" xfId="17" applyFont="1" applyFill="1" applyBorder="1" applyAlignment="1">
      <alignment vertical="center"/>
    </xf>
    <xf numFmtId="38" fontId="99" fillId="0" borderId="0" xfId="17" applyFont="1"/>
    <xf numFmtId="38" fontId="17" fillId="0" borderId="0" xfId="4" applyNumberFormat="1" applyAlignment="1" applyProtection="1">
      <alignment horizontal="center"/>
    </xf>
    <xf numFmtId="38" fontId="6" fillId="0" borderId="0" xfId="17" applyFont="1" applyFill="1" applyBorder="1" applyAlignment="1">
      <alignment horizontal="center" vertical="center" wrapText="1"/>
    </xf>
    <xf numFmtId="38" fontId="39" fillId="0" borderId="0" xfId="17" applyFont="1" applyFill="1" applyBorder="1" applyAlignment="1">
      <alignment vertical="center"/>
    </xf>
    <xf numFmtId="38" fontId="6" fillId="0" borderId="42" xfId="7" applyFont="1" applyFill="1" applyBorder="1" applyAlignment="1">
      <alignment horizontal="center" vertical="center" wrapText="1"/>
    </xf>
    <xf numFmtId="38" fontId="6" fillId="0" borderId="38" xfId="7" applyFont="1" applyFill="1" applyBorder="1" applyAlignment="1">
      <alignment horizontal="center" vertical="center" wrapText="1"/>
    </xf>
    <xf numFmtId="38" fontId="24" fillId="0" borderId="38" xfId="7" applyFont="1" applyFill="1" applyBorder="1" applyAlignment="1">
      <alignment horizontal="center" vertical="center" wrapText="1"/>
    </xf>
    <xf numFmtId="38" fontId="6" fillId="0" borderId="42" xfId="7" applyFont="1" applyFill="1" applyBorder="1" applyAlignment="1">
      <alignment horizontal="center" vertical="center"/>
    </xf>
    <xf numFmtId="38" fontId="6" fillId="0" borderId="38" xfId="7" applyFont="1" applyFill="1" applyBorder="1" applyAlignment="1">
      <alignment horizontal="center" vertical="center"/>
    </xf>
    <xf numFmtId="38" fontId="6" fillId="0" borderId="41" xfId="7" applyFont="1" applyFill="1" applyBorder="1" applyAlignment="1">
      <alignment horizontal="center" vertical="center"/>
    </xf>
    <xf numFmtId="38" fontId="6" fillId="0" borderId="11" xfId="7" applyFont="1" applyFill="1" applyBorder="1" applyAlignment="1">
      <alignment horizontal="center" vertical="center"/>
    </xf>
    <xf numFmtId="38" fontId="6" fillId="0" borderId="37" xfId="7" applyFont="1" applyFill="1" applyBorder="1" applyAlignment="1">
      <alignment horizontal="center" vertical="center"/>
    </xf>
    <xf numFmtId="38" fontId="6" fillId="0" borderId="92" xfId="7" applyFont="1" applyFill="1" applyBorder="1" applyAlignment="1">
      <alignment horizontal="center" vertical="center"/>
    </xf>
    <xf numFmtId="38" fontId="6" fillId="0" borderId="91" xfId="7" applyFont="1" applyFill="1" applyBorder="1" applyAlignment="1">
      <alignment horizontal="center" vertical="center"/>
    </xf>
    <xf numFmtId="38" fontId="6" fillId="0" borderId="53" xfId="7" applyFont="1" applyFill="1" applyBorder="1" applyAlignment="1">
      <alignment horizontal="center" vertical="center"/>
    </xf>
    <xf numFmtId="38" fontId="19" fillId="0" borderId="56" xfId="7" applyFont="1" applyFill="1" applyBorder="1" applyAlignment="1">
      <alignment horizontal="center" vertical="center" wrapText="1"/>
    </xf>
    <xf numFmtId="38" fontId="19" fillId="0" borderId="57" xfId="7" applyFont="1" applyFill="1" applyBorder="1" applyAlignment="1">
      <alignment horizontal="center" vertical="center" wrapText="1"/>
    </xf>
    <xf numFmtId="38" fontId="19" fillId="0" borderId="55" xfId="7" applyFont="1" applyFill="1" applyBorder="1" applyAlignment="1">
      <alignment horizontal="center" vertical="center" wrapText="1"/>
    </xf>
    <xf numFmtId="38" fontId="6" fillId="0" borderId="11" xfId="7" applyFont="1" applyFill="1" applyBorder="1" applyAlignment="1">
      <alignment horizontal="center" vertical="center" wrapText="1"/>
    </xf>
    <xf numFmtId="38" fontId="6" fillId="0" borderId="0" xfId="7" applyFont="1" applyFill="1" applyBorder="1" applyAlignment="1">
      <alignment horizontal="left" vertical="center"/>
    </xf>
    <xf numFmtId="38" fontId="6" fillId="0" borderId="4" xfId="7" applyFont="1" applyFill="1" applyBorder="1" applyAlignment="1">
      <alignment horizontal="left" vertical="center"/>
    </xf>
    <xf numFmtId="38" fontId="19" fillId="0" borderId="0" xfId="7" applyFont="1" applyFill="1" applyBorder="1" applyAlignment="1">
      <alignment horizontal="center" vertical="center" textRotation="255"/>
    </xf>
    <xf numFmtId="38" fontId="6" fillId="0" borderId="0" xfId="7" applyFont="1" applyFill="1" applyAlignment="1"/>
    <xf numFmtId="38" fontId="6" fillId="0" borderId="4" xfId="7" applyFont="1" applyFill="1" applyBorder="1" applyAlignment="1"/>
    <xf numFmtId="38" fontId="105" fillId="0" borderId="0" xfId="7" applyFont="1" applyFill="1" applyBorder="1" applyAlignment="1">
      <alignment horizontal="left"/>
    </xf>
    <xf numFmtId="38" fontId="105" fillId="0" borderId="4" xfId="7" applyFont="1" applyFill="1" applyBorder="1" applyAlignment="1">
      <alignment horizontal="left"/>
    </xf>
    <xf numFmtId="38" fontId="6" fillId="0" borderId="41" xfId="7" applyFont="1" applyFill="1" applyBorder="1" applyAlignment="1">
      <alignment vertical="center"/>
    </xf>
    <xf numFmtId="38" fontId="6" fillId="0" borderId="1" xfId="7" applyFont="1" applyFill="1" applyBorder="1" applyAlignment="1">
      <alignment vertical="center"/>
    </xf>
    <xf numFmtId="38" fontId="6" fillId="0" borderId="9" xfId="7" applyFont="1" applyFill="1" applyBorder="1" applyAlignment="1">
      <alignment vertical="center"/>
    </xf>
    <xf numFmtId="38" fontId="6" fillId="0" borderId="11" xfId="7" applyFont="1" applyFill="1" applyBorder="1" applyAlignment="1">
      <alignment horizontal="left" vertical="center"/>
    </xf>
    <xf numFmtId="38" fontId="6" fillId="0" borderId="11" xfId="7" applyFont="1" applyFill="1" applyBorder="1" applyAlignment="1">
      <alignment vertical="center"/>
    </xf>
    <xf numFmtId="38" fontId="6" fillId="0" borderId="0" xfId="7" applyFont="1" applyFill="1" applyBorder="1" applyAlignment="1">
      <alignment vertical="center"/>
    </xf>
    <xf numFmtId="38" fontId="6" fillId="0" borderId="4" xfId="7" applyFont="1" applyFill="1" applyBorder="1" applyAlignment="1">
      <alignment vertical="center"/>
    </xf>
    <xf numFmtId="38" fontId="6" fillId="0" borderId="216" xfId="7" applyFont="1" applyFill="1" applyBorder="1" applyAlignment="1">
      <alignment horizontal="left" vertical="center"/>
    </xf>
    <xf numFmtId="38" fontId="6" fillId="0" borderId="217" xfId="7" applyFont="1" applyFill="1" applyBorder="1" applyAlignment="1">
      <alignment horizontal="left" vertical="center"/>
    </xf>
    <xf numFmtId="38" fontId="6" fillId="0" borderId="218" xfId="7" applyFont="1" applyFill="1" applyBorder="1" applyAlignment="1">
      <alignment horizontal="left" vertical="center"/>
    </xf>
    <xf numFmtId="231" fontId="23" fillId="0" borderId="0" xfId="7" applyNumberFormat="1" applyFont="1" applyAlignment="1">
      <alignment vertical="top"/>
    </xf>
    <xf numFmtId="38" fontId="8" fillId="0" borderId="0" xfId="7" applyFont="1" applyFill="1" applyAlignment="1">
      <alignment horizontal="right" vertical="center"/>
    </xf>
    <xf numFmtId="0" fontId="22" fillId="0" borderId="218" xfId="52" quotePrefix="1" applyNumberFormat="1" applyFont="1" applyFill="1" applyBorder="1" applyAlignment="1">
      <alignment horizontal="center"/>
    </xf>
    <xf numFmtId="243" fontId="22" fillId="0" borderId="217" xfId="52" applyNumberFormat="1" applyFont="1" applyFill="1" applyBorder="1"/>
    <xf numFmtId="230" fontId="22" fillId="0" borderId="217" xfId="52" applyNumberFormat="1" applyFont="1" applyFill="1" applyBorder="1" applyAlignment="1">
      <alignment horizontal="right"/>
    </xf>
    <xf numFmtId="230" fontId="22" fillId="0" borderId="217" xfId="52" applyNumberFormat="1" applyFont="1" applyFill="1" applyBorder="1"/>
    <xf numFmtId="49" fontId="22" fillId="0" borderId="217" xfId="52" applyNumberFormat="1" applyFont="1" applyFill="1" applyBorder="1" applyAlignment="1">
      <alignment horizontal="right"/>
    </xf>
    <xf numFmtId="38" fontId="8" fillId="0" borderId="123" xfId="17" applyFont="1" applyFill="1" applyBorder="1" applyAlignment="1">
      <alignment horizontal="center" vertical="center"/>
    </xf>
    <xf numFmtId="38" fontId="8" fillId="0" borderId="76" xfId="17" applyFont="1" applyFill="1" applyBorder="1" applyAlignment="1">
      <alignment horizontal="center" vertical="center"/>
    </xf>
    <xf numFmtId="38" fontId="8" fillId="0" borderId="133" xfId="17" applyFont="1" applyFill="1" applyBorder="1" applyAlignment="1">
      <alignment horizontal="center" vertical="center"/>
    </xf>
    <xf numFmtId="206" fontId="8" fillId="0" borderId="133" xfId="17" applyNumberFormat="1" applyFont="1" applyFill="1" applyBorder="1" applyAlignment="1">
      <alignment horizontal="center" vertical="center"/>
    </xf>
    <xf numFmtId="38" fontId="71" fillId="0" borderId="0" xfId="17" applyFont="1" applyFill="1" applyBorder="1" applyAlignment="1">
      <alignment vertical="center"/>
    </xf>
    <xf numFmtId="231" fontId="14" fillId="0" borderId="217" xfId="40" applyNumberFormat="1" applyFont="1" applyFill="1" applyBorder="1" applyAlignment="1">
      <alignment vertical="center"/>
    </xf>
    <xf numFmtId="0" fontId="100" fillId="0" borderId="0" xfId="62" applyFont="1" applyAlignment="1">
      <alignment vertical="center"/>
    </xf>
    <xf numFmtId="0" fontId="15" fillId="0" borderId="0" xfId="62" applyFont="1" applyAlignment="1"/>
    <xf numFmtId="0" fontId="8" fillId="0" borderId="0" xfId="62" applyFont="1" applyAlignment="1"/>
    <xf numFmtId="0" fontId="43" fillId="0" borderId="0" xfId="62" applyFont="1" applyAlignment="1"/>
    <xf numFmtId="0" fontId="93" fillId="0" borderId="0" xfId="62" applyFont="1" applyAlignment="1"/>
    <xf numFmtId="0" fontId="15" fillId="0" borderId="0" xfId="62"/>
    <xf numFmtId="0" fontId="8" fillId="0" borderId="250" xfId="62" applyFont="1" applyBorder="1" applyAlignment="1">
      <alignment horizontal="distributed" vertical="center"/>
    </xf>
    <xf numFmtId="0" fontId="8" fillId="0" borderId="0" xfId="48" applyNumberFormat="1" applyFont="1" applyBorder="1" applyAlignment="1" applyProtection="1">
      <alignment horizontal="right" wrapText="1"/>
    </xf>
    <xf numFmtId="0" fontId="8" fillId="0" borderId="251" xfId="48" applyNumberFormat="1" applyFont="1" applyBorder="1" applyAlignment="1" applyProtection="1">
      <alignment wrapText="1"/>
    </xf>
    <xf numFmtId="38" fontId="8" fillId="0" borderId="251" xfId="48" applyFont="1" applyBorder="1" applyAlignment="1" applyProtection="1">
      <alignment wrapText="1"/>
    </xf>
    <xf numFmtId="0" fontId="8" fillId="0" borderId="79" xfId="62" applyFont="1" applyBorder="1" applyAlignment="1">
      <alignment horizontal="distributed" vertical="center"/>
    </xf>
    <xf numFmtId="38" fontId="8" fillId="0" borderId="0" xfId="45" applyFont="1" applyBorder="1" applyAlignment="1" applyProtection="1">
      <alignment horizontal="right" wrapText="1"/>
    </xf>
    <xf numFmtId="38" fontId="8" fillId="0" borderId="0" xfId="45" applyFont="1" applyBorder="1" applyAlignment="1" applyProtection="1">
      <alignment wrapText="1"/>
    </xf>
    <xf numFmtId="240" fontId="19" fillId="0" borderId="0" xfId="48" applyNumberFormat="1" applyFont="1" applyBorder="1" applyAlignment="1" applyProtection="1">
      <alignment horizontal="right" wrapText="1"/>
    </xf>
    <xf numFmtId="38" fontId="8" fillId="0" borderId="0" xfId="48" applyFont="1" applyBorder="1" applyAlignment="1" applyProtection="1">
      <alignment wrapText="1"/>
    </xf>
    <xf numFmtId="0" fontId="8" fillId="0" borderId="0" xfId="48" applyNumberFormat="1" applyFont="1" applyBorder="1" applyAlignment="1" applyProtection="1">
      <alignment wrapText="1"/>
    </xf>
    <xf numFmtId="38" fontId="8" fillId="0" borderId="0" xfId="48" applyFont="1" applyBorder="1" applyAlignment="1" applyProtection="1">
      <alignment horizontal="center" wrapText="1"/>
    </xf>
    <xf numFmtId="194" fontId="8" fillId="0" borderId="0" xfId="48" applyNumberFormat="1" applyFont="1" applyBorder="1" applyAlignment="1" applyProtection="1">
      <alignment horizontal="right" wrapText="1"/>
    </xf>
    <xf numFmtId="0" fontId="8" fillId="0" borderId="0" xfId="62" applyFont="1" applyBorder="1" applyAlignment="1"/>
    <xf numFmtId="237" fontId="23" fillId="0" borderId="0" xfId="48" applyNumberFormat="1" applyFont="1" applyBorder="1" applyAlignment="1" applyProtection="1">
      <alignment horizontal="right" wrapText="1"/>
    </xf>
    <xf numFmtId="0" fontId="23" fillId="0" borderId="79" xfId="62" applyFont="1" applyBorder="1" applyAlignment="1">
      <alignment horizontal="center" vertical="center"/>
    </xf>
    <xf numFmtId="0" fontId="8" fillId="0" borderId="51" xfId="62" applyFont="1" applyBorder="1" applyAlignment="1">
      <alignment horizontal="distributed" vertical="center"/>
    </xf>
    <xf numFmtId="10" fontId="8" fillId="0" borderId="212" xfId="49" applyNumberFormat="1" applyFont="1" applyBorder="1" applyAlignment="1" applyProtection="1">
      <alignment horizontal="right" wrapText="1"/>
    </xf>
    <xf numFmtId="0" fontId="8" fillId="0" borderId="212" xfId="49" applyNumberFormat="1" applyFont="1" applyBorder="1" applyAlignment="1" applyProtection="1">
      <alignment horizontal="right" wrapText="1"/>
    </xf>
    <xf numFmtId="197" fontId="8" fillId="0" borderId="212" xfId="48" applyNumberFormat="1" applyFont="1" applyBorder="1" applyAlignment="1" applyProtection="1">
      <alignment horizontal="right" wrapText="1"/>
    </xf>
    <xf numFmtId="0" fontId="8" fillId="0" borderId="212" xfId="48" applyNumberFormat="1" applyFont="1" applyBorder="1" applyAlignment="1" applyProtection="1">
      <alignment horizontal="right" wrapText="1"/>
    </xf>
    <xf numFmtId="0" fontId="8" fillId="0" borderId="0" xfId="62" applyFont="1" applyAlignment="1">
      <alignment wrapText="1"/>
    </xf>
    <xf numFmtId="0" fontId="43" fillId="0" borderId="0" xfId="62" applyFont="1" applyAlignment="1">
      <alignment wrapText="1"/>
    </xf>
    <xf numFmtId="0" fontId="43" fillId="0" borderId="0" xfId="62" applyFont="1" applyBorder="1" applyAlignment="1"/>
    <xf numFmtId="0" fontId="8" fillId="0" borderId="0" xfId="67" applyNumberFormat="1" applyFont="1" applyBorder="1" applyAlignment="1"/>
    <xf numFmtId="0" fontId="8" fillId="0" borderId="0" xfId="67" applyFont="1" applyBorder="1" applyAlignment="1"/>
    <xf numFmtId="241" fontId="19" fillId="0" borderId="0" xfId="48" applyNumberFormat="1" applyFont="1" applyBorder="1" applyAlignment="1" applyProtection="1">
      <alignment horizontal="right" wrapText="1"/>
    </xf>
    <xf numFmtId="238" fontId="19" fillId="0" borderId="0" xfId="48" applyNumberFormat="1" applyFont="1" applyBorder="1" applyAlignment="1" applyProtection="1">
      <alignment horizontal="right" wrapText="1"/>
    </xf>
    <xf numFmtId="238" fontId="19" fillId="0" borderId="0" xfId="48" applyNumberFormat="1" applyFont="1" applyBorder="1" applyAlignment="1" applyProtection="1">
      <alignment horizontal="right"/>
    </xf>
    <xf numFmtId="239" fontId="19" fillId="0" borderId="0" xfId="67" applyNumberFormat="1" applyFont="1" applyBorder="1" applyAlignment="1">
      <alignment horizontal="right"/>
    </xf>
    <xf numFmtId="250" fontId="8" fillId="0" borderId="0" xfId="48" applyNumberFormat="1" applyFont="1" applyBorder="1" applyAlignment="1" applyProtection="1">
      <alignment horizontal="right" wrapText="1"/>
    </xf>
    <xf numFmtId="3" fontId="8" fillId="0" borderId="0" xfId="67" applyNumberFormat="1" applyFont="1" applyBorder="1" applyAlignment="1"/>
    <xf numFmtId="250" fontId="8" fillId="0" borderId="0" xfId="67" applyNumberFormat="1" applyFont="1" applyBorder="1" applyAlignment="1">
      <alignment horizontal="right"/>
    </xf>
    <xf numFmtId="2" fontId="8" fillId="0" borderId="212" xfId="48" applyNumberFormat="1" applyFont="1" applyBorder="1" applyAlignment="1" applyProtection="1">
      <alignment horizontal="right" wrapText="1"/>
    </xf>
    <xf numFmtId="2" fontId="8" fillId="0" borderId="212" xfId="67" applyNumberFormat="1" applyFont="1" applyBorder="1" applyAlignment="1"/>
    <xf numFmtId="0" fontId="8" fillId="0" borderId="212" xfId="67" applyNumberFormat="1" applyFont="1" applyBorder="1" applyAlignment="1"/>
    <xf numFmtId="0" fontId="23" fillId="0" borderId="0" xfId="62" applyFont="1" applyAlignment="1"/>
    <xf numFmtId="0" fontId="8" fillId="0" borderId="39" xfId="61" applyFont="1" applyFill="1" applyBorder="1" applyAlignment="1">
      <alignment horizontal="center" vertical="center"/>
    </xf>
    <xf numFmtId="0" fontId="8" fillId="0" borderId="0" xfId="62" applyFont="1"/>
    <xf numFmtId="0" fontId="100" fillId="0" borderId="0" xfId="61" applyFont="1" applyFill="1" applyAlignment="1">
      <alignment vertical="center"/>
    </xf>
    <xf numFmtId="0" fontId="8" fillId="0" borderId="14" xfId="61" applyFont="1" applyFill="1" applyBorder="1" applyAlignment="1">
      <alignment horizontal="distributed" vertical="center" justifyLastLine="1"/>
    </xf>
    <xf numFmtId="0" fontId="8" fillId="0" borderId="13" xfId="61" applyFont="1" applyFill="1" applyBorder="1" applyAlignment="1">
      <alignment horizontal="distributed" vertical="center" justifyLastLine="1"/>
    </xf>
    <xf numFmtId="0" fontId="8" fillId="0" borderId="13" xfId="61" applyFont="1" applyFill="1" applyBorder="1" applyAlignment="1">
      <alignment horizontal="distributed" vertical="center" wrapText="1" justifyLastLine="1"/>
    </xf>
    <xf numFmtId="0" fontId="8" fillId="0" borderId="13" xfId="61" applyFont="1" applyFill="1" applyBorder="1" applyAlignment="1">
      <alignment horizontal="distributed" vertical="center" wrapText="1"/>
    </xf>
    <xf numFmtId="0" fontId="8" fillId="0" borderId="252" xfId="61" quotePrefix="1" applyFont="1" applyFill="1" applyBorder="1" applyAlignment="1">
      <alignment horizontal="center"/>
    </xf>
    <xf numFmtId="0" fontId="8" fillId="0" borderId="0" xfId="61" quotePrefix="1" applyFont="1" applyFill="1" applyBorder="1" applyAlignment="1">
      <alignment horizontal="center"/>
    </xf>
    <xf numFmtId="0" fontId="130" fillId="0" borderId="0" xfId="61" applyFont="1" applyFill="1"/>
    <xf numFmtId="0" fontId="14" fillId="0" borderId="0" xfId="61" applyFont="1" applyFill="1"/>
    <xf numFmtId="0" fontId="15" fillId="0" borderId="217" xfId="61" quotePrefix="1" applyFont="1" applyFill="1" applyBorder="1" applyAlignment="1">
      <alignment horizontal="center"/>
    </xf>
    <xf numFmtId="0" fontId="8" fillId="0" borderId="1" xfId="61" applyFont="1" applyBorder="1" applyAlignment="1">
      <alignment vertical="center"/>
    </xf>
    <xf numFmtId="0" fontId="8" fillId="0" borderId="1" xfId="61" applyFont="1" applyBorder="1" applyAlignment="1">
      <alignment horizontal="right" vertical="center"/>
    </xf>
    <xf numFmtId="0" fontId="8" fillId="0" borderId="7" xfId="61" applyFont="1" applyBorder="1" applyAlignment="1">
      <alignment vertical="center"/>
    </xf>
    <xf numFmtId="38" fontId="8" fillId="0" borderId="212" xfId="5" applyFont="1" applyBorder="1"/>
    <xf numFmtId="0" fontId="23" fillId="0" borderId="0" xfId="61" applyFont="1"/>
    <xf numFmtId="0" fontId="6" fillId="0" borderId="0" xfId="61" applyAlignment="1">
      <alignment horizontal="center"/>
    </xf>
    <xf numFmtId="0" fontId="130" fillId="0" borderId="0" xfId="61" applyFont="1" applyAlignment="1">
      <alignment horizontal="center"/>
    </xf>
    <xf numFmtId="38" fontId="15" fillId="0" borderId="0" xfId="5" applyFont="1" applyFill="1"/>
    <xf numFmtId="38" fontId="15" fillId="0" borderId="212" xfId="5" applyFont="1" applyFill="1" applyBorder="1"/>
    <xf numFmtId="0" fontId="36" fillId="0" borderId="0" xfId="61" applyFont="1" applyAlignment="1">
      <alignment vertical="center"/>
    </xf>
    <xf numFmtId="0" fontId="64" fillId="0" borderId="0" xfId="61" applyFont="1" applyAlignment="1">
      <alignment vertical="center"/>
    </xf>
    <xf numFmtId="0" fontId="64" fillId="0" borderId="0" xfId="61" applyFont="1" applyAlignment="1">
      <alignment horizontal="right" vertical="center"/>
    </xf>
    <xf numFmtId="41" fontId="22" fillId="0" borderId="21" xfId="61" applyNumberFormat="1" applyFont="1" applyFill="1" applyBorder="1" applyAlignment="1">
      <alignment horizontal="center" vertical="center"/>
    </xf>
    <xf numFmtId="41" fontId="22" fillId="0" borderId="23" xfId="61" applyNumberFormat="1" applyFont="1" applyFill="1" applyBorder="1" applyAlignment="1">
      <alignment horizontal="center" vertical="center"/>
    </xf>
    <xf numFmtId="41" fontId="5" fillId="10" borderId="21" xfId="61" applyNumberFormat="1" applyFont="1" applyFill="1" applyBorder="1" applyAlignment="1">
      <alignment horizontal="center" vertical="center"/>
    </xf>
    <xf numFmtId="41" fontId="5" fillId="10" borderId="23" xfId="61" applyNumberFormat="1" applyFont="1" applyFill="1" applyBorder="1" applyAlignment="1">
      <alignment horizontal="center" vertical="center"/>
    </xf>
    <xf numFmtId="0" fontId="130" fillId="0" borderId="0" xfId="61" applyFont="1"/>
    <xf numFmtId="41" fontId="8" fillId="0" borderId="21" xfId="61" applyNumberFormat="1" applyFont="1" applyFill="1" applyBorder="1" applyAlignment="1">
      <alignment horizontal="center" vertical="center"/>
    </xf>
    <xf numFmtId="41" fontId="8" fillId="0" borderId="23" xfId="61" applyNumberFormat="1" applyFont="1" applyFill="1" applyBorder="1" applyAlignment="1">
      <alignment horizontal="center" vertical="center"/>
    </xf>
    <xf numFmtId="0" fontId="132" fillId="0" borderId="0" xfId="61" applyFont="1"/>
    <xf numFmtId="0" fontId="6" fillId="0" borderId="212" xfId="61" applyFont="1" applyBorder="1" applyAlignment="1">
      <alignment horizontal="right"/>
    </xf>
    <xf numFmtId="0" fontId="8" fillId="0" borderId="252" xfId="61" quotePrefix="1" applyFont="1" applyBorder="1" applyAlignment="1">
      <alignment horizontal="center"/>
    </xf>
    <xf numFmtId="0" fontId="8" fillId="0" borderId="4" xfId="61" quotePrefix="1" applyFont="1" applyBorder="1" applyAlignment="1">
      <alignment horizontal="center"/>
    </xf>
    <xf numFmtId="0" fontId="15" fillId="0" borderId="4" xfId="61" quotePrefix="1" applyFont="1" applyBorder="1" applyAlignment="1">
      <alignment horizontal="center"/>
    </xf>
    <xf numFmtId="38" fontId="15" fillId="0" borderId="0" xfId="5" applyFont="1" applyFill="1" applyBorder="1" applyAlignment="1">
      <alignment horizontal="right"/>
    </xf>
    <xf numFmtId="0" fontId="23" fillId="0" borderId="1" xfId="61" applyFont="1" applyBorder="1" applyAlignment="1">
      <alignment horizontal="right"/>
    </xf>
    <xf numFmtId="0" fontId="14" fillId="0" borderId="0" xfId="61" applyFont="1"/>
    <xf numFmtId="0" fontId="15" fillId="0" borderId="218" xfId="61" quotePrefix="1" applyFont="1" applyFill="1" applyBorder="1" applyAlignment="1">
      <alignment horizontal="center"/>
    </xf>
    <xf numFmtId="38" fontId="15" fillId="0" borderId="212" xfId="5" applyFont="1" applyFill="1" applyBorder="1" applyAlignment="1">
      <alignment horizontal="right"/>
    </xf>
    <xf numFmtId="0" fontId="15" fillId="0" borderId="0" xfId="62" applyFont="1"/>
    <xf numFmtId="0" fontId="8" fillId="0" borderId="46" xfId="62" applyFont="1" applyFill="1" applyBorder="1" applyAlignment="1">
      <alignment horizontal="center"/>
    </xf>
    <xf numFmtId="0" fontId="8" fillId="0" borderId="35" xfId="62" applyFont="1" applyFill="1" applyBorder="1" applyAlignment="1">
      <alignment horizontal="center"/>
    </xf>
    <xf numFmtId="0" fontId="8" fillId="0" borderId="13" xfId="62" applyFont="1" applyFill="1" applyBorder="1" applyAlignment="1">
      <alignment horizontal="center"/>
    </xf>
    <xf numFmtId="0" fontId="15" fillId="0" borderId="0" xfId="62" applyFont="1" applyFill="1"/>
    <xf numFmtId="0" fontId="8" fillId="0" borderId="4" xfId="62" applyFont="1" applyBorder="1" applyAlignment="1">
      <alignment horizontal="center"/>
    </xf>
    <xf numFmtId="197" fontId="8" fillId="0" borderId="0" xfId="62" applyNumberFormat="1" applyFont="1" applyBorder="1" applyAlignment="1">
      <alignment horizontal="right" indent="1"/>
    </xf>
    <xf numFmtId="0" fontId="8" fillId="0" borderId="0" xfId="62" applyFont="1" applyBorder="1" applyAlignment="1">
      <alignment horizontal="right" indent="1"/>
    </xf>
    <xf numFmtId="197" fontId="8" fillId="0" borderId="118" xfId="62" applyNumberFormat="1" applyFont="1" applyBorder="1" applyAlignment="1">
      <alignment horizontal="right" indent="1"/>
    </xf>
    <xf numFmtId="0" fontId="22" fillId="0" borderId="4" xfId="62" applyFont="1" applyFill="1" applyBorder="1" applyAlignment="1">
      <alignment horizontal="center"/>
    </xf>
    <xf numFmtId="197" fontId="22" fillId="0" borderId="118" xfId="62" applyNumberFormat="1" applyFont="1" applyFill="1" applyBorder="1" applyAlignment="1">
      <alignment horizontal="right" indent="1"/>
    </xf>
    <xf numFmtId="197" fontId="22" fillId="0" borderId="0" xfId="62" applyNumberFormat="1" applyFont="1" applyFill="1" applyBorder="1" applyAlignment="1">
      <alignment horizontal="right" indent="1"/>
    </xf>
    <xf numFmtId="2" fontId="8" fillId="0" borderId="0" xfId="62" applyNumberFormat="1" applyFont="1" applyBorder="1" applyAlignment="1">
      <alignment horizontal="right" indent="1"/>
    </xf>
    <xf numFmtId="0" fontId="5" fillId="0" borderId="0" xfId="62" applyFont="1"/>
    <xf numFmtId="197" fontId="8" fillId="0" borderId="216" xfId="62" applyNumberFormat="1" applyFont="1" applyFill="1" applyBorder="1" applyAlignment="1">
      <alignment horizontal="right" indent="1"/>
    </xf>
    <xf numFmtId="197" fontId="8" fillId="0" borderId="212" xfId="62" applyNumberFormat="1" applyFont="1" applyFill="1" applyBorder="1" applyAlignment="1">
      <alignment horizontal="right" indent="1"/>
    </xf>
    <xf numFmtId="0" fontId="8" fillId="0" borderId="212" xfId="62" applyFont="1" applyFill="1" applyBorder="1" applyAlignment="1">
      <alignment horizontal="right" indent="1"/>
    </xf>
    <xf numFmtId="0" fontId="8" fillId="0" borderId="218" xfId="62" applyFont="1" applyFill="1" applyBorder="1" applyAlignment="1">
      <alignment horizontal="center"/>
    </xf>
    <xf numFmtId="0" fontId="13" fillId="0" borderId="0" xfId="62" applyFont="1" applyAlignment="1">
      <alignment horizontal="left"/>
    </xf>
    <xf numFmtId="0" fontId="15" fillId="0" borderId="0" xfId="62" applyFont="1" applyAlignment="1">
      <alignment horizontal="left"/>
    </xf>
    <xf numFmtId="0" fontId="6" fillId="0" borderId="0" xfId="73" applyFont="1" applyFill="1"/>
    <xf numFmtId="0" fontId="6" fillId="0" borderId="0" xfId="74" applyFont="1" applyFill="1" applyAlignment="1"/>
    <xf numFmtId="0" fontId="18" fillId="0" borderId="0" xfId="73" applyFont="1" applyFill="1" applyBorder="1"/>
    <xf numFmtId="0" fontId="6" fillId="0" borderId="0" xfId="73" applyFont="1" applyFill="1" applyBorder="1"/>
    <xf numFmtId="0" fontId="12" fillId="0" borderId="0" xfId="73" applyFont="1"/>
    <xf numFmtId="0" fontId="6" fillId="0" borderId="0" xfId="73"/>
    <xf numFmtId="0" fontId="6" fillId="0" borderId="14" xfId="73" applyFont="1" applyFill="1" applyBorder="1" applyAlignment="1">
      <alignment horizontal="distributed" vertical="center"/>
    </xf>
    <xf numFmtId="0" fontId="19" fillId="0" borderId="13" xfId="73" applyFont="1" applyFill="1" applyBorder="1" applyAlignment="1">
      <alignment horizontal="center" vertical="distributed" textRotation="255" wrapText="1" justifyLastLine="1"/>
    </xf>
    <xf numFmtId="0" fontId="19" fillId="0" borderId="13" xfId="73" applyFont="1" applyFill="1" applyBorder="1" applyAlignment="1">
      <alignment horizontal="center" vertical="distributed" textRotation="255" justifyLastLine="1"/>
    </xf>
    <xf numFmtId="38" fontId="42" fillId="0" borderId="0" xfId="5" applyFont="1" applyFill="1" applyBorder="1" applyAlignment="1">
      <alignment horizontal="right"/>
    </xf>
    <xf numFmtId="38" fontId="6" fillId="0" borderId="0" xfId="73" applyNumberFormat="1" applyFont="1"/>
    <xf numFmtId="0" fontId="130" fillId="0" borderId="0" xfId="73" applyFont="1"/>
    <xf numFmtId="0" fontId="15" fillId="0" borderId="218" xfId="61" quotePrefix="1" applyNumberFormat="1" applyFont="1" applyFill="1" applyBorder="1" applyAlignment="1">
      <alignment horizontal="center" vertical="center"/>
    </xf>
    <xf numFmtId="49" fontId="15" fillId="0" borderId="217" xfId="61" applyNumberFormat="1" applyFont="1" applyFill="1" applyBorder="1" applyAlignment="1">
      <alignment horizontal="right" vertical="center"/>
    </xf>
    <xf numFmtId="0" fontId="17" fillId="0" borderId="0" xfId="4" applyNumberFormat="1" applyFill="1" applyAlignment="1">
      <alignment horizontal="center" vertical="center"/>
    </xf>
    <xf numFmtId="0" fontId="96" fillId="0" borderId="0" xfId="77" applyAlignment="1">
      <alignment vertical="center"/>
    </xf>
    <xf numFmtId="38" fontId="0" fillId="0" borderId="0" xfId="54" applyFont="1" applyAlignment="1">
      <alignment vertical="center"/>
    </xf>
    <xf numFmtId="0" fontId="22" fillId="0" borderId="0" xfId="77" applyFont="1" applyAlignment="1">
      <alignment vertical="center"/>
    </xf>
    <xf numFmtId="38" fontId="22" fillId="0" borderId="0" xfId="54" applyFont="1" applyAlignment="1">
      <alignment vertical="center"/>
    </xf>
    <xf numFmtId="0" fontId="22" fillId="0" borderId="96" xfId="77" applyFont="1" applyBorder="1" applyAlignment="1">
      <alignment vertical="center"/>
    </xf>
    <xf numFmtId="0" fontId="22" fillId="0" borderId="95" xfId="77" applyFont="1" applyBorder="1" applyAlignment="1">
      <alignment vertical="center"/>
    </xf>
    <xf numFmtId="0" fontId="22" fillId="0" borderId="94" xfId="77" applyFont="1" applyBorder="1" applyAlignment="1">
      <alignment horizontal="center" vertical="center"/>
    </xf>
    <xf numFmtId="0" fontId="22" fillId="0" borderId="95" xfId="77" applyFont="1" applyBorder="1" applyAlignment="1">
      <alignment horizontal="center" vertical="center" wrapText="1"/>
    </xf>
    <xf numFmtId="0" fontId="22" fillId="0" borderId="83" xfId="77" applyFont="1" applyBorder="1" applyAlignment="1">
      <alignment vertical="center"/>
    </xf>
    <xf numFmtId="0" fontId="22" fillId="0" borderId="0" xfId="77" applyFont="1" applyBorder="1" applyAlignment="1">
      <alignment vertical="center"/>
    </xf>
    <xf numFmtId="0" fontId="22" fillId="0" borderId="4" xfId="77" applyFont="1" applyBorder="1" applyAlignment="1">
      <alignment vertical="center"/>
    </xf>
    <xf numFmtId="3" fontId="22" fillId="0" borderId="0" xfId="77" applyNumberFormat="1" applyFont="1" applyBorder="1" applyAlignment="1">
      <alignment vertical="center"/>
    </xf>
    <xf numFmtId="0" fontId="22" fillId="0" borderId="43" xfId="77" applyFont="1" applyBorder="1" applyAlignment="1">
      <alignment vertical="center"/>
    </xf>
    <xf numFmtId="0" fontId="22" fillId="0" borderId="217" xfId="77" applyFont="1" applyBorder="1" applyAlignment="1">
      <alignment vertical="center"/>
    </xf>
    <xf numFmtId="0" fontId="22" fillId="0" borderId="218" xfId="77" applyFont="1" applyBorder="1" applyAlignment="1">
      <alignment vertical="center"/>
    </xf>
    <xf numFmtId="3" fontId="22" fillId="0" borderId="217" xfId="77" applyNumberFormat="1" applyFont="1" applyBorder="1" applyAlignment="1">
      <alignment vertical="center"/>
    </xf>
    <xf numFmtId="0" fontId="22" fillId="0" borderId="95" xfId="77" applyFont="1" applyBorder="1" applyAlignment="1">
      <alignment horizontal="center" vertical="center"/>
    </xf>
    <xf numFmtId="38" fontId="22" fillId="0" borderId="95" xfId="54" applyFont="1" applyBorder="1" applyAlignment="1">
      <alignment horizontal="center" vertical="center"/>
    </xf>
    <xf numFmtId="38" fontId="22" fillId="0" borderId="0" xfId="54" applyFont="1" applyBorder="1" applyAlignment="1">
      <alignment vertical="center"/>
    </xf>
    <xf numFmtId="10" fontId="22" fillId="0" borderId="0" xfId="77" applyNumberFormat="1" applyFont="1" applyBorder="1" applyAlignment="1">
      <alignment vertical="center"/>
    </xf>
    <xf numFmtId="10" fontId="22" fillId="0" borderId="0" xfId="78" applyNumberFormat="1" applyFont="1" applyBorder="1" applyAlignment="1">
      <alignment vertical="center"/>
    </xf>
    <xf numFmtId="0" fontId="22" fillId="0" borderId="212" xfId="77" applyFont="1" applyBorder="1" applyAlignment="1">
      <alignment vertical="center"/>
    </xf>
    <xf numFmtId="38" fontId="22" fillId="0" borderId="212" xfId="54" applyFont="1" applyBorder="1" applyAlignment="1">
      <alignment vertical="center"/>
    </xf>
    <xf numFmtId="38" fontId="22" fillId="0" borderId="257" xfId="54" applyFont="1" applyFill="1" applyBorder="1" applyAlignment="1">
      <alignment horizontal="center" vertical="center"/>
    </xf>
    <xf numFmtId="38" fontId="22" fillId="0" borderId="258" xfId="54" applyFont="1" applyFill="1" applyBorder="1" applyAlignment="1">
      <alignment horizontal="center" vertical="center"/>
    </xf>
    <xf numFmtId="38" fontId="22" fillId="0" borderId="262" xfId="54" applyFont="1" applyFill="1" applyBorder="1" applyAlignment="1">
      <alignment vertical="center"/>
    </xf>
    <xf numFmtId="38" fontId="22" fillId="0" borderId="263" xfId="54" applyFont="1" applyFill="1" applyBorder="1" applyAlignment="1">
      <alignment vertical="center"/>
    </xf>
    <xf numFmtId="38" fontId="22" fillId="0" borderId="256" xfId="54" applyFont="1" applyFill="1" applyBorder="1" applyAlignment="1">
      <alignment vertical="center"/>
    </xf>
    <xf numFmtId="38" fontId="22" fillId="0" borderId="259" xfId="54" applyFont="1" applyFill="1" applyBorder="1" applyAlignment="1">
      <alignment vertical="center"/>
    </xf>
    <xf numFmtId="38" fontId="22" fillId="0" borderId="260" xfId="54" applyFont="1" applyFill="1" applyBorder="1" applyAlignment="1">
      <alignment vertical="center"/>
    </xf>
    <xf numFmtId="38" fontId="22" fillId="0" borderId="261" xfId="54" applyFont="1" applyFill="1" applyBorder="1" applyAlignment="1">
      <alignment vertical="center"/>
    </xf>
    <xf numFmtId="38" fontId="22" fillId="4" borderId="260" xfId="54" applyFont="1" applyFill="1" applyBorder="1" applyAlignment="1">
      <alignment vertical="center"/>
    </xf>
    <xf numFmtId="10" fontId="22" fillId="0" borderId="256" xfId="78" applyNumberFormat="1" applyFont="1" applyFill="1" applyBorder="1" applyAlignment="1">
      <alignment vertical="center"/>
    </xf>
    <xf numFmtId="10" fontId="22" fillId="0" borderId="259" xfId="78" applyNumberFormat="1" applyFont="1" applyFill="1" applyBorder="1" applyAlignment="1">
      <alignment vertical="center"/>
    </xf>
    <xf numFmtId="3" fontId="22" fillId="0" borderId="256" xfId="79" applyNumberFormat="1" applyFont="1" applyFill="1" applyBorder="1" applyAlignment="1">
      <alignment vertical="center"/>
    </xf>
    <xf numFmtId="3" fontId="22" fillId="0" borderId="259" xfId="79" applyNumberFormat="1" applyFont="1" applyFill="1" applyBorder="1" applyAlignment="1">
      <alignment vertical="center"/>
    </xf>
    <xf numFmtId="10" fontId="22" fillId="0" borderId="256" xfId="79" applyNumberFormat="1" applyFont="1" applyFill="1" applyBorder="1" applyAlignment="1">
      <alignment vertical="center"/>
    </xf>
    <xf numFmtId="10" fontId="22" fillId="0" borderId="259" xfId="79" applyNumberFormat="1" applyFont="1" applyFill="1" applyBorder="1" applyAlignment="1">
      <alignment vertical="center"/>
    </xf>
    <xf numFmtId="38" fontId="22" fillId="0" borderId="256" xfId="79" applyNumberFormat="1" applyFont="1" applyFill="1" applyBorder="1" applyAlignment="1">
      <alignment vertical="center"/>
    </xf>
    <xf numFmtId="38" fontId="22" fillId="0" borderId="259" xfId="79" applyNumberFormat="1" applyFont="1" applyFill="1" applyBorder="1" applyAlignment="1">
      <alignment vertical="center"/>
    </xf>
    <xf numFmtId="38" fontId="22" fillId="0" borderId="257" xfId="54" applyFont="1" applyFill="1" applyBorder="1" applyAlignment="1">
      <alignment horizontal="center" vertical="center" wrapText="1"/>
    </xf>
    <xf numFmtId="38" fontId="22" fillId="4" borderId="258" xfId="54" applyFont="1" applyFill="1" applyBorder="1" applyAlignment="1">
      <alignment horizontal="center" vertical="center" wrapText="1"/>
    </xf>
    <xf numFmtId="38" fontId="22" fillId="4" borderId="259" xfId="54" applyFont="1" applyFill="1" applyBorder="1" applyAlignment="1">
      <alignment vertical="center"/>
    </xf>
    <xf numFmtId="38" fontId="22" fillId="4" borderId="261" xfId="54" applyFont="1" applyFill="1" applyBorder="1" applyAlignment="1">
      <alignment vertical="center"/>
    </xf>
    <xf numFmtId="230" fontId="17" fillId="0" borderId="0" xfId="4" applyNumberFormat="1" applyFill="1" applyAlignment="1">
      <alignment horizontal="center"/>
    </xf>
    <xf numFmtId="231" fontId="17" fillId="0" borderId="0" xfId="4">
      <alignment vertical="center"/>
    </xf>
    <xf numFmtId="231" fontId="17" fillId="0" borderId="0" xfId="4" applyFill="1" applyAlignment="1">
      <alignment horizontal="center"/>
    </xf>
    <xf numFmtId="231" fontId="17" fillId="0" borderId="0" xfId="4" applyAlignment="1">
      <alignment horizontal="center"/>
    </xf>
    <xf numFmtId="231" fontId="17" fillId="0" borderId="0" xfId="4" applyNumberFormat="1" applyFill="1" applyAlignment="1">
      <alignment horizontal="center"/>
    </xf>
    <xf numFmtId="231" fontId="17" fillId="0" borderId="0" xfId="4" applyNumberFormat="1" applyAlignment="1" applyProtection="1">
      <alignment horizontal="center"/>
    </xf>
    <xf numFmtId="231" fontId="17" fillId="0" borderId="0" xfId="4" applyAlignment="1" applyProtection="1">
      <alignment horizontal="center"/>
    </xf>
    <xf numFmtId="38" fontId="17" fillId="0" borderId="0" xfId="4" applyNumberFormat="1" applyAlignment="1" applyProtection="1">
      <alignment horizontal="center" vertical="top"/>
    </xf>
    <xf numFmtId="0" fontId="17" fillId="0" borderId="0" xfId="4" applyNumberFormat="1" applyAlignment="1">
      <alignment horizontal="center"/>
    </xf>
    <xf numFmtId="231" fontId="17" fillId="0" borderId="0" xfId="4" applyAlignment="1">
      <alignment vertical="top"/>
    </xf>
    <xf numFmtId="231" fontId="17" fillId="0" borderId="0" xfId="4" applyAlignment="1">
      <alignment horizontal="center" vertical="top"/>
    </xf>
    <xf numFmtId="191" fontId="17" fillId="0" borderId="0" xfId="4" applyNumberFormat="1" applyFill="1" applyAlignment="1">
      <alignment horizontal="center" vertical="center"/>
    </xf>
    <xf numFmtId="191" fontId="17" fillId="0" borderId="0" xfId="4" applyNumberFormat="1" applyAlignment="1">
      <alignment horizontal="center" vertical="center"/>
    </xf>
    <xf numFmtId="38" fontId="17" fillId="0" borderId="0" xfId="4" applyNumberFormat="1" applyFill="1" applyBorder="1" applyAlignment="1" applyProtection="1">
      <alignment horizontal="center" vertical="center"/>
    </xf>
    <xf numFmtId="231" fontId="17" fillId="0" borderId="0" xfId="4" applyAlignment="1">
      <alignment horizontal="center" vertical="top" justifyLastLine="1"/>
    </xf>
    <xf numFmtId="231" fontId="17" fillId="0" borderId="0" xfId="4" applyFill="1" applyAlignment="1">
      <alignment horizontal="center" vertical="top" justifyLastLine="1"/>
    </xf>
    <xf numFmtId="38" fontId="22" fillId="0" borderId="0" xfId="5" applyFont="1" applyFill="1" applyBorder="1" applyAlignment="1">
      <alignment horizontal="right"/>
    </xf>
    <xf numFmtId="0" fontId="17" fillId="0" borderId="0" xfId="4" applyNumberFormat="1" applyAlignment="1" applyProtection="1">
      <alignment horizontal="center" vertical="top"/>
    </xf>
    <xf numFmtId="231" fontId="17" fillId="0" borderId="0" xfId="4" applyFill="1" applyBorder="1" applyAlignment="1">
      <alignment horizontal="center" vertical="center" justifyLastLine="1"/>
    </xf>
    <xf numFmtId="231" fontId="17" fillId="0" borderId="0" xfId="4" applyFill="1" applyBorder="1" applyAlignment="1">
      <alignment horizontal="left" vertical="center"/>
    </xf>
    <xf numFmtId="231" fontId="17" fillId="0" borderId="0" xfId="4" applyFill="1" applyAlignment="1">
      <alignment vertical="center"/>
    </xf>
    <xf numFmtId="0" fontId="17" fillId="0" borderId="0" xfId="4" applyNumberFormat="1" applyFill="1" applyAlignment="1">
      <alignment vertical="center"/>
    </xf>
    <xf numFmtId="38" fontId="17" fillId="0" borderId="0" xfId="4" applyNumberFormat="1" applyAlignment="1" applyProtection="1">
      <alignment horizontal="center" vertical="center"/>
    </xf>
    <xf numFmtId="231" fontId="17" fillId="0" borderId="0" xfId="4" applyNumberFormat="1" applyFill="1" applyAlignment="1">
      <alignment horizontal="center" vertical="center"/>
    </xf>
    <xf numFmtId="222" fontId="17" fillId="0" borderId="0" xfId="4" applyNumberFormat="1" applyBorder="1" applyAlignment="1">
      <alignment horizontal="center" vertical="top"/>
    </xf>
    <xf numFmtId="231" fontId="86" fillId="0" borderId="0" xfId="33" applyFont="1" applyBorder="1"/>
    <xf numFmtId="0" fontId="42" fillId="0" borderId="4" xfId="74" quotePrefix="1" applyFont="1" applyFill="1" applyBorder="1" applyAlignment="1">
      <alignment horizontal="center"/>
    </xf>
    <xf numFmtId="0" fontId="42" fillId="0" borderId="0" xfId="74" applyFont="1" applyFill="1" applyBorder="1" applyAlignment="1"/>
    <xf numFmtId="176" fontId="42" fillId="0" borderId="0" xfId="5" applyNumberFormat="1" applyFont="1" applyFill="1" applyBorder="1" applyAlignment="1">
      <alignment horizontal="center"/>
    </xf>
    <xf numFmtId="0" fontId="42" fillId="0" borderId="218" xfId="74" quotePrefix="1" applyFont="1" applyFill="1" applyBorder="1" applyAlignment="1">
      <alignment horizontal="center"/>
    </xf>
    <xf numFmtId="0" fontId="42" fillId="0" borderId="212" xfId="74" applyFont="1" applyFill="1" applyBorder="1" applyAlignment="1"/>
    <xf numFmtId="176" fontId="42" fillId="0" borderId="212" xfId="5" applyNumberFormat="1" applyFont="1" applyFill="1" applyBorder="1" applyAlignment="1">
      <alignment horizontal="center"/>
    </xf>
    <xf numFmtId="38" fontId="42" fillId="0" borderId="212" xfId="5" applyFont="1" applyFill="1" applyBorder="1"/>
    <xf numFmtId="0" fontId="26" fillId="0" borderId="0" xfId="74" applyFont="1" applyFill="1" applyAlignment="1"/>
    <xf numFmtId="0" fontId="22" fillId="0" borderId="0" xfId="74" applyFont="1" applyFill="1" applyAlignment="1"/>
    <xf numFmtId="0" fontId="22" fillId="0" borderId="14" xfId="74" applyFont="1" applyFill="1" applyBorder="1" applyAlignment="1">
      <alignment horizontal="distributed" vertical="center" justifyLastLine="1"/>
    </xf>
    <xf numFmtId="0" fontId="22" fillId="0" borderId="0" xfId="74" quotePrefix="1" applyFont="1" applyFill="1" applyBorder="1" applyAlignment="1">
      <alignment horizontal="center"/>
    </xf>
    <xf numFmtId="176" fontId="22" fillId="0" borderId="0" xfId="5" applyNumberFormat="1" applyFont="1" applyFill="1" applyBorder="1" applyAlignment="1">
      <alignment horizontal="center"/>
    </xf>
    <xf numFmtId="0" fontId="22" fillId="0" borderId="4" xfId="74" quotePrefix="1" applyFont="1" applyFill="1" applyBorder="1" applyAlignment="1">
      <alignment horizontal="center"/>
    </xf>
    <xf numFmtId="0" fontId="22" fillId="0" borderId="0" xfId="74" applyFont="1" applyFill="1" applyBorder="1" applyAlignment="1"/>
    <xf numFmtId="38" fontId="78" fillId="0" borderId="0" xfId="5" applyFont="1" applyFill="1" applyBorder="1" applyAlignment="1">
      <alignment horizontal="right"/>
    </xf>
    <xf numFmtId="0" fontId="42" fillId="0" borderId="4" xfId="73" quotePrefix="1" applyFont="1" applyFill="1" applyBorder="1" applyAlignment="1">
      <alignment horizontal="center"/>
    </xf>
    <xf numFmtId="0" fontId="78" fillId="0" borderId="4" xfId="73" quotePrefix="1" applyFont="1" applyFill="1" applyBorder="1" applyAlignment="1">
      <alignment horizontal="center"/>
    </xf>
    <xf numFmtId="0" fontId="78" fillId="0" borderId="218" xfId="73" quotePrefix="1" applyFont="1" applyFill="1" applyBorder="1" applyAlignment="1">
      <alignment horizontal="center"/>
    </xf>
    <xf numFmtId="0" fontId="6" fillId="0" borderId="212" xfId="73" applyBorder="1"/>
    <xf numFmtId="0" fontId="6" fillId="0" borderId="212" xfId="73" applyFont="1" applyBorder="1" applyAlignment="1"/>
    <xf numFmtId="0" fontId="6" fillId="0" borderId="212" xfId="73" applyFont="1" applyBorder="1" applyAlignment="1">
      <alignment horizontal="right"/>
    </xf>
    <xf numFmtId="231" fontId="135" fillId="0" borderId="0" xfId="0" applyFont="1" applyAlignment="1">
      <alignment horizontal="left" vertical="center"/>
    </xf>
    <xf numFmtId="231" fontId="3" fillId="0" borderId="0" xfId="0" applyFont="1" applyAlignment="1">
      <alignment horizontal="left" vertical="center"/>
    </xf>
    <xf numFmtId="231" fontId="3" fillId="0" borderId="0" xfId="0" applyFont="1">
      <alignment vertical="center"/>
    </xf>
    <xf numFmtId="231" fontId="57" fillId="0" borderId="0" xfId="0" applyFont="1" applyAlignment="1">
      <alignment horizontal="left" vertical="center"/>
    </xf>
    <xf numFmtId="231" fontId="4" fillId="0" borderId="0" xfId="0" applyFont="1" applyAlignment="1">
      <alignment horizontal="left" vertical="center"/>
    </xf>
    <xf numFmtId="231" fontId="3" fillId="0" borderId="7" xfId="0" applyFont="1" applyBorder="1" applyAlignment="1">
      <alignment horizontal="left" vertical="center"/>
    </xf>
    <xf numFmtId="231" fontId="3" fillId="4" borderId="22" xfId="0" applyFont="1" applyFill="1" applyBorder="1" applyAlignment="1">
      <alignment horizontal="center" vertical="center"/>
    </xf>
    <xf numFmtId="231" fontId="3" fillId="4" borderId="22" xfId="0" applyFont="1" applyFill="1" applyBorder="1">
      <alignment vertical="center"/>
    </xf>
    <xf numFmtId="231" fontId="17" fillId="4" borderId="264" xfId="4" applyFill="1" applyBorder="1">
      <alignment vertical="center"/>
    </xf>
    <xf numFmtId="231" fontId="17" fillId="4" borderId="265" xfId="4" applyFill="1" applyBorder="1">
      <alignment vertical="center"/>
    </xf>
    <xf numFmtId="231" fontId="17" fillId="4" borderId="265" xfId="4" applyFill="1" applyBorder="1" applyAlignment="1">
      <alignment horizontal="left" vertical="center"/>
    </xf>
    <xf numFmtId="231" fontId="17" fillId="4" borderId="266" xfId="4" applyFill="1" applyBorder="1">
      <alignment vertical="center"/>
    </xf>
    <xf numFmtId="231" fontId="17" fillId="4" borderId="266" xfId="4" applyFill="1" applyBorder="1" applyAlignment="1">
      <alignment horizontal="left" vertical="center"/>
    </xf>
    <xf numFmtId="231" fontId="17" fillId="4" borderId="264" xfId="4" applyFill="1" applyBorder="1" applyAlignment="1">
      <alignment horizontal="left" vertical="center"/>
    </xf>
    <xf numFmtId="231" fontId="3" fillId="4" borderId="40" xfId="0" applyFont="1" applyFill="1" applyBorder="1" applyAlignment="1">
      <alignment horizontal="center" vertical="center"/>
    </xf>
    <xf numFmtId="231" fontId="3" fillId="4" borderId="40" xfId="0" applyFont="1" applyFill="1" applyBorder="1">
      <alignment vertical="center"/>
    </xf>
    <xf numFmtId="231" fontId="0" fillId="4" borderId="266" xfId="0" applyFill="1" applyBorder="1">
      <alignment vertical="center"/>
    </xf>
    <xf numFmtId="231" fontId="3" fillId="0" borderId="22" xfId="0" applyFont="1" applyBorder="1" applyAlignment="1">
      <alignment horizontal="center" vertical="center"/>
    </xf>
    <xf numFmtId="231" fontId="3" fillId="0" borderId="22" xfId="0" applyFont="1" applyBorder="1">
      <alignment vertical="center"/>
    </xf>
    <xf numFmtId="231" fontId="17" fillId="0" borderId="264" xfId="4" applyFill="1" applyBorder="1" applyAlignment="1">
      <alignment horizontal="left" vertical="center"/>
    </xf>
    <xf numFmtId="231" fontId="17" fillId="0" borderId="265" xfId="4" applyFill="1" applyBorder="1" applyAlignment="1">
      <alignment horizontal="left" vertical="center"/>
    </xf>
    <xf numFmtId="231" fontId="17" fillId="0" borderId="265" xfId="4" applyFill="1" applyBorder="1">
      <alignment vertical="center"/>
    </xf>
    <xf numFmtId="231" fontId="3" fillId="0" borderId="265" xfId="0" applyFont="1" applyBorder="1" applyAlignment="1">
      <alignment horizontal="left" vertical="center"/>
    </xf>
    <xf numFmtId="231" fontId="3" fillId="0" borderId="266" xfId="0" applyFont="1" applyBorder="1" applyAlignment="1">
      <alignment horizontal="left" vertical="center"/>
    </xf>
    <xf numFmtId="231" fontId="3" fillId="4" borderId="266" xfId="0" applyFont="1" applyFill="1" applyBorder="1" applyAlignment="1">
      <alignment horizontal="left" vertical="center"/>
    </xf>
    <xf numFmtId="231" fontId="0" fillId="0" borderId="0" xfId="0" applyAlignment="1">
      <alignment horizontal="center" vertical="center"/>
    </xf>
    <xf numFmtId="231" fontId="17" fillId="0" borderId="264" xfId="4" applyFill="1" applyBorder="1">
      <alignment vertical="center"/>
    </xf>
    <xf numFmtId="231" fontId="3" fillId="4" borderId="265" xfId="0" applyFont="1" applyFill="1" applyBorder="1" applyAlignment="1">
      <alignment horizontal="left" vertical="center"/>
    </xf>
    <xf numFmtId="231" fontId="17" fillId="0" borderId="266" xfId="4" applyFill="1" applyBorder="1">
      <alignment vertical="center"/>
    </xf>
    <xf numFmtId="231" fontId="3" fillId="0" borderId="267" xfId="0" applyFont="1" applyBorder="1" applyAlignment="1">
      <alignment horizontal="center" vertical="center"/>
    </xf>
    <xf numFmtId="231" fontId="0" fillId="0" borderId="265" xfId="0" applyBorder="1" applyAlignment="1">
      <alignment horizontal="left" vertical="center"/>
    </xf>
    <xf numFmtId="231" fontId="17" fillId="0" borderId="266" xfId="4" applyFill="1" applyBorder="1" applyAlignment="1">
      <alignment horizontal="left" vertical="center"/>
    </xf>
    <xf numFmtId="231" fontId="0" fillId="4" borderId="265" xfId="0" applyFill="1" applyBorder="1" applyAlignment="1">
      <alignment horizontal="left" vertical="center"/>
    </xf>
    <xf numFmtId="231" fontId="3" fillId="4" borderId="267" xfId="0" applyFont="1" applyFill="1" applyBorder="1" applyAlignment="1">
      <alignment horizontal="center" vertical="center"/>
    </xf>
    <xf numFmtId="231" fontId="3" fillId="4" borderId="265" xfId="0" applyFont="1" applyFill="1" applyBorder="1">
      <alignment vertical="center"/>
    </xf>
    <xf numFmtId="231" fontId="0" fillId="0" borderId="266" xfId="0" applyBorder="1">
      <alignment vertical="center"/>
    </xf>
    <xf numFmtId="231" fontId="5" fillId="0" borderId="265" xfId="0" applyFont="1" applyBorder="1" applyAlignment="1">
      <alignment horizontal="left" vertical="center"/>
    </xf>
    <xf numFmtId="231" fontId="136" fillId="2" borderId="265" xfId="4" applyFont="1" applyFill="1" applyBorder="1" applyAlignment="1">
      <alignment horizontal="left" vertical="center"/>
    </xf>
    <xf numFmtId="231" fontId="136" fillId="2" borderId="266" xfId="4" applyFont="1" applyFill="1" applyBorder="1" applyAlignment="1">
      <alignment horizontal="left" vertical="center"/>
    </xf>
    <xf numFmtId="231" fontId="5" fillId="0" borderId="0" xfId="0" applyFont="1">
      <alignment vertical="center"/>
    </xf>
    <xf numFmtId="231" fontId="136" fillId="2" borderId="264" xfId="4" applyFont="1" applyFill="1" applyBorder="1" applyAlignment="1">
      <alignment horizontal="left" vertical="center"/>
    </xf>
    <xf numFmtId="231" fontId="0" fillId="0" borderId="211" xfId="0" applyBorder="1">
      <alignment vertical="center"/>
    </xf>
    <xf numFmtId="231" fontId="5" fillId="4" borderId="265" xfId="0" applyFont="1" applyFill="1" applyBorder="1">
      <alignment vertical="center"/>
    </xf>
    <xf numFmtId="231" fontId="57" fillId="0" borderId="0" xfId="0" applyFont="1">
      <alignment vertical="center"/>
    </xf>
    <xf numFmtId="0" fontId="120" fillId="0" borderId="0" xfId="0" applyNumberFormat="1" applyFont="1" applyAlignment="1">
      <alignment horizontal="left" vertical="center"/>
    </xf>
    <xf numFmtId="38" fontId="17" fillId="0" borderId="0" xfId="4" applyNumberFormat="1" applyFill="1" applyAlignment="1">
      <alignment horizontal="center"/>
    </xf>
    <xf numFmtId="0" fontId="17" fillId="0" borderId="0" xfId="4" applyNumberFormat="1" applyAlignment="1">
      <alignment horizontal="center" vertical="center"/>
    </xf>
    <xf numFmtId="231" fontId="17" fillId="0" borderId="0" xfId="4" applyFill="1" applyAlignment="1">
      <alignment horizontal="center" vertical="center"/>
    </xf>
    <xf numFmtId="231" fontId="8" fillId="0" borderId="0" xfId="40" applyFont="1" applyAlignment="1">
      <alignment vertical="center" wrapText="1"/>
    </xf>
    <xf numFmtId="231" fontId="118" fillId="0" borderId="0" xfId="0" applyFont="1" applyBorder="1" applyAlignment="1">
      <alignment vertical="center" wrapText="1"/>
    </xf>
    <xf numFmtId="231" fontId="138" fillId="0" borderId="269" xfId="0" applyFont="1" applyBorder="1" applyAlignment="1">
      <alignment horizontal="center" vertical="center"/>
    </xf>
    <xf numFmtId="0" fontId="17" fillId="0" borderId="0" xfId="4" applyNumberFormat="1" applyFill="1" applyAlignment="1" applyProtection="1"/>
    <xf numFmtId="231" fontId="26" fillId="2" borderId="0" xfId="2" applyFont="1" applyFill="1"/>
    <xf numFmtId="231" fontId="139" fillId="0" borderId="0" xfId="0" applyFont="1" applyFill="1" applyBorder="1">
      <alignment vertical="center"/>
    </xf>
    <xf numFmtId="231" fontId="77" fillId="0" borderId="0" xfId="8" applyNumberFormat="1" applyFont="1" applyAlignment="1">
      <alignment vertical="center" wrapText="1"/>
    </xf>
    <xf numFmtId="231" fontId="22" fillId="0" borderId="0" xfId="8" applyNumberFormat="1" applyFont="1" applyAlignment="1">
      <alignment vertical="center"/>
    </xf>
    <xf numFmtId="231" fontId="22" fillId="0" borderId="0" xfId="0" applyFont="1" applyFill="1" applyBorder="1">
      <alignment vertical="center"/>
    </xf>
    <xf numFmtId="38" fontId="8" fillId="0" borderId="13" xfId="17" applyFont="1" applyFill="1" applyBorder="1" applyAlignment="1">
      <alignment horizontal="center" vertical="center" wrapText="1"/>
    </xf>
    <xf numFmtId="38" fontId="8" fillId="0" borderId="35" xfId="17" applyFont="1" applyFill="1" applyBorder="1" applyAlignment="1">
      <alignment horizontal="center" vertical="center" wrapText="1"/>
    </xf>
    <xf numFmtId="38" fontId="8" fillId="0" borderId="0" xfId="17" applyFont="1" applyFill="1" applyBorder="1" applyAlignment="1">
      <alignment horizontal="right"/>
    </xf>
    <xf numFmtId="231" fontId="120" fillId="0" borderId="0" xfId="0" applyFont="1" applyAlignment="1">
      <alignment horizontal="left" vertical="center"/>
    </xf>
    <xf numFmtId="0" fontId="120" fillId="0" borderId="0" xfId="0" applyNumberFormat="1" applyFont="1" applyAlignment="1">
      <alignment horizontal="left" vertical="center"/>
    </xf>
    <xf numFmtId="231" fontId="121" fillId="0" borderId="0" xfId="0" applyFont="1" applyBorder="1" applyAlignment="1">
      <alignment horizontal="left" vertical="center"/>
    </xf>
    <xf numFmtId="231" fontId="120" fillId="0" borderId="0" xfId="0" applyFont="1" applyBorder="1" applyAlignment="1">
      <alignment horizontal="left" vertical="center"/>
    </xf>
    <xf numFmtId="231" fontId="5" fillId="4" borderId="265" xfId="0" applyFont="1" applyFill="1" applyBorder="1" applyAlignment="1">
      <alignment horizontal="left" vertical="center"/>
    </xf>
    <xf numFmtId="231" fontId="5" fillId="0" borderId="265" xfId="0" applyFont="1" applyBorder="1" applyAlignment="1">
      <alignment horizontal="left" vertical="center"/>
    </xf>
    <xf numFmtId="231" fontId="3" fillId="4" borderId="268" xfId="0" applyFont="1" applyFill="1" applyBorder="1" applyAlignment="1">
      <alignment horizontal="left" vertical="center" wrapText="1"/>
    </xf>
    <xf numFmtId="231" fontId="3" fillId="4" borderId="40" xfId="0" applyFont="1" applyFill="1" applyBorder="1" applyAlignment="1">
      <alignment horizontal="left" vertical="center"/>
    </xf>
    <xf numFmtId="231" fontId="4" fillId="0" borderId="251" xfId="0" applyFont="1" applyBorder="1" applyAlignment="1">
      <alignment horizontal="left" vertical="center"/>
    </xf>
    <xf numFmtId="231" fontId="22" fillId="0" borderId="0" xfId="40" applyFont="1" applyAlignment="1">
      <alignment horizontal="left" vertical="center" wrapText="1"/>
    </xf>
    <xf numFmtId="231" fontId="22" fillId="0" borderId="0" xfId="40" applyFont="1" applyAlignment="1">
      <alignment horizontal="left" vertical="center"/>
    </xf>
    <xf numFmtId="231" fontId="22" fillId="0" borderId="0" xfId="40" applyFont="1" applyAlignment="1">
      <alignment horizontal="left" vertical="top" wrapText="1"/>
    </xf>
    <xf numFmtId="231" fontId="77" fillId="0" borderId="0" xfId="40" applyFont="1" applyAlignment="1">
      <alignment horizontal="justify" vertical="center"/>
    </xf>
    <xf numFmtId="231" fontId="8" fillId="0" borderId="9" xfId="36" applyNumberFormat="1" applyFont="1" applyFill="1" applyBorder="1" applyAlignment="1">
      <alignment horizontal="center" vertical="center"/>
    </xf>
    <xf numFmtId="231" fontId="8" fillId="0" borderId="8" xfId="36" applyNumberFormat="1" applyFont="1" applyFill="1" applyBorder="1" applyAlignment="1">
      <alignment horizontal="center" vertical="center"/>
    </xf>
    <xf numFmtId="230" fontId="23" fillId="0" borderId="0" xfId="36" applyNumberFormat="1" applyFont="1" applyFill="1" applyBorder="1" applyAlignment="1">
      <alignment horizontal="center" vertical="center"/>
    </xf>
    <xf numFmtId="230" fontId="8" fillId="0" borderId="0" xfId="36" applyNumberFormat="1" applyFont="1" applyFill="1" applyBorder="1" applyAlignment="1">
      <alignment horizontal="center" vertical="center"/>
    </xf>
    <xf numFmtId="230" fontId="6" fillId="0" borderId="0" xfId="36" applyNumberFormat="1" applyFont="1" applyBorder="1" applyAlignment="1">
      <alignment horizontal="center"/>
    </xf>
    <xf numFmtId="230" fontId="8" fillId="0" borderId="1" xfId="36" applyNumberFormat="1" applyFont="1" applyFill="1" applyBorder="1" applyAlignment="1">
      <alignment horizontal="center" vertical="center"/>
    </xf>
    <xf numFmtId="230" fontId="8" fillId="0" borderId="7" xfId="36" applyNumberFormat="1" applyFont="1" applyFill="1" applyBorder="1" applyAlignment="1">
      <alignment horizontal="center" vertical="center"/>
    </xf>
    <xf numFmtId="230" fontId="8" fillId="0" borderId="1" xfId="36" applyNumberFormat="1" applyFont="1" applyBorder="1" applyAlignment="1">
      <alignment horizontal="right"/>
    </xf>
    <xf numFmtId="231" fontId="8" fillId="0" borderId="0" xfId="42" applyFont="1" applyFill="1" applyBorder="1" applyAlignment="1">
      <alignment horizontal="right"/>
    </xf>
    <xf numFmtId="231" fontId="8" fillId="0" borderId="217" xfId="42" applyFont="1" applyFill="1" applyBorder="1" applyAlignment="1">
      <alignment horizontal="right"/>
    </xf>
    <xf numFmtId="231" fontId="19" fillId="0" borderId="1" xfId="42" applyFont="1" applyFill="1" applyBorder="1" applyAlignment="1">
      <alignment horizontal="center" vertical="center"/>
    </xf>
    <xf numFmtId="231" fontId="19" fillId="0" borderId="9" xfId="42" applyFont="1" applyFill="1" applyBorder="1" applyAlignment="1">
      <alignment horizontal="center" vertical="center"/>
    </xf>
    <xf numFmtId="231" fontId="19" fillId="0" borderId="7" xfId="42" applyFont="1" applyFill="1" applyBorder="1" applyAlignment="1">
      <alignment horizontal="center" vertical="center"/>
    </xf>
    <xf numFmtId="231" fontId="19" fillId="0" borderId="8" xfId="42" applyFont="1" applyFill="1" applyBorder="1" applyAlignment="1">
      <alignment horizontal="center" vertical="center"/>
    </xf>
    <xf numFmtId="231" fontId="19" fillId="0" borderId="42" xfId="42" applyFont="1" applyFill="1" applyBorder="1" applyAlignment="1">
      <alignment horizontal="center" vertical="center"/>
    </xf>
    <xf numFmtId="231" fontId="19" fillId="0" borderId="40" xfId="42" applyFont="1" applyFill="1" applyBorder="1" applyAlignment="1">
      <alignment horizontal="center" vertical="center"/>
    </xf>
    <xf numFmtId="231" fontId="19" fillId="0" borderId="42" xfId="42" applyFont="1" applyFill="1" applyBorder="1" applyAlignment="1">
      <alignment horizontal="center" vertical="top" wrapText="1"/>
    </xf>
    <xf numFmtId="231" fontId="19" fillId="0" borderId="40" xfId="42" applyFont="1" applyFill="1" applyBorder="1" applyAlignment="1">
      <alignment horizontal="center" vertical="top" wrapText="1"/>
    </xf>
    <xf numFmtId="231" fontId="19" fillId="0" borderId="42" xfId="42" applyFont="1" applyFill="1" applyBorder="1" applyAlignment="1">
      <alignment horizontal="center" vertical="center" wrapText="1"/>
    </xf>
    <xf numFmtId="38" fontId="19" fillId="0" borderId="0" xfId="17" applyFont="1" applyAlignment="1">
      <alignment horizontal="center"/>
    </xf>
    <xf numFmtId="38" fontId="8" fillId="0" borderId="13" xfId="17" applyFont="1" applyFill="1" applyBorder="1" applyAlignment="1">
      <alignment horizontal="center"/>
    </xf>
    <xf numFmtId="38" fontId="8" fillId="0" borderId="14" xfId="17" applyFont="1" applyFill="1" applyBorder="1" applyAlignment="1">
      <alignment horizontal="center"/>
    </xf>
    <xf numFmtId="38" fontId="8" fillId="0" borderId="42" xfId="17" applyFont="1" applyFill="1" applyBorder="1" applyAlignment="1">
      <alignment horizontal="center" vertical="center"/>
    </xf>
    <xf numFmtId="38" fontId="8" fillId="0" borderId="40" xfId="17" applyFont="1" applyFill="1" applyBorder="1" applyAlignment="1">
      <alignment horizontal="center" vertical="center"/>
    </xf>
    <xf numFmtId="38" fontId="8" fillId="0" borderId="9" xfId="17" applyFont="1" applyFill="1" applyBorder="1" applyAlignment="1">
      <alignment horizontal="center" vertical="center" wrapText="1"/>
    </xf>
    <xf numFmtId="38" fontId="8" fillId="0" borderId="8" xfId="17" applyFont="1" applyFill="1" applyBorder="1" applyAlignment="1">
      <alignment horizontal="center" vertical="center" wrapText="1"/>
    </xf>
    <xf numFmtId="38" fontId="8" fillId="0" borderId="13" xfId="17" applyFont="1" applyFill="1" applyBorder="1" applyAlignment="1">
      <alignment horizontal="center" vertical="center"/>
    </xf>
    <xf numFmtId="38" fontId="8" fillId="0" borderId="14" xfId="17" applyFont="1" applyFill="1" applyBorder="1" applyAlignment="1">
      <alignment horizontal="center" vertical="center"/>
    </xf>
    <xf numFmtId="38" fontId="8" fillId="0" borderId="46" xfId="17" applyFont="1" applyFill="1" applyBorder="1" applyAlignment="1">
      <alignment horizontal="center" wrapText="1"/>
    </xf>
    <xf numFmtId="38" fontId="8" fillId="0" borderId="23" xfId="17" applyFont="1" applyFill="1" applyBorder="1" applyAlignment="1">
      <alignment horizontal="center" wrapText="1"/>
    </xf>
    <xf numFmtId="231" fontId="8" fillId="0" borderId="44" xfId="41" applyFont="1" applyFill="1" applyBorder="1" applyAlignment="1">
      <alignment horizontal="center" vertical="center"/>
    </xf>
    <xf numFmtId="231" fontId="8" fillId="0" borderId="40" xfId="41" applyFont="1" applyFill="1" applyBorder="1" applyAlignment="1">
      <alignment horizontal="center" vertical="center"/>
    </xf>
    <xf numFmtId="231" fontId="8" fillId="0" borderId="12" xfId="41" applyFont="1" applyFill="1" applyBorder="1" applyAlignment="1">
      <alignment horizontal="center" vertical="center"/>
    </xf>
    <xf numFmtId="231" fontId="8" fillId="0" borderId="39" xfId="41" applyFont="1" applyFill="1" applyBorder="1" applyAlignment="1">
      <alignment horizontal="center" vertical="center"/>
    </xf>
    <xf numFmtId="231" fontId="8" fillId="0" borderId="13" xfId="41" applyFont="1" applyFill="1" applyBorder="1" applyAlignment="1">
      <alignment horizontal="center"/>
    </xf>
    <xf numFmtId="231" fontId="8" fillId="0" borderId="14" xfId="41" applyFont="1" applyFill="1" applyBorder="1" applyAlignment="1">
      <alignment horizontal="center"/>
    </xf>
    <xf numFmtId="231" fontId="8" fillId="0" borderId="46" xfId="41" applyFont="1" applyFill="1" applyBorder="1" applyAlignment="1">
      <alignment horizontal="center"/>
    </xf>
    <xf numFmtId="231" fontId="8" fillId="0" borderId="9" xfId="6" applyFont="1" applyFill="1" applyBorder="1" applyAlignment="1">
      <alignment horizontal="center" vertical="center"/>
    </xf>
    <xf numFmtId="231" fontId="8" fillId="0" borderId="8" xfId="6" applyFont="1" applyFill="1" applyBorder="1" applyAlignment="1">
      <alignment horizontal="center" vertical="center"/>
    </xf>
    <xf numFmtId="231" fontId="8" fillId="0" borderId="1" xfId="6" applyFont="1" applyBorder="1" applyAlignment="1">
      <alignment horizontal="right"/>
    </xf>
    <xf numFmtId="231" fontId="8" fillId="0" borderId="1" xfId="6" applyFont="1" applyBorder="1" applyAlignment="1">
      <alignment horizontal="left"/>
    </xf>
    <xf numFmtId="231" fontId="22" fillId="0" borderId="0" xfId="0" applyFont="1" applyBorder="1" applyAlignment="1">
      <alignment horizontal="center" vertical="center"/>
    </xf>
    <xf numFmtId="231" fontId="8" fillId="0" borderId="1" xfId="41" applyFont="1" applyFill="1" applyBorder="1" applyAlignment="1">
      <alignment horizontal="center" vertical="center"/>
    </xf>
    <xf numFmtId="231" fontId="8" fillId="0" borderId="1" xfId="41" applyFont="1" applyFill="1" applyBorder="1" applyAlignment="1"/>
    <xf numFmtId="231" fontId="8" fillId="0" borderId="0" xfId="41" applyFont="1" applyFill="1" applyBorder="1" applyAlignment="1"/>
    <xf numFmtId="231" fontId="8" fillId="0" borderId="7" xfId="41" applyFont="1" applyFill="1" applyBorder="1" applyAlignment="1"/>
    <xf numFmtId="231" fontId="8" fillId="0" borderId="35" xfId="41" applyFont="1" applyFill="1" applyBorder="1" applyAlignment="1">
      <alignment horizontal="center" vertical="center"/>
    </xf>
    <xf numFmtId="231" fontId="8" fillId="0" borderId="22" xfId="41" applyFont="1" applyFill="1" applyBorder="1" applyAlignment="1">
      <alignment horizontal="center" vertical="center"/>
    </xf>
    <xf numFmtId="190" fontId="8" fillId="0" borderId="0" xfId="17" applyNumberFormat="1" applyFont="1" applyBorder="1" applyAlignment="1">
      <alignment horizontal="right" vertical="center"/>
    </xf>
    <xf numFmtId="190" fontId="8" fillId="0" borderId="2" xfId="17" applyNumberFormat="1" applyFont="1" applyBorder="1" applyAlignment="1">
      <alignment horizontal="right" vertical="center"/>
    </xf>
    <xf numFmtId="38" fontId="8" fillId="0" borderId="46" xfId="17" applyFont="1" applyFill="1" applyBorder="1" applyAlignment="1">
      <alignment horizontal="center" vertical="center" wrapText="1"/>
    </xf>
    <xf numFmtId="38" fontId="8" fillId="0" borderId="23" xfId="17" applyFont="1" applyFill="1" applyBorder="1" applyAlignment="1">
      <alignment horizontal="center" vertical="center" wrapText="1"/>
    </xf>
    <xf numFmtId="38" fontId="8" fillId="0" borderId="35" xfId="17" applyFont="1" applyFill="1" applyBorder="1" applyAlignment="1">
      <alignment horizontal="center" vertical="center" wrapText="1"/>
    </xf>
    <xf numFmtId="38" fontId="8" fillId="0" borderId="22" xfId="17" applyFont="1" applyFill="1" applyBorder="1" applyAlignment="1">
      <alignment horizontal="center" vertical="center" wrapText="1"/>
    </xf>
    <xf numFmtId="38" fontId="8" fillId="0" borderId="4" xfId="17" applyFont="1" applyBorder="1" applyAlignment="1">
      <alignment horizontal="center" vertical="center" wrapText="1"/>
    </xf>
    <xf numFmtId="38" fontId="8" fillId="0" borderId="3" xfId="17" applyFont="1" applyBorder="1" applyAlignment="1">
      <alignment horizontal="center" vertical="center" wrapText="1"/>
    </xf>
    <xf numFmtId="233" fontId="8" fillId="0" borderId="0" xfId="17" applyNumberFormat="1" applyFont="1" applyBorder="1" applyAlignment="1">
      <alignment horizontal="right" vertical="center"/>
    </xf>
    <xf numFmtId="233" fontId="8" fillId="0" borderId="2" xfId="17" applyNumberFormat="1" applyFont="1" applyBorder="1" applyAlignment="1">
      <alignment horizontal="right" vertical="center"/>
    </xf>
    <xf numFmtId="38" fontId="8" fillId="0" borderId="13" xfId="17" applyFont="1" applyFill="1" applyBorder="1" applyAlignment="1">
      <alignment horizontal="center" vertical="center" wrapText="1"/>
    </xf>
    <xf numFmtId="38" fontId="8" fillId="0" borderId="21" xfId="17" applyFont="1" applyFill="1" applyBorder="1" applyAlignment="1">
      <alignment horizontal="center" vertical="center" wrapText="1"/>
    </xf>
    <xf numFmtId="231" fontId="22" fillId="0" borderId="14" xfId="42" applyFont="1" applyBorder="1" applyAlignment="1">
      <alignment horizontal="center" vertical="center"/>
    </xf>
    <xf numFmtId="231" fontId="22" fillId="0" borderId="46" xfId="42" applyFont="1" applyBorder="1" applyAlignment="1">
      <alignment horizontal="center" vertical="center"/>
    </xf>
    <xf numFmtId="231" fontId="22" fillId="0" borderId="13" xfId="42" applyFont="1" applyBorder="1" applyAlignment="1">
      <alignment horizontal="center" vertical="center"/>
    </xf>
    <xf numFmtId="231" fontId="22" fillId="0" borderId="44" xfId="42" applyFont="1" applyBorder="1" applyAlignment="1">
      <alignment horizontal="center" vertical="center" wrapText="1"/>
    </xf>
    <xf numFmtId="231" fontId="22" fillId="0" borderId="40" xfId="42" applyFont="1" applyBorder="1" applyAlignment="1">
      <alignment horizontal="center" vertical="center" wrapText="1"/>
    </xf>
    <xf numFmtId="231" fontId="22" fillId="0" borderId="12" xfId="42" applyFont="1" applyBorder="1" applyAlignment="1">
      <alignment horizontal="center" vertical="center" wrapText="1"/>
    </xf>
    <xf numFmtId="231" fontId="22" fillId="0" borderId="39" xfId="42" applyFont="1" applyBorder="1" applyAlignment="1">
      <alignment horizontal="center" vertical="center" wrapText="1"/>
    </xf>
    <xf numFmtId="231" fontId="22" fillId="0" borderId="6" xfId="42" applyFont="1" applyBorder="1" applyAlignment="1">
      <alignment horizontal="center" vertical="center" wrapText="1"/>
    </xf>
    <xf numFmtId="231" fontId="22" fillId="0" borderId="7" xfId="42" applyFont="1" applyBorder="1" applyAlignment="1">
      <alignment horizontal="center" vertical="center" wrapText="1"/>
    </xf>
    <xf numFmtId="231" fontId="22" fillId="0" borderId="5" xfId="42" applyFont="1" applyBorder="1" applyAlignment="1">
      <alignment horizontal="center" vertical="center" wrapText="1"/>
    </xf>
    <xf numFmtId="231" fontId="22" fillId="0" borderId="8" xfId="42" applyFont="1" applyBorder="1" applyAlignment="1">
      <alignment horizontal="center" vertical="center" wrapText="1"/>
    </xf>
    <xf numFmtId="231" fontId="8" fillId="0" borderId="0" xfId="41" applyFont="1" applyBorder="1" applyAlignment="1">
      <alignment horizontal="distributed"/>
    </xf>
    <xf numFmtId="231" fontId="8" fillId="0" borderId="4" xfId="41" applyFont="1" applyBorder="1" applyAlignment="1">
      <alignment horizontal="distributed"/>
    </xf>
    <xf numFmtId="231" fontId="8" fillId="0" borderId="2" xfId="41" applyFont="1" applyBorder="1" applyAlignment="1">
      <alignment horizontal="distributed"/>
    </xf>
    <xf numFmtId="231" fontId="8" fillId="0" borderId="3" xfId="41" applyFont="1" applyBorder="1" applyAlignment="1">
      <alignment horizontal="distributed"/>
    </xf>
    <xf numFmtId="231" fontId="8" fillId="0" borderId="2" xfId="41" applyFont="1" applyBorder="1" applyAlignment="1">
      <alignment horizontal="right"/>
    </xf>
    <xf numFmtId="231" fontId="8" fillId="0" borderId="0" xfId="41" applyFont="1" applyBorder="1" applyAlignment="1">
      <alignment horizontal="right"/>
    </xf>
    <xf numFmtId="0" fontId="8" fillId="0" borderId="13" xfId="41" applyNumberFormat="1" applyFont="1" applyFill="1" applyBorder="1" applyAlignment="1">
      <alignment horizontal="center" vertical="center"/>
    </xf>
    <xf numFmtId="0" fontId="8" fillId="0" borderId="14" xfId="41" applyNumberFormat="1" applyFont="1" applyFill="1" applyBorder="1" applyAlignment="1">
      <alignment horizontal="center" vertical="center"/>
    </xf>
    <xf numFmtId="0" fontId="8" fillId="0" borderId="46" xfId="41" applyNumberFormat="1" applyFont="1" applyFill="1" applyBorder="1" applyAlignment="1">
      <alignment horizontal="center" vertical="center"/>
    </xf>
    <xf numFmtId="231" fontId="8" fillId="0" borderId="0" xfId="41" applyFont="1" applyFill="1" applyBorder="1" applyAlignment="1" applyProtection="1">
      <alignment horizontal="distributed" vertical="center"/>
    </xf>
    <xf numFmtId="231" fontId="8" fillId="0" borderId="4" xfId="41" applyFont="1" applyFill="1" applyBorder="1" applyAlignment="1" applyProtection="1">
      <alignment horizontal="distributed" vertical="center"/>
    </xf>
    <xf numFmtId="231" fontId="8" fillId="0" borderId="9" xfId="41" applyFont="1" applyFill="1" applyBorder="1" applyAlignment="1">
      <alignment horizontal="center" vertical="center"/>
    </xf>
    <xf numFmtId="231" fontId="8" fillId="0" borderId="0" xfId="41" applyFont="1" applyFill="1" applyBorder="1" applyAlignment="1">
      <alignment horizontal="center" vertical="center"/>
    </xf>
    <xf numFmtId="231" fontId="8" fillId="0" borderId="4" xfId="41" applyFont="1" applyFill="1" applyBorder="1" applyAlignment="1">
      <alignment horizontal="center" vertical="center"/>
    </xf>
    <xf numFmtId="231" fontId="8" fillId="0" borderId="7" xfId="41" applyFont="1" applyFill="1" applyBorder="1" applyAlignment="1">
      <alignment horizontal="center" vertical="center"/>
    </xf>
    <xf numFmtId="231" fontId="8" fillId="0" borderId="8" xfId="41" applyFont="1" applyFill="1" applyBorder="1" applyAlignment="1">
      <alignment horizontal="center" vertical="center"/>
    </xf>
    <xf numFmtId="231" fontId="8" fillId="0" borderId="21" xfId="41" applyFont="1" applyFill="1" applyBorder="1" applyAlignment="1">
      <alignment horizontal="center"/>
    </xf>
    <xf numFmtId="231" fontId="8" fillId="0" borderId="23" xfId="41" applyFont="1" applyBorder="1" applyAlignment="1">
      <alignment horizontal="center"/>
    </xf>
    <xf numFmtId="231" fontId="8" fillId="0" borderId="80" xfId="41" applyFont="1" applyBorder="1" applyAlignment="1">
      <alignment horizontal="center"/>
    </xf>
    <xf numFmtId="231" fontId="8" fillId="0" borderId="6" xfId="41" applyFont="1" applyFill="1" applyBorder="1" applyAlignment="1">
      <alignment horizontal="center" vertical="center"/>
    </xf>
    <xf numFmtId="231" fontId="8" fillId="0" borderId="5" xfId="41" applyFont="1" applyFill="1" applyBorder="1" applyAlignment="1">
      <alignment horizontal="center" vertical="center"/>
    </xf>
    <xf numFmtId="38" fontId="8" fillId="0" borderId="46" xfId="17" applyFont="1" applyFill="1" applyBorder="1" applyAlignment="1">
      <alignment horizontal="center" vertical="center"/>
    </xf>
    <xf numFmtId="38" fontId="8" fillId="0" borderId="23" xfId="17" applyFont="1" applyFill="1" applyBorder="1" applyAlignment="1">
      <alignment horizontal="center" vertical="center"/>
    </xf>
    <xf numFmtId="38" fontId="8" fillId="0" borderId="14" xfId="17" applyFont="1" applyFill="1" applyBorder="1" applyAlignment="1">
      <alignment horizontal="center" vertical="center" wrapText="1"/>
    </xf>
    <xf numFmtId="231" fontId="8" fillId="0" borderId="46" xfId="41" applyFont="1" applyFill="1" applyBorder="1" applyAlignment="1">
      <alignment horizontal="center" vertical="center"/>
    </xf>
    <xf numFmtId="231" fontId="8" fillId="0" borderId="23" xfId="41" applyFont="1" applyFill="1" applyBorder="1" applyAlignment="1">
      <alignment horizontal="center" vertical="center"/>
    </xf>
    <xf numFmtId="231" fontId="8" fillId="0" borderId="35" xfId="41" applyFont="1" applyFill="1" applyBorder="1" applyAlignment="1">
      <alignment horizontal="center"/>
    </xf>
    <xf numFmtId="49" fontId="37" fillId="0" borderId="0" xfId="46" applyNumberFormat="1" applyFont="1" applyFill="1" applyBorder="1" applyAlignment="1">
      <alignment horizontal="distributed" vertical="center"/>
    </xf>
    <xf numFmtId="49" fontId="37" fillId="0" borderId="4" xfId="46" applyNumberFormat="1" applyFont="1" applyFill="1" applyBorder="1" applyAlignment="1">
      <alignment horizontal="distributed" vertical="center"/>
    </xf>
    <xf numFmtId="49" fontId="37" fillId="0" borderId="2" xfId="46" applyNumberFormat="1" applyFont="1" applyFill="1" applyBorder="1" applyAlignment="1">
      <alignment horizontal="distributed" vertical="center"/>
    </xf>
    <xf numFmtId="49" fontId="37" fillId="0" borderId="3" xfId="46" applyNumberFormat="1" applyFont="1" applyFill="1" applyBorder="1" applyAlignment="1">
      <alignment horizontal="distributed" vertical="center"/>
    </xf>
    <xf numFmtId="49" fontId="37" fillId="0" borderId="0" xfId="46" applyNumberFormat="1" applyFont="1" applyFill="1" applyBorder="1" applyAlignment="1">
      <alignment horizontal="distributed" vertical="center" shrinkToFit="1"/>
    </xf>
    <xf numFmtId="49" fontId="37" fillId="0" borderId="4" xfId="46" applyNumberFormat="1" applyFont="1" applyFill="1" applyBorder="1" applyAlignment="1">
      <alignment horizontal="distributed" vertical="center" shrinkToFit="1"/>
    </xf>
    <xf numFmtId="231" fontId="8" fillId="0" borderId="41" xfId="44" applyFont="1" applyFill="1" applyBorder="1" applyAlignment="1">
      <alignment horizontal="center"/>
    </xf>
    <xf numFmtId="231" fontId="8" fillId="0" borderId="1" xfId="44" applyFont="1" applyFill="1" applyBorder="1" applyAlignment="1">
      <alignment horizontal="center"/>
    </xf>
    <xf numFmtId="231" fontId="8" fillId="0" borderId="21" xfId="44" applyFont="1" applyFill="1" applyBorder="1" applyAlignment="1">
      <alignment horizontal="center"/>
    </xf>
    <xf numFmtId="231" fontId="8" fillId="0" borderId="80" xfId="44" applyFont="1" applyFill="1" applyBorder="1" applyAlignment="1">
      <alignment horizontal="center"/>
    </xf>
    <xf numFmtId="231" fontId="8" fillId="0" borderId="21" xfId="44" applyFont="1" applyFill="1" applyBorder="1" applyAlignment="1">
      <alignment horizontal="center" shrinkToFit="1"/>
    </xf>
    <xf numFmtId="231" fontId="8" fillId="0" borderId="80" xfId="44" applyFont="1" applyBorder="1" applyAlignment="1">
      <alignment horizontal="center" shrinkToFit="1"/>
    </xf>
    <xf numFmtId="231" fontId="8" fillId="0" borderId="23" xfId="44" applyFont="1" applyBorder="1" applyAlignment="1">
      <alignment horizontal="center" shrinkToFit="1"/>
    </xf>
    <xf numFmtId="231" fontId="8" fillId="0" borderId="7" xfId="44" applyFont="1" applyFill="1" applyBorder="1" applyAlignment="1">
      <alignment horizontal="left"/>
    </xf>
    <xf numFmtId="231" fontId="8" fillId="0" borderId="8" xfId="44" applyFont="1" applyFill="1" applyBorder="1" applyAlignment="1">
      <alignment horizontal="left"/>
    </xf>
    <xf numFmtId="231" fontId="8" fillId="0" borderId="13" xfId="41" applyFont="1" applyBorder="1" applyAlignment="1">
      <alignment horizontal="center" vertical="center"/>
    </xf>
    <xf numFmtId="231" fontId="8" fillId="0" borderId="14" xfId="41" applyFont="1" applyBorder="1" applyAlignment="1">
      <alignment horizontal="center" vertical="center"/>
    </xf>
    <xf numFmtId="231" fontId="8" fillId="0" borderId="44" xfId="41" applyFont="1" applyBorder="1" applyAlignment="1">
      <alignment horizontal="center" vertical="center" shrinkToFit="1"/>
    </xf>
    <xf numFmtId="231" fontId="8" fillId="0" borderId="40" xfId="41" applyFont="1" applyBorder="1" applyAlignment="1">
      <alignment horizontal="center" vertical="center" shrinkToFit="1"/>
    </xf>
    <xf numFmtId="231" fontId="8" fillId="0" borderId="12" xfId="41" applyFont="1" applyBorder="1" applyAlignment="1">
      <alignment horizontal="center" vertical="center" shrinkToFit="1"/>
    </xf>
    <xf numFmtId="231" fontId="8" fillId="0" borderId="39" xfId="41" applyFont="1" applyBorder="1" applyAlignment="1">
      <alignment horizontal="center" vertical="center" shrinkToFit="1"/>
    </xf>
    <xf numFmtId="231" fontId="8" fillId="0" borderId="21" xfId="41" applyFont="1" applyBorder="1" applyAlignment="1">
      <alignment horizontal="center" vertical="center" shrinkToFit="1"/>
    </xf>
    <xf numFmtId="231" fontId="8" fillId="0" borderId="80" xfId="41" applyFont="1" applyBorder="1" applyAlignment="1">
      <alignment horizontal="center" vertical="center" shrinkToFit="1"/>
    </xf>
    <xf numFmtId="231" fontId="8" fillId="0" borderId="23" xfId="41" applyFont="1" applyBorder="1" applyAlignment="1">
      <alignment horizontal="center" vertical="center" shrinkToFit="1"/>
    </xf>
    <xf numFmtId="231" fontId="8" fillId="0" borderId="44" xfId="41" applyFont="1" applyFill="1" applyBorder="1" applyAlignment="1">
      <alignment horizontal="center" vertical="center" shrinkToFit="1"/>
    </xf>
    <xf numFmtId="231" fontId="8" fillId="0" borderId="40" xfId="41" applyFont="1" applyFill="1" applyBorder="1" applyAlignment="1">
      <alignment horizontal="center" vertical="center" shrinkToFit="1"/>
    </xf>
    <xf numFmtId="231" fontId="8" fillId="0" borderId="6" xfId="41" applyFont="1" applyBorder="1" applyAlignment="1">
      <alignment vertical="center"/>
    </xf>
    <xf numFmtId="231" fontId="8" fillId="0" borderId="5" xfId="41" applyFont="1" applyBorder="1" applyAlignment="1">
      <alignment vertical="center"/>
    </xf>
    <xf numFmtId="231" fontId="8" fillId="0" borderId="0" xfId="41" applyFont="1" applyBorder="1" applyAlignment="1">
      <alignment vertical="center"/>
    </xf>
    <xf numFmtId="231" fontId="8" fillId="0" borderId="4" xfId="41" applyFont="1" applyBorder="1" applyAlignment="1">
      <alignment vertical="center"/>
    </xf>
    <xf numFmtId="231" fontId="26" fillId="0" borderId="2" xfId="41" applyFont="1" applyBorder="1" applyAlignment="1">
      <alignment vertical="center"/>
    </xf>
    <xf numFmtId="231" fontId="8" fillId="0" borderId="1" xfId="41" applyFont="1" applyBorder="1" applyAlignment="1">
      <alignment horizontal="left" vertical="center"/>
    </xf>
    <xf numFmtId="231" fontId="8" fillId="0" borderId="9" xfId="41" applyFont="1" applyBorder="1" applyAlignment="1">
      <alignment horizontal="left" vertical="center"/>
    </xf>
    <xf numFmtId="231" fontId="8" fillId="0" borderId="0" xfId="41" applyFont="1" applyBorder="1" applyAlignment="1">
      <alignment horizontal="left" vertical="center"/>
    </xf>
    <xf numFmtId="231" fontId="8" fillId="0" borderId="4" xfId="41" applyFont="1" applyBorder="1" applyAlignment="1">
      <alignment horizontal="left" vertical="center"/>
    </xf>
    <xf numFmtId="231" fontId="8" fillId="0" borderId="7" xfId="41" applyFont="1" applyBorder="1" applyAlignment="1">
      <alignment horizontal="left" vertical="center"/>
    </xf>
    <xf numFmtId="231" fontId="8" fillId="0" borderId="8" xfId="41" applyFont="1" applyBorder="1" applyAlignment="1">
      <alignment horizontal="left" vertical="center"/>
    </xf>
    <xf numFmtId="231" fontId="8" fillId="0" borderId="46" xfId="41" applyFont="1" applyBorder="1" applyAlignment="1">
      <alignment horizontal="center" vertical="center"/>
    </xf>
    <xf numFmtId="231" fontId="8" fillId="0" borderId="2" xfId="41" applyFont="1" applyBorder="1" applyAlignment="1">
      <alignment vertical="center"/>
    </xf>
    <xf numFmtId="231" fontId="8" fillId="0" borderId="3" xfId="41" applyFont="1" applyBorder="1" applyAlignment="1">
      <alignment vertical="center"/>
    </xf>
    <xf numFmtId="231" fontId="8" fillId="0" borderId="1" xfId="41" applyFont="1" applyBorder="1" applyAlignment="1">
      <alignment vertical="center"/>
    </xf>
    <xf numFmtId="231" fontId="8" fillId="0" borderId="9" xfId="41" applyFont="1" applyBorder="1" applyAlignment="1">
      <alignment vertical="center"/>
    </xf>
    <xf numFmtId="231" fontId="8" fillId="0" borderId="7" xfId="41" applyFont="1" applyBorder="1" applyAlignment="1">
      <alignment vertical="center"/>
    </xf>
    <xf numFmtId="231" fontId="8" fillId="0" borderId="8" xfId="41" applyFont="1" applyBorder="1" applyAlignment="1">
      <alignment vertical="center"/>
    </xf>
    <xf numFmtId="231" fontId="8" fillId="0" borderId="0" xfId="42" applyFont="1" applyAlignment="1">
      <alignment horizontal="right" vertical="center"/>
    </xf>
    <xf numFmtId="231" fontId="22" fillId="0" borderId="0" xfId="42" applyFont="1" applyAlignment="1">
      <alignment horizontal="right" vertical="center"/>
    </xf>
    <xf numFmtId="231" fontId="8" fillId="0" borderId="7" xfId="42" applyFont="1" applyBorder="1" applyAlignment="1">
      <alignment horizontal="center" vertical="center"/>
    </xf>
    <xf numFmtId="231" fontId="8" fillId="0" borderId="0" xfId="42" quotePrefix="1" applyNumberFormat="1" applyFont="1" applyAlignment="1">
      <alignment horizontal="left" vertical="center"/>
    </xf>
    <xf numFmtId="231" fontId="8" fillId="0" borderId="0" xfId="42" applyNumberFormat="1" applyFont="1" applyAlignment="1">
      <alignment horizontal="left" vertical="center"/>
    </xf>
    <xf numFmtId="231" fontId="8" fillId="0" borderId="0" xfId="42" applyFont="1" applyAlignment="1">
      <alignment horizontal="center" vertical="center"/>
    </xf>
    <xf numFmtId="187" fontId="8" fillId="0" borderId="118" xfId="17" applyNumberFormat="1" applyFont="1" applyFill="1" applyBorder="1" applyAlignment="1">
      <alignment horizontal="center"/>
    </xf>
    <xf numFmtId="187" fontId="8" fillId="0" borderId="0" xfId="17" applyNumberFormat="1" applyFont="1" applyFill="1" applyAlignment="1">
      <alignment horizontal="center"/>
    </xf>
    <xf numFmtId="38" fontId="23" fillId="0" borderId="13" xfId="17" applyFont="1" applyFill="1" applyBorder="1" applyAlignment="1">
      <alignment horizontal="center" vertical="center" wrapText="1"/>
    </xf>
    <xf numFmtId="38" fontId="23" fillId="0" borderId="21" xfId="17" applyFont="1" applyFill="1" applyBorder="1" applyAlignment="1">
      <alignment horizontal="center" vertical="center" wrapText="1"/>
    </xf>
    <xf numFmtId="190" fontId="8" fillId="0" borderId="4" xfId="17" applyNumberFormat="1" applyFont="1" applyFill="1" applyBorder="1" applyAlignment="1">
      <alignment horizontal="center" vertical="distributed" wrapText="1"/>
    </xf>
    <xf numFmtId="190" fontId="8" fillId="0" borderId="8" xfId="17" applyNumberFormat="1" applyFont="1" applyFill="1" applyBorder="1" applyAlignment="1">
      <alignment horizontal="center" vertical="distributed" wrapText="1"/>
    </xf>
    <xf numFmtId="38" fontId="8" fillId="0" borderId="207" xfId="17" applyFont="1" applyFill="1" applyBorder="1" applyAlignment="1">
      <alignment horizontal="center" vertical="center" wrapText="1"/>
    </xf>
    <xf numFmtId="38" fontId="8" fillId="0" borderId="206" xfId="17" applyFont="1" applyFill="1" applyBorder="1" applyAlignment="1">
      <alignment horizontal="center" vertical="center" wrapText="1"/>
    </xf>
    <xf numFmtId="38" fontId="8" fillId="0" borderId="205" xfId="17" applyFont="1" applyFill="1" applyBorder="1" applyAlignment="1">
      <alignment horizontal="center" vertical="center" wrapText="1"/>
    </xf>
    <xf numFmtId="38" fontId="23" fillId="0" borderId="207" xfId="17" applyFont="1" applyFill="1" applyBorder="1" applyAlignment="1">
      <alignment horizontal="center" vertical="center" wrapText="1"/>
    </xf>
    <xf numFmtId="38" fontId="23" fillId="0" borderId="206" xfId="17" applyFont="1" applyFill="1" applyBorder="1" applyAlignment="1">
      <alignment horizontal="center" vertical="center" wrapText="1"/>
    </xf>
    <xf numFmtId="38" fontId="23" fillId="0" borderId="205" xfId="17" applyFont="1" applyFill="1" applyBorder="1" applyAlignment="1">
      <alignment horizontal="center" vertical="center" wrapText="1"/>
    </xf>
    <xf numFmtId="38" fontId="8" fillId="0" borderId="40" xfId="17" applyFont="1" applyFill="1" applyBorder="1" applyAlignment="1">
      <alignment horizontal="center" vertical="center" wrapText="1"/>
    </xf>
    <xf numFmtId="38" fontId="8" fillId="0" borderId="38" xfId="17" applyFont="1" applyFill="1" applyBorder="1" applyAlignment="1">
      <alignment horizontal="center" vertical="center" wrapText="1"/>
    </xf>
    <xf numFmtId="231" fontId="8" fillId="0" borderId="40" xfId="40" applyFont="1" applyFill="1" applyBorder="1" applyAlignment="1">
      <alignment horizontal="center" vertical="center" wrapText="1"/>
    </xf>
    <xf numFmtId="38" fontId="8" fillId="0" borderId="41" xfId="17" applyFont="1" applyFill="1" applyBorder="1" applyAlignment="1">
      <alignment horizontal="center" vertical="center" wrapText="1"/>
    </xf>
    <xf numFmtId="38" fontId="8" fillId="0" borderId="1" xfId="17" applyFont="1" applyFill="1" applyBorder="1" applyAlignment="1">
      <alignment horizontal="center" vertical="center" wrapText="1"/>
    </xf>
    <xf numFmtId="38" fontId="8" fillId="0" borderId="200" xfId="17" applyFont="1" applyFill="1" applyBorder="1" applyAlignment="1">
      <alignment horizontal="center" vertical="center" wrapText="1"/>
    </xf>
    <xf numFmtId="38" fontId="8" fillId="0" borderId="12" xfId="17" applyFont="1" applyFill="1" applyBorder="1" applyAlignment="1">
      <alignment horizontal="center" vertical="center" wrapText="1"/>
    </xf>
    <xf numFmtId="38" fontId="8" fillId="0" borderId="6" xfId="17" applyFont="1" applyFill="1" applyBorder="1" applyAlignment="1">
      <alignment horizontal="center" vertical="center" wrapText="1"/>
    </xf>
    <xf numFmtId="38" fontId="8" fillId="0" borderId="84" xfId="17" applyFont="1" applyFill="1" applyBorder="1" applyAlignment="1">
      <alignment horizontal="center" vertical="center" wrapText="1"/>
    </xf>
    <xf numFmtId="179" fontId="8" fillId="0" borderId="204" xfId="17" applyNumberFormat="1" applyFont="1" applyBorder="1" applyAlignment="1">
      <alignment horizontal="center"/>
    </xf>
    <xf numFmtId="179" fontId="8" fillId="0" borderId="203" xfId="17" applyNumberFormat="1" applyFont="1" applyBorder="1" applyAlignment="1">
      <alignment horizontal="center"/>
    </xf>
    <xf numFmtId="196" fontId="8" fillId="0" borderId="0" xfId="17" applyNumberFormat="1" applyFont="1" applyFill="1" applyAlignment="1">
      <alignment horizontal="center"/>
    </xf>
    <xf numFmtId="190" fontId="23" fillId="0" borderId="9" xfId="17" applyNumberFormat="1" applyFont="1" applyFill="1" applyBorder="1" applyAlignment="1">
      <alignment horizontal="center" vertical="distributed" wrapText="1"/>
    </xf>
    <xf numFmtId="190" fontId="23" fillId="0" borderId="4" xfId="17" applyNumberFormat="1" applyFont="1" applyFill="1" applyBorder="1" applyAlignment="1">
      <alignment horizontal="center" vertical="distributed" wrapText="1"/>
    </xf>
    <xf numFmtId="190" fontId="23" fillId="0" borderId="8" xfId="17" applyNumberFormat="1" applyFont="1" applyFill="1" applyBorder="1" applyAlignment="1">
      <alignment horizontal="center" vertical="distributed" wrapText="1"/>
    </xf>
    <xf numFmtId="38" fontId="23" fillId="0" borderId="14" xfId="17" applyFont="1" applyFill="1" applyBorder="1" applyAlignment="1">
      <alignment horizontal="center" vertical="center" wrapText="1"/>
    </xf>
    <xf numFmtId="38" fontId="23" fillId="0" borderId="46" xfId="17" applyFont="1" applyFill="1" applyBorder="1" applyAlignment="1">
      <alignment horizontal="center" vertical="center" wrapText="1"/>
    </xf>
    <xf numFmtId="38" fontId="23" fillId="0" borderId="4" xfId="17" applyFont="1" applyFill="1" applyBorder="1" applyAlignment="1">
      <alignment horizontal="center" vertical="center" wrapText="1"/>
    </xf>
    <xf numFmtId="38" fontId="23" fillId="0" borderId="38" xfId="17" applyFont="1" applyFill="1" applyBorder="1" applyAlignment="1">
      <alignment horizontal="center" vertical="center" wrapText="1"/>
    </xf>
    <xf numFmtId="38" fontId="23" fillId="0" borderId="40" xfId="17" applyFont="1" applyFill="1" applyBorder="1" applyAlignment="1">
      <alignment horizontal="center" vertical="center" wrapText="1"/>
    </xf>
    <xf numFmtId="231" fontId="23" fillId="0" borderId="40" xfId="40" applyFont="1" applyFill="1" applyBorder="1" applyAlignment="1"/>
    <xf numFmtId="231" fontId="8" fillId="0" borderId="14" xfId="40" applyFont="1" applyFill="1" applyBorder="1" applyAlignment="1">
      <alignment horizontal="center" vertical="center" wrapText="1"/>
    </xf>
    <xf numFmtId="231" fontId="8" fillId="0" borderId="80" xfId="40" applyFont="1" applyFill="1" applyBorder="1" applyAlignment="1">
      <alignment horizontal="center" vertical="center"/>
    </xf>
    <xf numFmtId="231" fontId="8" fillId="0" borderId="35" xfId="40" applyFont="1" applyFill="1" applyBorder="1" applyAlignment="1">
      <alignment horizontal="center" vertical="center" wrapText="1"/>
    </xf>
    <xf numFmtId="231" fontId="8" fillId="0" borderId="22" xfId="40" applyFont="1" applyFill="1" applyBorder="1" applyAlignment="1">
      <alignment horizontal="center" vertical="center"/>
    </xf>
    <xf numFmtId="231" fontId="8" fillId="0" borderId="13" xfId="40" applyFont="1" applyFill="1" applyBorder="1" applyAlignment="1">
      <alignment horizontal="center" vertical="center" wrapText="1"/>
    </xf>
    <xf numFmtId="231" fontId="8" fillId="0" borderId="21" xfId="40" applyFont="1" applyFill="1" applyBorder="1" applyAlignment="1">
      <alignment horizontal="center" vertical="center"/>
    </xf>
    <xf numFmtId="231" fontId="8" fillId="0" borderId="42" xfId="40" applyFont="1" applyFill="1" applyBorder="1" applyAlignment="1">
      <alignment horizontal="center" vertical="center" wrapText="1"/>
    </xf>
    <xf numFmtId="231" fontId="8" fillId="0" borderId="40" xfId="40" applyFont="1" applyFill="1" applyBorder="1" applyAlignment="1">
      <alignment horizontal="center" vertical="center"/>
    </xf>
    <xf numFmtId="231" fontId="8" fillId="0" borderId="46" xfId="40" applyFont="1" applyFill="1" applyBorder="1" applyAlignment="1">
      <alignment horizontal="center" vertical="center" wrapText="1"/>
    </xf>
    <xf numFmtId="231" fontId="8" fillId="0" borderId="23" xfId="40" applyFont="1" applyFill="1" applyBorder="1" applyAlignment="1">
      <alignment horizontal="center" vertical="center"/>
    </xf>
    <xf numFmtId="0" fontId="8" fillId="0" borderId="10" xfId="17" applyNumberFormat="1" applyFont="1" applyFill="1" applyBorder="1" applyAlignment="1">
      <alignment horizontal="center" vertical="center"/>
    </xf>
    <xf numFmtId="0" fontId="8" fillId="0" borderId="2" xfId="17" applyNumberFormat="1" applyFont="1" applyFill="1" applyBorder="1" applyAlignment="1">
      <alignment horizontal="center" vertical="center"/>
    </xf>
    <xf numFmtId="231" fontId="8" fillId="0" borderId="42" xfId="40" applyFont="1" applyFill="1" applyBorder="1" applyAlignment="1">
      <alignment horizontal="center" vertical="center"/>
    </xf>
    <xf numFmtId="231" fontId="8" fillId="0" borderId="35" xfId="40" applyFont="1" applyFill="1" applyBorder="1" applyAlignment="1">
      <alignment horizontal="center" vertical="center"/>
    </xf>
    <xf numFmtId="231" fontId="8" fillId="0" borderId="13" xfId="40" applyFont="1" applyFill="1" applyBorder="1" applyAlignment="1">
      <alignment horizontal="center" vertical="center"/>
    </xf>
    <xf numFmtId="231" fontId="8" fillId="0" borderId="9" xfId="40" applyFont="1" applyFill="1" applyBorder="1" applyAlignment="1">
      <alignment horizontal="center" vertical="center"/>
    </xf>
    <xf numFmtId="231" fontId="22" fillId="0" borderId="8" xfId="40" applyFont="1" applyFill="1" applyBorder="1" applyAlignment="1">
      <alignment horizontal="center" vertical="center"/>
    </xf>
    <xf numFmtId="231" fontId="8" fillId="0" borderId="41" xfId="40" applyFont="1" applyFill="1" applyBorder="1" applyAlignment="1">
      <alignment horizontal="center" vertical="center" wrapText="1"/>
    </xf>
    <xf numFmtId="231" fontId="8" fillId="0" borderId="39" xfId="40" applyFont="1" applyFill="1" applyBorder="1" applyAlignment="1">
      <alignment horizontal="center" vertical="center" wrapText="1"/>
    </xf>
    <xf numFmtId="231" fontId="8" fillId="0" borderId="13" xfId="40" applyFont="1" applyFill="1" applyBorder="1" applyAlignment="1">
      <alignment horizontal="center"/>
    </xf>
    <xf numFmtId="231" fontId="8" fillId="0" borderId="46" xfId="40" applyFont="1" applyFill="1" applyBorder="1" applyAlignment="1">
      <alignment horizontal="center"/>
    </xf>
    <xf numFmtId="187" fontId="8" fillId="0" borderId="2" xfId="17" applyNumberFormat="1" applyFont="1" applyBorder="1" applyAlignment="1">
      <alignment horizontal="center"/>
    </xf>
    <xf numFmtId="231" fontId="8" fillId="0" borderId="23" xfId="40" applyFont="1" applyFill="1" applyBorder="1" applyAlignment="1">
      <alignment horizontal="center" vertical="center" wrapText="1"/>
    </xf>
    <xf numFmtId="187" fontId="8" fillId="0" borderId="0" xfId="17" applyNumberFormat="1" applyFont="1" applyBorder="1" applyAlignment="1">
      <alignment horizontal="center"/>
    </xf>
    <xf numFmtId="231" fontId="8" fillId="0" borderId="0" xfId="40" applyFont="1" applyAlignment="1">
      <alignment horizontal="center"/>
    </xf>
    <xf numFmtId="187" fontId="8" fillId="0" borderId="2" xfId="17" applyNumberFormat="1" applyFont="1" applyBorder="1" applyAlignment="1">
      <alignment horizontal="center" wrapText="1"/>
    </xf>
    <xf numFmtId="231" fontId="8" fillId="0" borderId="46" xfId="6" applyFont="1" applyFill="1" applyBorder="1" applyAlignment="1">
      <alignment horizontal="center" vertical="center"/>
    </xf>
    <xf numFmtId="231" fontId="8" fillId="0" borderId="23" xfId="6" applyFont="1" applyFill="1" applyBorder="1" applyAlignment="1">
      <alignment horizontal="center" vertical="center"/>
    </xf>
    <xf numFmtId="231" fontId="8" fillId="0" borderId="35" xfId="6" applyFont="1" applyFill="1" applyBorder="1" applyAlignment="1">
      <alignment horizontal="center" vertical="center"/>
    </xf>
    <xf numFmtId="231" fontId="8" fillId="0" borderId="13" xfId="6" applyFont="1" applyFill="1" applyBorder="1" applyAlignment="1">
      <alignment horizontal="center" vertical="center"/>
    </xf>
    <xf numFmtId="0" fontId="23" fillId="0" borderId="212" xfId="62" applyFont="1" applyBorder="1" applyAlignment="1">
      <alignment horizontal="right"/>
    </xf>
    <xf numFmtId="0" fontId="8" fillId="0" borderId="52" xfId="62" applyFont="1" applyBorder="1" applyAlignment="1">
      <alignment horizontal="center" vertical="center"/>
    </xf>
    <xf numFmtId="0" fontId="8" fillId="0" borderId="82" xfId="62" applyFont="1" applyBorder="1" applyAlignment="1">
      <alignment horizontal="center" vertical="center"/>
    </xf>
    <xf numFmtId="0" fontId="8" fillId="0" borderId="13" xfId="62" applyFont="1" applyBorder="1" applyAlignment="1">
      <alignment horizontal="center" vertical="center" wrapText="1"/>
    </xf>
    <xf numFmtId="0" fontId="8" fillId="0" borderId="46" xfId="62" applyFont="1" applyBorder="1" applyAlignment="1">
      <alignment horizontal="center" vertical="center" wrapText="1"/>
    </xf>
    <xf numFmtId="0" fontId="8" fillId="0" borderId="14" xfId="62" applyFont="1" applyBorder="1" applyAlignment="1">
      <alignment horizontal="center" vertical="center" wrapText="1"/>
    </xf>
    <xf numFmtId="0" fontId="8" fillId="0" borderId="247" xfId="62" applyFont="1" applyBorder="1" applyAlignment="1">
      <alignment horizontal="center" vertical="center" wrapText="1"/>
    </xf>
    <xf numFmtId="0" fontId="8" fillId="0" borderId="248" xfId="62" applyFont="1" applyBorder="1" applyAlignment="1">
      <alignment horizontal="center" vertical="center" wrapText="1"/>
    </xf>
    <xf numFmtId="0" fontId="23" fillId="0" borderId="1" xfId="62" applyFont="1" applyBorder="1" applyAlignment="1">
      <alignment horizontal="right"/>
    </xf>
    <xf numFmtId="0" fontId="8" fillId="0" borderId="249" xfId="62" applyFont="1" applyBorder="1" applyAlignment="1">
      <alignment horizontal="center" vertical="center" wrapText="1"/>
    </xf>
    <xf numFmtId="0" fontId="8" fillId="0" borderId="41" xfId="62" applyFont="1" applyBorder="1" applyAlignment="1">
      <alignment horizontal="center" vertical="center" wrapText="1"/>
    </xf>
    <xf numFmtId="0" fontId="8" fillId="0" borderId="1" xfId="62" applyFont="1" applyBorder="1" applyAlignment="1">
      <alignment horizontal="center" vertical="center" wrapText="1"/>
    </xf>
    <xf numFmtId="0" fontId="8" fillId="0" borderId="247" xfId="62" applyFont="1" applyBorder="1" applyAlignment="1">
      <alignment horizontal="center" vertical="center"/>
    </xf>
    <xf numFmtId="0" fontId="8" fillId="0" borderId="248" xfId="62" applyFont="1" applyBorder="1" applyAlignment="1">
      <alignment horizontal="center" vertical="center"/>
    </xf>
    <xf numFmtId="0" fontId="8" fillId="0" borderId="0" xfId="8" applyNumberFormat="1" applyFont="1" applyBorder="1" applyAlignment="1">
      <alignment horizontal="center" vertical="center"/>
    </xf>
    <xf numFmtId="0" fontId="8" fillId="0" borderId="4" xfId="8" applyNumberFormat="1" applyFont="1" applyBorder="1" applyAlignment="1">
      <alignment horizontal="center" vertical="center"/>
    </xf>
    <xf numFmtId="203" fontId="8" fillId="0" borderId="0" xfId="8" applyNumberFormat="1" applyFont="1" applyFill="1" applyBorder="1" applyAlignment="1">
      <alignment horizontal="center" vertical="center"/>
    </xf>
    <xf numFmtId="202" fontId="8" fillId="0" borderId="0" xfId="8" applyNumberFormat="1" applyFont="1" applyFill="1" applyBorder="1" applyAlignment="1">
      <alignment horizontal="center" vertical="center"/>
    </xf>
    <xf numFmtId="0" fontId="8" fillId="0" borderId="7" xfId="8" applyNumberFormat="1" applyFont="1" applyFill="1" applyBorder="1" applyAlignment="1">
      <alignment horizontal="center" vertical="center"/>
    </xf>
    <xf numFmtId="0" fontId="8" fillId="0" borderId="8" xfId="8" applyNumberFormat="1" applyFont="1" applyFill="1" applyBorder="1" applyAlignment="1">
      <alignment horizontal="center" vertical="center"/>
    </xf>
    <xf numFmtId="203" fontId="8" fillId="0" borderId="7" xfId="8" applyNumberFormat="1" applyFont="1" applyFill="1" applyBorder="1" applyAlignment="1">
      <alignment horizontal="center" vertical="center"/>
    </xf>
    <xf numFmtId="202" fontId="8" fillId="0" borderId="7" xfId="8" applyNumberFormat="1" applyFont="1" applyFill="1" applyBorder="1" applyAlignment="1">
      <alignment horizontal="center" vertical="center"/>
    </xf>
    <xf numFmtId="0" fontId="8" fillId="0" borderId="0" xfId="8" applyNumberFormat="1" applyFont="1" applyFill="1" applyBorder="1" applyAlignment="1">
      <alignment horizontal="center" vertical="center"/>
    </xf>
    <xf numFmtId="0" fontId="8" fillId="0" borderId="4" xfId="8" applyNumberFormat="1" applyFont="1" applyFill="1" applyBorder="1" applyAlignment="1">
      <alignment horizontal="center" vertical="center"/>
    </xf>
    <xf numFmtId="231" fontId="8" fillId="0" borderId="14" xfId="8" applyFont="1" applyBorder="1" applyAlignment="1">
      <alignment horizontal="center" vertical="center"/>
    </xf>
    <xf numFmtId="231" fontId="8" fillId="0" borderId="46" xfId="8" applyFont="1" applyBorder="1" applyAlignment="1">
      <alignment horizontal="center" vertical="center"/>
    </xf>
    <xf numFmtId="231" fontId="8" fillId="0" borderId="5" xfId="8" applyFont="1" applyBorder="1" applyAlignment="1">
      <alignment horizontal="center" vertical="center"/>
    </xf>
    <xf numFmtId="231" fontId="8" fillId="0" borderId="4" xfId="8" applyFont="1" applyBorder="1" applyAlignment="1">
      <alignment horizontal="center" vertical="center"/>
    </xf>
    <xf numFmtId="231" fontId="8" fillId="0" borderId="218" xfId="8" applyFont="1" applyBorder="1" applyAlignment="1">
      <alignment horizontal="center" vertical="center"/>
    </xf>
    <xf numFmtId="231" fontId="8" fillId="0" borderId="80" xfId="8" applyFont="1" applyBorder="1" applyAlignment="1">
      <alignment horizontal="center" vertical="center"/>
    </xf>
    <xf numFmtId="231" fontId="8" fillId="0" borderId="23" xfId="8" applyFont="1" applyBorder="1" applyAlignment="1">
      <alignment horizontal="center" vertical="center"/>
    </xf>
    <xf numFmtId="231" fontId="8" fillId="0" borderId="80" xfId="8" applyFont="1" applyBorder="1" applyAlignment="1">
      <alignment horizontal="right" vertical="center"/>
    </xf>
    <xf numFmtId="9" fontId="8" fillId="0" borderId="80" xfId="22" applyNumberFormat="1" applyFont="1" applyBorder="1" applyAlignment="1">
      <alignment horizontal="right" vertical="center"/>
    </xf>
    <xf numFmtId="0" fontId="8" fillId="0" borderId="23" xfId="22" applyNumberFormat="1" applyFont="1" applyBorder="1" applyAlignment="1">
      <alignment horizontal="right" vertical="center"/>
    </xf>
    <xf numFmtId="0" fontId="8" fillId="0" borderId="80" xfId="8" applyNumberFormat="1" applyFont="1" applyBorder="1" applyAlignment="1">
      <alignment horizontal="right" vertical="center"/>
    </xf>
    <xf numFmtId="0" fontId="8" fillId="0" borderId="80" xfId="22" applyNumberFormat="1" applyFont="1" applyBorder="1" applyAlignment="1">
      <alignment horizontal="right" vertical="center"/>
    </xf>
    <xf numFmtId="0" fontId="8" fillId="0" borderId="118" xfId="22" applyNumberFormat="1" applyFont="1" applyBorder="1" applyAlignment="1">
      <alignment horizontal="center" vertical="center"/>
    </xf>
    <xf numFmtId="0" fontId="8" fillId="0" borderId="0" xfId="22" applyNumberFormat="1" applyFont="1" applyBorder="1" applyAlignment="1">
      <alignment horizontal="center" vertical="center"/>
    </xf>
    <xf numFmtId="0" fontId="8" fillId="0" borderId="14" xfId="8" applyNumberFormat="1" applyFont="1" applyFill="1" applyBorder="1" applyAlignment="1">
      <alignment horizontal="right" vertical="center"/>
    </xf>
    <xf numFmtId="231" fontId="8" fillId="0" borderId="77" xfId="8" applyFont="1" applyBorder="1" applyAlignment="1">
      <alignment horizontal="center" vertical="center" wrapText="1"/>
    </xf>
    <xf numFmtId="231" fontId="8" fillId="0" borderId="18" xfId="8" applyFont="1" applyBorder="1" applyAlignment="1">
      <alignment horizontal="center" vertical="center"/>
    </xf>
    <xf numFmtId="0" fontId="8" fillId="0" borderId="77" xfId="8" applyNumberFormat="1" applyFont="1" applyFill="1" applyBorder="1" applyAlignment="1">
      <alignment horizontal="right" vertical="center"/>
    </xf>
    <xf numFmtId="231" fontId="8" fillId="0" borderId="1" xfId="8" applyFont="1" applyBorder="1" applyAlignment="1">
      <alignment horizontal="center" vertical="center" wrapText="1"/>
    </xf>
    <xf numFmtId="231" fontId="8" fillId="0" borderId="9" xfId="8" applyFont="1" applyBorder="1" applyAlignment="1">
      <alignment horizontal="center" vertical="center" wrapText="1"/>
    </xf>
    <xf numFmtId="231" fontId="8" fillId="0" borderId="0" xfId="8" applyFont="1" applyBorder="1" applyAlignment="1">
      <alignment horizontal="center" vertical="center" wrapText="1"/>
    </xf>
    <xf numFmtId="231" fontId="8" fillId="0" borderId="4" xfId="8" applyFont="1" applyBorder="1" applyAlignment="1">
      <alignment horizontal="center" vertical="center" wrapText="1"/>
    </xf>
    <xf numFmtId="231" fontId="8" fillId="0" borderId="41" xfId="8" applyFont="1" applyBorder="1" applyAlignment="1">
      <alignment horizontal="left" vertical="center"/>
    </xf>
    <xf numFmtId="231" fontId="8" fillId="0" borderId="1" xfId="8" applyFont="1" applyBorder="1" applyAlignment="1">
      <alignment horizontal="left" vertical="center"/>
    </xf>
    <xf numFmtId="231" fontId="8" fillId="0" borderId="9" xfId="8" applyFont="1" applyBorder="1" applyAlignment="1">
      <alignment horizontal="left" vertical="center"/>
    </xf>
    <xf numFmtId="231" fontId="8" fillId="0" borderId="118" xfId="8" applyFont="1" applyBorder="1" applyAlignment="1">
      <alignment vertical="center"/>
    </xf>
    <xf numFmtId="231" fontId="8" fillId="0" borderId="0" xfId="8" applyFont="1" applyBorder="1" applyAlignment="1">
      <alignment vertical="center"/>
    </xf>
    <xf numFmtId="231" fontId="8" fillId="0" borderId="4" xfId="8" applyFont="1" applyBorder="1" applyAlignment="1">
      <alignment vertical="center"/>
    </xf>
    <xf numFmtId="231" fontId="8" fillId="0" borderId="39" xfId="8" applyFont="1" applyBorder="1" applyAlignment="1">
      <alignment horizontal="left" vertical="center"/>
    </xf>
    <xf numFmtId="231" fontId="8" fillId="0" borderId="7" xfId="8" applyFont="1" applyBorder="1" applyAlignment="1">
      <alignment horizontal="left" vertical="center"/>
    </xf>
    <xf numFmtId="231" fontId="8" fillId="0" borderId="8" xfId="8" applyFont="1" applyBorder="1" applyAlignment="1">
      <alignment horizontal="left" vertical="center"/>
    </xf>
    <xf numFmtId="10" fontId="0" fillId="0" borderId="0" xfId="22" applyNumberFormat="1" applyFont="1" applyAlignment="1">
      <alignment horizontal="center" vertical="center"/>
    </xf>
    <xf numFmtId="231" fontId="8" fillId="0" borderId="23" xfId="8" applyFont="1" applyBorder="1" applyAlignment="1">
      <alignment horizontal="center" vertical="center" wrapText="1"/>
    </xf>
    <xf numFmtId="231" fontId="8" fillId="0" borderId="22" xfId="8" applyFont="1" applyBorder="1" applyAlignment="1">
      <alignment horizontal="center" vertical="center" wrapText="1"/>
    </xf>
    <xf numFmtId="231" fontId="8" fillId="0" borderId="21" xfId="8" applyFont="1" applyBorder="1" applyAlignment="1">
      <alignment horizontal="center" vertical="center"/>
    </xf>
    <xf numFmtId="0" fontId="8" fillId="0" borderId="21" xfId="8" applyNumberFormat="1" applyFont="1" applyFill="1" applyBorder="1" applyAlignment="1">
      <alignment horizontal="center" vertical="center"/>
    </xf>
    <xf numFmtId="0" fontId="8" fillId="0" borderId="23" xfId="8" applyNumberFormat="1" applyFont="1" applyFill="1" applyBorder="1" applyAlignment="1">
      <alignment horizontal="center" vertical="center"/>
    </xf>
    <xf numFmtId="231" fontId="27" fillId="0" borderId="0" xfId="8" applyAlignment="1">
      <alignment horizontal="center" vertical="center"/>
    </xf>
    <xf numFmtId="9" fontId="8" fillId="0" borderId="118" xfId="22" applyNumberFormat="1" applyFont="1" applyBorder="1" applyAlignment="1">
      <alignment horizontal="center" vertical="center"/>
    </xf>
    <xf numFmtId="9" fontId="8" fillId="0" borderId="0" xfId="22" applyNumberFormat="1" applyFont="1" applyBorder="1" applyAlignment="1">
      <alignment horizontal="center" vertical="center"/>
    </xf>
    <xf numFmtId="0" fontId="8" fillId="0" borderId="6" xfId="22" applyNumberFormat="1" applyFont="1" applyBorder="1" applyAlignment="1">
      <alignment horizontal="center" vertical="center"/>
    </xf>
    <xf numFmtId="9" fontId="8" fillId="0" borderId="216" xfId="22" applyNumberFormat="1" applyFont="1" applyBorder="1" applyAlignment="1">
      <alignment horizontal="center" vertical="center"/>
    </xf>
    <xf numFmtId="0" fontId="8" fillId="0" borderId="217" xfId="22" applyNumberFormat="1" applyFont="1" applyBorder="1" applyAlignment="1">
      <alignment horizontal="center" vertical="center"/>
    </xf>
    <xf numFmtId="9" fontId="8" fillId="0" borderId="217" xfId="22" applyNumberFormat="1" applyFont="1" applyBorder="1" applyAlignment="1">
      <alignment horizontal="center" vertical="center"/>
    </xf>
    <xf numFmtId="204" fontId="27" fillId="0" borderId="0" xfId="8" applyNumberFormat="1" applyAlignment="1">
      <alignment horizontal="left" vertical="center"/>
    </xf>
    <xf numFmtId="231" fontId="27" fillId="0" borderId="0" xfId="8" applyAlignment="1">
      <alignment horizontal="left" vertical="center"/>
    </xf>
    <xf numFmtId="231" fontId="8" fillId="0" borderId="36" xfId="6" applyFont="1" applyFill="1" applyBorder="1" applyAlignment="1">
      <alignment horizontal="center" vertical="center"/>
    </xf>
    <xf numFmtId="231" fontId="8" fillId="0" borderId="33" xfId="6" applyFont="1" applyFill="1" applyBorder="1" applyAlignment="1">
      <alignment horizontal="center" vertical="center"/>
    </xf>
    <xf numFmtId="231" fontId="8" fillId="0" borderId="14" xfId="6" applyFont="1" applyFill="1" applyBorder="1" applyAlignment="1">
      <alignment horizontal="center" vertical="center"/>
    </xf>
    <xf numFmtId="231" fontId="8" fillId="0" borderId="34" xfId="6" applyFont="1" applyFill="1" applyBorder="1" applyAlignment="1">
      <alignment horizontal="center" vertical="center"/>
    </xf>
    <xf numFmtId="231" fontId="8" fillId="0" borderId="22" xfId="36" applyFont="1" applyFill="1" applyBorder="1" applyAlignment="1">
      <alignment horizontal="center" vertical="center" wrapText="1"/>
    </xf>
    <xf numFmtId="231" fontId="8" fillId="0" borderId="20" xfId="36" applyFont="1" applyFill="1" applyBorder="1" applyAlignment="1"/>
    <xf numFmtId="231" fontId="8" fillId="0" borderId="36" xfId="36" applyFont="1" applyFill="1" applyBorder="1" applyAlignment="1">
      <alignment horizontal="center" vertical="center" wrapText="1"/>
    </xf>
    <xf numFmtId="231" fontId="8" fillId="0" borderId="33" xfId="36" applyFont="1" applyFill="1" applyBorder="1" applyAlignment="1">
      <alignment horizontal="center" vertical="center" wrapText="1"/>
    </xf>
    <xf numFmtId="231" fontId="8" fillId="0" borderId="35" xfId="36" applyFont="1" applyFill="1" applyBorder="1" applyAlignment="1">
      <alignment horizontal="center" vertical="center" wrapText="1"/>
    </xf>
    <xf numFmtId="231" fontId="8" fillId="0" borderId="35" xfId="36" applyFont="1" applyFill="1" applyBorder="1" applyAlignment="1"/>
    <xf numFmtId="231" fontId="8" fillId="0" borderId="132" xfId="36" applyFont="1" applyFill="1" applyBorder="1" applyAlignment="1"/>
    <xf numFmtId="231" fontId="8" fillId="0" borderId="22" xfId="36" applyFont="1" applyFill="1" applyBorder="1" applyAlignment="1"/>
    <xf numFmtId="231" fontId="8" fillId="0" borderId="36" xfId="36" applyFont="1" applyFill="1" applyBorder="1" applyAlignment="1">
      <alignment horizontal="center" vertical="center"/>
    </xf>
    <xf numFmtId="231" fontId="8" fillId="0" borderId="33" xfId="36" applyFont="1" applyFill="1" applyBorder="1" applyAlignment="1">
      <alignment horizontal="center" vertical="center"/>
    </xf>
    <xf numFmtId="231" fontId="8" fillId="0" borderId="14" xfId="36" applyFont="1" applyFill="1" applyBorder="1" applyAlignment="1">
      <alignment horizontal="center" vertical="center"/>
    </xf>
    <xf numFmtId="231" fontId="8" fillId="0" borderId="46" xfId="36" applyFont="1" applyFill="1" applyBorder="1" applyAlignment="1">
      <alignment horizontal="center" vertical="center"/>
    </xf>
    <xf numFmtId="231" fontId="8" fillId="0" borderId="13" xfId="36" applyFont="1" applyFill="1" applyBorder="1" applyAlignment="1">
      <alignment horizontal="center" vertical="center"/>
    </xf>
    <xf numFmtId="231" fontId="8" fillId="0" borderId="34" xfId="36" applyFont="1" applyFill="1" applyBorder="1" applyAlignment="1">
      <alignment horizontal="center" vertical="center"/>
    </xf>
    <xf numFmtId="231" fontId="8" fillId="0" borderId="9" xfId="2" applyFont="1" applyFill="1" applyBorder="1" applyAlignment="1">
      <alignment horizontal="center" vertical="center" wrapText="1"/>
    </xf>
    <xf numFmtId="231" fontId="8" fillId="0" borderId="4" xfId="2" applyFont="1" applyFill="1" applyBorder="1" applyAlignment="1">
      <alignment horizontal="center" vertical="center" wrapText="1"/>
    </xf>
    <xf numFmtId="231" fontId="8" fillId="0" borderId="8" xfId="2" applyFont="1" applyFill="1" applyBorder="1" applyAlignment="1">
      <alignment horizontal="center" vertical="center"/>
    </xf>
    <xf numFmtId="231" fontId="8" fillId="0" borderId="1" xfId="36" applyFont="1" applyFill="1" applyBorder="1" applyAlignment="1">
      <alignment horizontal="center" vertical="center"/>
    </xf>
    <xf numFmtId="231" fontId="8" fillId="0" borderId="9" xfId="36" applyFont="1" applyFill="1" applyBorder="1" applyAlignment="1"/>
    <xf numFmtId="231" fontId="8" fillId="0" borderId="7" xfId="36" applyFont="1" applyFill="1" applyBorder="1" applyAlignment="1"/>
    <xf numFmtId="231" fontId="8" fillId="0" borderId="8" xfId="36" applyFont="1" applyFill="1" applyBorder="1" applyAlignment="1"/>
    <xf numFmtId="0" fontId="8" fillId="0" borderId="35" xfId="36" applyNumberFormat="1" applyFont="1" applyFill="1" applyBorder="1" applyAlignment="1">
      <alignment horizontal="center" vertical="center"/>
    </xf>
    <xf numFmtId="0" fontId="8" fillId="0" borderId="13" xfId="36" applyNumberFormat="1" applyFont="1" applyFill="1" applyBorder="1" applyAlignment="1">
      <alignment horizontal="center" vertical="center"/>
    </xf>
    <xf numFmtId="0" fontId="8" fillId="0" borderId="14" xfId="36" applyNumberFormat="1" applyFont="1" applyFill="1" applyBorder="1" applyAlignment="1">
      <alignment horizontal="center" vertical="center"/>
    </xf>
    <xf numFmtId="0" fontId="8" fillId="0" borderId="46" xfId="36" applyNumberFormat="1" applyFont="1" applyFill="1" applyBorder="1" applyAlignment="1">
      <alignment horizontal="center" vertical="center"/>
    </xf>
    <xf numFmtId="38" fontId="8" fillId="0" borderId="9" xfId="17" applyFont="1" applyFill="1" applyBorder="1" applyAlignment="1">
      <alignment horizontal="center" vertical="center"/>
    </xf>
    <xf numFmtId="38" fontId="8" fillId="0" borderId="8" xfId="17" applyFont="1" applyFill="1" applyBorder="1" applyAlignment="1">
      <alignment horizontal="center" vertical="center"/>
    </xf>
    <xf numFmtId="38" fontId="8" fillId="0" borderId="1" xfId="17" applyFont="1" applyFill="1" applyBorder="1" applyAlignment="1">
      <alignment horizontal="center" vertical="center"/>
    </xf>
    <xf numFmtId="38" fontId="8" fillId="0" borderId="41" xfId="17" applyFont="1" applyFill="1" applyBorder="1" applyAlignment="1">
      <alignment horizontal="center" vertical="center"/>
    </xf>
    <xf numFmtId="231" fontId="8" fillId="0" borderId="0" xfId="36" applyFont="1" applyBorder="1" applyAlignment="1">
      <alignment horizontal="distributed"/>
    </xf>
    <xf numFmtId="231" fontId="8" fillId="0" borderId="4" xfId="36" applyFont="1" applyBorder="1" applyAlignment="1">
      <alignment horizontal="distributed"/>
    </xf>
    <xf numFmtId="231" fontId="23" fillId="0" borderId="42" xfId="47" quotePrefix="1" applyNumberFormat="1" applyFont="1" applyFill="1" applyBorder="1" applyAlignment="1">
      <alignment horizontal="center" vertical="center" wrapText="1"/>
    </xf>
    <xf numFmtId="231" fontId="23" fillId="0" borderId="40" xfId="47" quotePrefix="1" applyNumberFormat="1" applyFont="1" applyFill="1" applyBorder="1" applyAlignment="1">
      <alignment horizontal="center" vertical="center" wrapText="1"/>
    </xf>
    <xf numFmtId="231" fontId="23" fillId="0" borderId="42" xfId="17" quotePrefix="1" applyNumberFormat="1" applyFont="1" applyFill="1" applyBorder="1" applyAlignment="1">
      <alignment horizontal="center" vertical="center"/>
    </xf>
    <xf numFmtId="231" fontId="23" fillId="0" borderId="40" xfId="17" quotePrefix="1" applyNumberFormat="1" applyFont="1" applyFill="1" applyBorder="1" applyAlignment="1">
      <alignment horizontal="center" vertical="center"/>
    </xf>
    <xf numFmtId="231" fontId="23" fillId="0" borderId="42" xfId="17" applyNumberFormat="1" applyFont="1" applyFill="1" applyBorder="1" applyAlignment="1">
      <alignment horizontal="center" vertical="center"/>
    </xf>
    <xf numFmtId="231" fontId="23" fillId="0" borderId="40" xfId="17" applyNumberFormat="1" applyFont="1" applyFill="1" applyBorder="1" applyAlignment="1">
      <alignment horizontal="center" vertical="center"/>
    </xf>
    <xf numFmtId="231" fontId="8" fillId="0" borderId="44" xfId="17" applyNumberFormat="1" applyFont="1" applyFill="1" applyBorder="1" applyAlignment="1">
      <alignment horizontal="center" vertical="center"/>
    </xf>
    <xf numFmtId="231" fontId="8" fillId="0" borderId="40" xfId="17" applyNumberFormat="1" applyFont="1" applyFill="1" applyBorder="1" applyAlignment="1">
      <alignment horizontal="center" vertical="center"/>
    </xf>
    <xf numFmtId="231" fontId="23" fillId="0" borderId="42" xfId="47" applyNumberFormat="1" applyFont="1" applyFill="1" applyBorder="1" applyAlignment="1">
      <alignment vertical="center" wrapText="1"/>
    </xf>
    <xf numFmtId="231" fontId="23" fillId="0" borderId="40" xfId="47" applyNumberFormat="1" applyFont="1" applyFill="1" applyBorder="1" applyAlignment="1">
      <alignment vertical="center" wrapText="1"/>
    </xf>
    <xf numFmtId="231" fontId="8" fillId="0" borderId="44" xfId="17" applyNumberFormat="1" applyFont="1" applyFill="1" applyBorder="1" applyAlignment="1">
      <alignment vertical="center"/>
    </xf>
    <xf numFmtId="231" fontId="8" fillId="0" borderId="40" xfId="17" applyNumberFormat="1" applyFont="1" applyFill="1" applyBorder="1" applyAlignment="1">
      <alignment vertical="center"/>
    </xf>
    <xf numFmtId="231" fontId="8" fillId="0" borderId="1" xfId="6" applyFont="1" applyBorder="1" applyAlignment="1">
      <alignment horizontal="right" vertical="center"/>
    </xf>
    <xf numFmtId="231" fontId="8" fillId="0" borderId="217" xfId="6" applyFont="1" applyBorder="1" applyAlignment="1">
      <alignment horizontal="center" vertical="center"/>
    </xf>
    <xf numFmtId="0" fontId="8" fillId="0" borderId="13" xfId="6" applyNumberFormat="1" applyFont="1" applyFill="1" applyBorder="1" applyAlignment="1">
      <alignment horizontal="center" vertical="center"/>
    </xf>
    <xf numFmtId="0" fontId="8" fillId="0" borderId="14" xfId="6" applyNumberFormat="1" applyFont="1" applyFill="1" applyBorder="1" applyAlignment="1">
      <alignment horizontal="center" vertical="center"/>
    </xf>
    <xf numFmtId="231" fontId="8" fillId="0" borderId="9" xfId="6" applyFont="1" applyFill="1" applyBorder="1" applyAlignment="1">
      <alignment horizontal="center" vertical="center" wrapText="1"/>
    </xf>
    <xf numFmtId="0" fontId="8" fillId="0" borderId="46" xfId="6" applyNumberFormat="1" applyFont="1" applyFill="1" applyBorder="1" applyAlignment="1">
      <alignment horizontal="center" vertical="center"/>
    </xf>
    <xf numFmtId="0" fontId="22" fillId="0" borderId="9" xfId="6" applyNumberFormat="1" applyFont="1" applyBorder="1" applyAlignment="1">
      <alignment horizontal="center" vertical="center" wrapText="1"/>
    </xf>
    <xf numFmtId="0" fontId="22" fillId="0" borderId="4" xfId="6" applyNumberFormat="1" applyFont="1" applyBorder="1" applyAlignment="1">
      <alignment horizontal="center" vertical="center" wrapText="1"/>
    </xf>
    <xf numFmtId="0" fontId="22" fillId="0" borderId="218" xfId="6" applyNumberFormat="1" applyFont="1" applyBorder="1" applyAlignment="1">
      <alignment horizontal="center" vertical="center" wrapText="1"/>
    </xf>
    <xf numFmtId="0" fontId="8" fillId="0" borderId="9" xfId="6" applyNumberFormat="1" applyFont="1" applyBorder="1" applyAlignment="1">
      <alignment horizontal="center" vertical="center" wrapText="1"/>
    </xf>
    <xf numFmtId="0" fontId="8" fillId="0" borderId="4" xfId="6" applyNumberFormat="1" applyFont="1" applyBorder="1" applyAlignment="1">
      <alignment horizontal="center" vertical="center" wrapText="1"/>
    </xf>
    <xf numFmtId="0" fontId="8" fillId="0" borderId="218" xfId="6" applyNumberFormat="1" applyFont="1" applyBorder="1" applyAlignment="1">
      <alignment horizontal="center" vertical="center" wrapText="1"/>
    </xf>
    <xf numFmtId="0" fontId="8" fillId="0" borderId="4" xfId="6" applyNumberFormat="1" applyFont="1" applyBorder="1" applyAlignment="1">
      <alignment horizontal="center" vertical="center"/>
    </xf>
    <xf numFmtId="0" fontId="8" fillId="0" borderId="218" xfId="6" applyNumberFormat="1" applyFont="1" applyBorder="1" applyAlignment="1">
      <alignment horizontal="center" vertical="center"/>
    </xf>
    <xf numFmtId="231" fontId="22" fillId="0" borderId="212" xfId="40" applyFont="1" applyBorder="1" applyAlignment="1">
      <alignment horizontal="right"/>
    </xf>
    <xf numFmtId="231" fontId="22" fillId="0" borderId="42" xfId="40" applyFont="1" applyFill="1" applyBorder="1" applyAlignment="1">
      <alignment horizontal="distributed" vertical="center" justifyLastLine="1"/>
    </xf>
    <xf numFmtId="231" fontId="22" fillId="0" borderId="40" xfId="40" applyFont="1" applyFill="1" applyBorder="1" applyAlignment="1">
      <alignment horizontal="distributed" vertical="center" justifyLastLine="1"/>
    </xf>
    <xf numFmtId="231" fontId="22" fillId="0" borderId="1" xfId="40" applyFont="1" applyFill="1" applyBorder="1" applyAlignment="1">
      <alignment horizontal="right"/>
    </xf>
    <xf numFmtId="0" fontId="22" fillId="0" borderId="0" xfId="40" applyNumberFormat="1" applyFont="1" applyAlignment="1">
      <alignment horizontal="center" vertical="center"/>
    </xf>
    <xf numFmtId="0" fontId="22" fillId="0" borderId="4" xfId="40" applyNumberFormat="1" applyFont="1" applyBorder="1" applyAlignment="1">
      <alignment horizontal="center" vertical="center"/>
    </xf>
    <xf numFmtId="0" fontId="3" fillId="0" borderId="0" xfId="40" applyNumberFormat="1" applyFont="1" applyFill="1" applyAlignment="1">
      <alignment horizontal="center" vertical="center"/>
    </xf>
    <xf numFmtId="0" fontId="3" fillId="0" borderId="4" xfId="40" applyNumberFormat="1" applyFont="1" applyFill="1" applyBorder="1" applyAlignment="1">
      <alignment horizontal="center" vertical="center"/>
    </xf>
    <xf numFmtId="231" fontId="22" fillId="0" borderId="0" xfId="40" applyFont="1" applyAlignment="1">
      <alignment horizontal="distributed" vertical="center"/>
    </xf>
    <xf numFmtId="231" fontId="22" fillId="0" borderId="0" xfId="40" applyFont="1" applyBorder="1" applyAlignment="1">
      <alignment horizontal="distributed" vertical="center"/>
    </xf>
    <xf numFmtId="231" fontId="22" fillId="0" borderId="1" xfId="40" applyFont="1" applyFill="1" applyBorder="1" applyAlignment="1">
      <alignment horizontal="distributed" vertical="center"/>
    </xf>
    <xf numFmtId="231" fontId="22" fillId="0" borderId="42" xfId="40" applyFont="1" applyFill="1" applyBorder="1" applyAlignment="1">
      <alignment horizontal="center" vertical="center"/>
    </xf>
    <xf numFmtId="231" fontId="22" fillId="0" borderId="40" xfId="40" applyFont="1" applyFill="1" applyBorder="1" applyAlignment="1">
      <alignment horizontal="center" vertical="center"/>
    </xf>
    <xf numFmtId="231" fontId="22" fillId="0" borderId="7" xfId="40" applyFont="1" applyFill="1" applyBorder="1" applyAlignment="1">
      <alignment horizontal="distributed" vertical="center"/>
    </xf>
    <xf numFmtId="0" fontId="22" fillId="0" borderId="6" xfId="40" applyNumberFormat="1" applyFont="1" applyBorder="1" applyAlignment="1">
      <alignment horizontal="center" vertical="center"/>
    </xf>
    <xf numFmtId="0" fontId="22" fillId="0" borderId="5" xfId="40" applyNumberFormat="1" applyFont="1" applyBorder="1" applyAlignment="1">
      <alignment horizontal="center" vertical="center"/>
    </xf>
    <xf numFmtId="0" fontId="8" fillId="0" borderId="1" xfId="61" applyFont="1" applyFill="1" applyBorder="1" applyAlignment="1">
      <alignment horizontal="center" vertical="center"/>
    </xf>
    <xf numFmtId="0" fontId="8" fillId="0" borderId="7" xfId="61" applyFont="1" applyFill="1" applyBorder="1" applyAlignment="1">
      <alignment horizontal="center" vertical="center"/>
    </xf>
    <xf numFmtId="0" fontId="8" fillId="0" borderId="41" xfId="61" applyFont="1" applyFill="1" applyBorder="1" applyAlignment="1">
      <alignment horizontal="center" vertical="center"/>
    </xf>
    <xf numFmtId="0" fontId="8" fillId="0" borderId="39" xfId="61" applyFont="1" applyFill="1" applyBorder="1" applyAlignment="1">
      <alignment horizontal="center" vertical="center"/>
    </xf>
    <xf numFmtId="231" fontId="8" fillId="0" borderId="212" xfId="2" applyFont="1" applyBorder="1" applyAlignment="1">
      <alignment horizontal="right"/>
    </xf>
    <xf numFmtId="231" fontId="6" fillId="0" borderId="42" xfId="2" applyFont="1" applyFill="1" applyBorder="1" applyAlignment="1">
      <alignment horizontal="center" vertical="top" textRotation="255" wrapText="1"/>
    </xf>
    <xf numFmtId="231" fontId="6" fillId="0" borderId="38" xfId="2" applyFont="1" applyFill="1" applyBorder="1" applyAlignment="1">
      <alignment horizontal="center" vertical="top" textRotation="255"/>
    </xf>
    <xf numFmtId="231" fontId="6" fillId="0" borderId="40" xfId="2" applyFont="1" applyFill="1" applyBorder="1" applyAlignment="1">
      <alignment horizontal="center" vertical="top" textRotation="255"/>
    </xf>
    <xf numFmtId="231" fontId="6" fillId="0" borderId="41" xfId="2" applyFont="1" applyFill="1" applyBorder="1" applyAlignment="1">
      <alignment horizontal="center" vertical="top" textRotation="255" wrapText="1"/>
    </xf>
    <xf numFmtId="231" fontId="6" fillId="0" borderId="11" xfId="2" applyFont="1" applyFill="1" applyBorder="1" applyAlignment="1">
      <alignment horizontal="center" vertical="top" textRotation="255"/>
    </xf>
    <xf numFmtId="231" fontId="6" fillId="0" borderId="39" xfId="2" applyFont="1" applyFill="1" applyBorder="1" applyAlignment="1">
      <alignment horizontal="center" vertical="top" textRotation="255"/>
    </xf>
    <xf numFmtId="231" fontId="6" fillId="0" borderId="42" xfId="2" applyFont="1" applyFill="1" applyBorder="1" applyAlignment="1">
      <alignment horizontal="center" vertical="center"/>
    </xf>
    <xf numFmtId="231" fontId="6" fillId="0" borderId="38" xfId="2" applyFont="1" applyFill="1" applyBorder="1" applyAlignment="1">
      <alignment horizontal="center" vertical="center"/>
    </xf>
    <xf numFmtId="231" fontId="6" fillId="0" borderId="40" xfId="2" applyFont="1" applyFill="1" applyBorder="1" applyAlignment="1">
      <alignment horizontal="center" vertical="center"/>
    </xf>
    <xf numFmtId="231" fontId="6" fillId="0" borderId="42" xfId="2" applyFont="1" applyFill="1" applyBorder="1" applyAlignment="1">
      <alignment horizontal="center" vertical="center" textRotation="255"/>
    </xf>
    <xf numFmtId="231" fontId="6" fillId="0" borderId="38" xfId="2" applyFont="1" applyFill="1" applyBorder="1" applyAlignment="1">
      <alignment horizontal="center" vertical="center" textRotation="255"/>
    </xf>
    <xf numFmtId="231" fontId="6" fillId="0" borderId="40" xfId="2" applyFont="1" applyFill="1" applyBorder="1" applyAlignment="1">
      <alignment horizontal="center" vertical="center" textRotation="255"/>
    </xf>
    <xf numFmtId="231" fontId="6" fillId="0" borderId="13" xfId="2" applyFont="1" applyFill="1" applyBorder="1" applyAlignment="1">
      <alignment horizontal="distributed" vertical="center" justifyLastLine="1"/>
    </xf>
    <xf numFmtId="231" fontId="6" fillId="0" borderId="14" xfId="2" applyFont="1" applyFill="1" applyBorder="1" applyAlignment="1">
      <alignment horizontal="distributed" vertical="center" justifyLastLine="1"/>
    </xf>
    <xf numFmtId="231" fontId="6" fillId="0" borderId="46" xfId="2" applyFont="1" applyFill="1" applyBorder="1" applyAlignment="1">
      <alignment horizontal="distributed" vertical="center" justifyLastLine="1"/>
    </xf>
    <xf numFmtId="231" fontId="6" fillId="0" borderId="21" xfId="2" applyFont="1" applyFill="1" applyBorder="1" applyAlignment="1">
      <alignment horizontal="distributed" vertical="center" justifyLastLine="1"/>
    </xf>
    <xf numFmtId="231" fontId="6" fillId="0" borderId="80" xfId="2" applyFont="1" applyFill="1" applyBorder="1" applyAlignment="1">
      <alignment horizontal="distributed" vertical="center" justifyLastLine="1"/>
    </xf>
    <xf numFmtId="231" fontId="6" fillId="0" borderId="23" xfId="2" applyFont="1" applyFill="1" applyBorder="1" applyAlignment="1">
      <alignment horizontal="distributed" vertical="center" justifyLastLine="1"/>
    </xf>
    <xf numFmtId="231" fontId="6" fillId="0" borderId="44" xfId="2" quotePrefix="1" applyFont="1" applyFill="1" applyBorder="1" applyAlignment="1">
      <alignment horizontal="distributed" vertical="center" justifyLastLine="1"/>
    </xf>
    <xf numFmtId="231" fontId="6" fillId="0" borderId="40" xfId="2" applyFont="1" applyFill="1" applyBorder="1" applyAlignment="1">
      <alignment horizontal="distributed" vertical="center" justifyLastLine="1"/>
    </xf>
    <xf numFmtId="231" fontId="8" fillId="0" borderId="42" xfId="2" applyFont="1" applyFill="1" applyBorder="1" applyAlignment="1">
      <alignment horizontal="center" vertical="center"/>
    </xf>
    <xf numFmtId="231" fontId="8" fillId="0" borderId="38" xfId="2" applyFont="1" applyFill="1" applyBorder="1" applyAlignment="1">
      <alignment horizontal="center" vertical="center"/>
    </xf>
    <xf numFmtId="231" fontId="8" fillId="0" borderId="40" xfId="2" applyFont="1" applyFill="1" applyBorder="1" applyAlignment="1">
      <alignment horizontal="center" vertical="center"/>
    </xf>
    <xf numFmtId="231" fontId="8" fillId="0" borderId="42" xfId="2" applyFont="1" applyFill="1" applyBorder="1" applyAlignment="1">
      <alignment horizontal="center" vertical="center" textRotation="255"/>
    </xf>
    <xf numFmtId="231" fontId="8" fillId="0" borderId="38" xfId="2" applyFont="1" applyFill="1" applyBorder="1" applyAlignment="1">
      <alignment horizontal="center" vertical="center" textRotation="255"/>
    </xf>
    <xf numFmtId="231" fontId="8" fillId="0" borderId="40" xfId="2" applyFont="1" applyFill="1" applyBorder="1" applyAlignment="1">
      <alignment horizontal="center" vertical="center" textRotation="255"/>
    </xf>
    <xf numFmtId="231" fontId="8" fillId="0" borderId="42" xfId="2" applyFont="1" applyFill="1" applyBorder="1" applyAlignment="1">
      <alignment horizontal="center" vertical="center" textRotation="255" wrapText="1"/>
    </xf>
    <xf numFmtId="231" fontId="8" fillId="0" borderId="38" xfId="2" applyFont="1" applyFill="1" applyBorder="1" applyAlignment="1">
      <alignment horizontal="center" vertical="center" textRotation="255" wrapText="1"/>
    </xf>
    <xf numFmtId="231" fontId="8" fillId="0" borderId="40" xfId="2" applyFont="1" applyFill="1" applyBorder="1" applyAlignment="1">
      <alignment horizontal="center" vertical="center" textRotation="255" wrapText="1"/>
    </xf>
    <xf numFmtId="231" fontId="8" fillId="0" borderId="13" xfId="2" applyFont="1" applyFill="1" applyBorder="1" applyAlignment="1">
      <alignment horizontal="center" vertical="center" justifyLastLine="1"/>
    </xf>
    <xf numFmtId="231" fontId="8" fillId="0" borderId="14" xfId="2" applyFont="1" applyFill="1" applyBorder="1" applyAlignment="1">
      <alignment horizontal="center" vertical="center" justifyLastLine="1"/>
    </xf>
    <xf numFmtId="231" fontId="8" fillId="0" borderId="46" xfId="2" applyFont="1" applyFill="1" applyBorder="1" applyAlignment="1">
      <alignment horizontal="center" vertical="center" justifyLastLine="1"/>
    </xf>
    <xf numFmtId="231" fontId="8" fillId="0" borderId="42" xfId="2" applyFont="1" applyFill="1" applyBorder="1" applyAlignment="1">
      <alignment horizontal="center" vertical="top" textRotation="255" wrapText="1"/>
    </xf>
    <xf numFmtId="231" fontId="8" fillId="0" borderId="38" xfId="2" applyFont="1" applyFill="1" applyBorder="1" applyAlignment="1">
      <alignment horizontal="center" vertical="top" textRotation="255"/>
    </xf>
    <xf numFmtId="231" fontId="8" fillId="0" borderId="40" xfId="2" applyFont="1" applyFill="1" applyBorder="1" applyAlignment="1">
      <alignment horizontal="center" vertical="top" textRotation="255"/>
    </xf>
    <xf numFmtId="231" fontId="8" fillId="0" borderId="41" xfId="2" applyFont="1" applyFill="1" applyBorder="1" applyAlignment="1">
      <alignment horizontal="center" vertical="top" textRotation="255" wrapText="1"/>
    </xf>
    <xf numFmtId="231" fontId="8" fillId="0" borderId="11" xfId="2" applyFont="1" applyFill="1" applyBorder="1" applyAlignment="1">
      <alignment horizontal="center" vertical="top" textRotation="255" wrapText="1"/>
    </xf>
    <xf numFmtId="231" fontId="8" fillId="0" borderId="39" xfId="2" applyFont="1" applyFill="1" applyBorder="1" applyAlignment="1">
      <alignment horizontal="center" vertical="top" textRotation="255" wrapText="1"/>
    </xf>
    <xf numFmtId="231" fontId="8" fillId="0" borderId="21" xfId="2" applyFont="1" applyFill="1" applyBorder="1" applyAlignment="1">
      <alignment horizontal="distributed" vertical="center" justifyLastLine="1"/>
    </xf>
    <xf numFmtId="231" fontId="8" fillId="0" borderId="80" xfId="2" applyFont="1" applyFill="1" applyBorder="1" applyAlignment="1">
      <alignment horizontal="distributed" vertical="center" justifyLastLine="1"/>
    </xf>
    <xf numFmtId="231" fontId="8" fillId="0" borderId="23" xfId="2" applyFont="1" applyFill="1" applyBorder="1" applyAlignment="1">
      <alignment horizontal="distributed" vertical="center" justifyLastLine="1"/>
    </xf>
    <xf numFmtId="231" fontId="8" fillId="0" borderId="44" xfId="2" applyFont="1" applyFill="1" applyBorder="1" applyAlignment="1">
      <alignment horizontal="center" vertical="center" justifyLastLine="1"/>
    </xf>
    <xf numFmtId="231" fontId="8" fillId="0" borderId="40" xfId="2" applyFont="1" applyFill="1" applyBorder="1" applyAlignment="1">
      <alignment horizontal="center" vertical="center" justifyLastLine="1"/>
    </xf>
    <xf numFmtId="231" fontId="8" fillId="0" borderId="44" xfId="2" quotePrefix="1" applyFont="1" applyFill="1" applyBorder="1" applyAlignment="1">
      <alignment horizontal="distributed" vertical="center" justifyLastLine="1"/>
    </xf>
    <xf numFmtId="231" fontId="8" fillId="0" borderId="40" xfId="2" applyFont="1" applyFill="1" applyBorder="1" applyAlignment="1">
      <alignment horizontal="distributed" vertical="center" justifyLastLine="1"/>
    </xf>
    <xf numFmtId="231" fontId="8" fillId="0" borderId="14" xfId="40" applyFont="1" applyFill="1" applyBorder="1" applyAlignment="1">
      <alignment horizontal="center" vertical="center"/>
    </xf>
    <xf numFmtId="231" fontId="8" fillId="0" borderId="13" xfId="2" applyFont="1" applyFill="1" applyBorder="1" applyAlignment="1">
      <alignment horizontal="center" vertical="center"/>
    </xf>
    <xf numFmtId="231" fontId="8" fillId="0" borderId="21" xfId="2" applyFont="1" applyFill="1" applyBorder="1" applyAlignment="1">
      <alignment horizontal="center" vertical="center"/>
    </xf>
    <xf numFmtId="231" fontId="8" fillId="0" borderId="46" xfId="2" applyFont="1" applyFill="1" applyBorder="1" applyAlignment="1">
      <alignment horizontal="center" vertical="center"/>
    </xf>
    <xf numFmtId="231" fontId="8" fillId="0" borderId="23" xfId="2" applyFont="1" applyFill="1" applyBorder="1" applyAlignment="1">
      <alignment horizontal="center" vertical="center"/>
    </xf>
    <xf numFmtId="0" fontId="8" fillId="0" borderId="35" xfId="2" applyNumberFormat="1" applyFont="1" applyFill="1" applyBorder="1" applyAlignment="1">
      <alignment horizontal="center" vertical="center" wrapText="1"/>
    </xf>
    <xf numFmtId="0" fontId="8" fillId="0" borderId="22" xfId="2" applyNumberFormat="1" applyFont="1" applyFill="1" applyBorder="1" applyAlignment="1">
      <alignment horizontal="center" vertical="center"/>
    </xf>
    <xf numFmtId="0" fontId="8" fillId="0" borderId="35" xfId="2" applyNumberFormat="1" applyFont="1" applyFill="1" applyBorder="1" applyAlignment="1">
      <alignment horizontal="center" vertical="center"/>
    </xf>
    <xf numFmtId="0" fontId="8" fillId="0" borderId="22" xfId="2" applyNumberFormat="1" applyFont="1" applyFill="1" applyBorder="1" applyAlignment="1">
      <alignment horizontal="center" vertical="center" wrapText="1"/>
    </xf>
    <xf numFmtId="231" fontId="8" fillId="0" borderId="13" xfId="40" applyNumberFormat="1" applyFont="1" applyFill="1" applyBorder="1" applyAlignment="1">
      <alignment horizontal="left" shrinkToFit="1"/>
    </xf>
    <xf numFmtId="231" fontId="8" fillId="0" borderId="14" xfId="40" applyNumberFormat="1" applyFont="1" applyFill="1" applyBorder="1" applyAlignment="1">
      <alignment horizontal="left" shrinkToFit="1"/>
    </xf>
    <xf numFmtId="0" fontId="8" fillId="0" borderId="13" xfId="40" applyNumberFormat="1" applyFont="1" applyFill="1" applyBorder="1" applyAlignment="1">
      <alignment horizontal="center" vertical="center"/>
    </xf>
    <xf numFmtId="0" fontId="8" fillId="0" borderId="14" xfId="40" applyNumberFormat="1" applyFont="1" applyFill="1" applyBorder="1" applyAlignment="1">
      <alignment horizontal="center" vertical="center"/>
    </xf>
    <xf numFmtId="0" fontId="8" fillId="0" borderId="46" xfId="40" applyNumberFormat="1" applyFont="1" applyFill="1" applyBorder="1" applyAlignment="1">
      <alignment horizontal="center" vertical="center"/>
    </xf>
    <xf numFmtId="231" fontId="8" fillId="0" borderId="104" xfId="40" applyFont="1" applyFill="1" applyBorder="1" applyAlignment="1">
      <alignment vertical="top" wrapText="1"/>
    </xf>
    <xf numFmtId="231" fontId="8" fillId="0" borderId="101" xfId="40" applyFont="1" applyFill="1" applyBorder="1" applyAlignment="1">
      <alignment vertical="top" wrapText="1"/>
    </xf>
    <xf numFmtId="0" fontId="8" fillId="0" borderId="13" xfId="40" applyNumberFormat="1" applyFont="1" applyFill="1" applyBorder="1" applyAlignment="1">
      <alignment horizontal="center"/>
    </xf>
    <xf numFmtId="0" fontId="8" fillId="0" borderId="14" xfId="40" applyNumberFormat="1" applyFont="1" applyFill="1" applyBorder="1" applyAlignment="1">
      <alignment horizontal="center"/>
    </xf>
    <xf numFmtId="231" fontId="8" fillId="0" borderId="1" xfId="6" applyFont="1" applyFill="1" applyBorder="1" applyAlignment="1">
      <alignment horizontal="right"/>
    </xf>
    <xf numFmtId="231" fontId="8" fillId="0" borderId="209" xfId="40" applyFont="1" applyFill="1" applyBorder="1" applyAlignment="1">
      <alignment vertical="top" wrapText="1"/>
    </xf>
    <xf numFmtId="231" fontId="8" fillId="0" borderId="208" xfId="40" applyFont="1" applyFill="1" applyBorder="1" applyAlignment="1">
      <alignment vertical="top" wrapText="1"/>
    </xf>
    <xf numFmtId="0" fontId="8" fillId="0" borderId="23" xfId="6" applyNumberFormat="1" applyFont="1" applyFill="1" applyBorder="1" applyAlignment="1">
      <alignment horizontal="center" vertical="center"/>
    </xf>
    <xf numFmtId="0" fontId="8" fillId="0" borderId="35" xfId="6" applyNumberFormat="1" applyFont="1" applyFill="1" applyBorder="1" applyAlignment="1">
      <alignment horizontal="center" vertical="center"/>
    </xf>
    <xf numFmtId="231" fontId="8" fillId="0" borderId="12" xfId="6" applyFont="1" applyBorder="1" applyAlignment="1">
      <alignment horizontal="center" vertical="center"/>
    </xf>
    <xf numFmtId="231" fontId="8" fillId="0" borderId="5" xfId="6" applyFont="1" applyBorder="1" applyAlignment="1">
      <alignment vertical="center"/>
    </xf>
    <xf numFmtId="231" fontId="8" fillId="0" borderId="39" xfId="6" applyFont="1" applyBorder="1" applyAlignment="1">
      <alignment vertical="center"/>
    </xf>
    <xf numFmtId="231" fontId="8" fillId="0" borderId="8" xfId="6" applyFont="1" applyBorder="1" applyAlignment="1">
      <alignment vertical="center"/>
    </xf>
    <xf numFmtId="231" fontId="8" fillId="0" borderId="0" xfId="6" applyFont="1" applyAlignment="1">
      <alignment horizontal="center" vertical="center" shrinkToFit="1"/>
    </xf>
    <xf numFmtId="231" fontId="8" fillId="0" borderId="44" xfId="6" applyFont="1" applyBorder="1" applyAlignment="1">
      <alignment horizontal="center" vertical="center" wrapText="1"/>
    </xf>
    <xf numFmtId="231" fontId="8" fillId="0" borderId="40" xfId="6" applyFont="1" applyBorder="1" applyAlignment="1">
      <alignment vertical="center" wrapText="1"/>
    </xf>
    <xf numFmtId="231" fontId="8" fillId="0" borderId="12" xfId="6" applyFont="1" applyBorder="1" applyAlignment="1">
      <alignment horizontal="center" vertical="center" wrapText="1"/>
    </xf>
    <xf numFmtId="231" fontId="8" fillId="0" borderId="5" xfId="6" applyFont="1" applyBorder="1" applyAlignment="1">
      <alignment vertical="center" wrapText="1"/>
    </xf>
    <xf numFmtId="231" fontId="8" fillId="0" borderId="39" xfId="6" applyFont="1" applyBorder="1" applyAlignment="1">
      <alignment vertical="center" wrapText="1"/>
    </xf>
    <xf numFmtId="231" fontId="8" fillId="0" borderId="8" xfId="6" applyFont="1" applyBorder="1" applyAlignment="1">
      <alignment vertical="center" wrapText="1"/>
    </xf>
    <xf numFmtId="231" fontId="8" fillId="0" borderId="0" xfId="6" applyFont="1" applyBorder="1" applyAlignment="1">
      <alignment horizontal="center" vertical="center"/>
    </xf>
    <xf numFmtId="231" fontId="8" fillId="0" borderId="4" xfId="6" applyFont="1" applyBorder="1" applyAlignment="1">
      <alignment vertical="center"/>
    </xf>
    <xf numFmtId="231" fontId="8" fillId="0" borderId="5" xfId="6" applyFont="1" applyBorder="1" applyAlignment="1">
      <alignment horizontal="center" vertical="center"/>
    </xf>
    <xf numFmtId="231" fontId="8" fillId="0" borderId="39" xfId="6" applyFont="1" applyBorder="1" applyAlignment="1">
      <alignment horizontal="center" vertical="center"/>
    </xf>
    <xf numFmtId="231" fontId="8" fillId="0" borderId="8" xfId="6" applyFont="1" applyBorder="1" applyAlignment="1">
      <alignment horizontal="center" vertical="center"/>
    </xf>
    <xf numFmtId="231" fontId="8" fillId="0" borderId="9" xfId="2" applyFont="1" applyFill="1" applyBorder="1" applyAlignment="1">
      <alignment horizontal="distributed" vertical="center" justifyLastLine="1"/>
    </xf>
    <xf numFmtId="231" fontId="8" fillId="0" borderId="8" xfId="2" applyFont="1" applyFill="1" applyBorder="1" applyAlignment="1">
      <alignment horizontal="distributed" vertical="center" justifyLastLine="1"/>
    </xf>
    <xf numFmtId="231" fontId="8" fillId="0" borderId="42" xfId="2" applyFont="1" applyFill="1" applyBorder="1" applyAlignment="1">
      <alignment horizontal="center" vertical="center" wrapText="1"/>
    </xf>
    <xf numFmtId="231" fontId="8" fillId="0" borderId="42" xfId="2" applyFont="1" applyFill="1" applyBorder="1" applyAlignment="1">
      <alignment horizontal="center" vertical="center" justifyLastLine="1"/>
    </xf>
    <xf numFmtId="231" fontId="8" fillId="0" borderId="41" xfId="2" applyFont="1" applyFill="1" applyBorder="1" applyAlignment="1">
      <alignment horizontal="center" vertical="distributed" textRotation="255" justifyLastLine="1"/>
    </xf>
    <xf numFmtId="231" fontId="8" fillId="0" borderId="39" xfId="2" applyFont="1" applyFill="1" applyBorder="1" applyAlignment="1">
      <alignment horizontal="center" vertical="distributed" textRotation="255" justifyLastLine="1"/>
    </xf>
    <xf numFmtId="0" fontId="8" fillId="0" borderId="4" xfId="2" applyNumberFormat="1" applyFont="1" applyFill="1" applyBorder="1" applyAlignment="1">
      <alignment horizontal="center" vertical="center" wrapText="1"/>
    </xf>
    <xf numFmtId="0" fontId="8" fillId="0" borderId="90" xfId="2" applyNumberFormat="1" applyFont="1" applyFill="1" applyBorder="1" applyAlignment="1">
      <alignment horizontal="center" vertical="center" wrapText="1"/>
    </xf>
    <xf numFmtId="0" fontId="8" fillId="0" borderId="141" xfId="2" applyNumberFormat="1" applyFont="1" applyFill="1" applyBorder="1" applyAlignment="1">
      <alignment horizontal="center" vertical="center" wrapText="1"/>
    </xf>
    <xf numFmtId="0" fontId="8" fillId="0" borderId="0" xfId="2" applyNumberFormat="1" applyFont="1" applyFill="1" applyBorder="1" applyAlignment="1">
      <alignment horizontal="center" vertical="center" wrapText="1"/>
    </xf>
    <xf numFmtId="0" fontId="8" fillId="0" borderId="88" xfId="2" applyNumberFormat="1" applyFont="1" applyFill="1" applyBorder="1" applyAlignment="1">
      <alignment horizontal="center" vertical="center" wrapText="1"/>
    </xf>
    <xf numFmtId="0" fontId="8" fillId="0" borderId="217" xfId="2" applyNumberFormat="1" applyFont="1" applyFill="1" applyBorder="1" applyAlignment="1">
      <alignment horizontal="center" vertical="center" wrapText="1"/>
    </xf>
    <xf numFmtId="0" fontId="8" fillId="0" borderId="44" xfId="2" applyNumberFormat="1" applyFont="1" applyFill="1" applyBorder="1" applyAlignment="1">
      <alignment horizontal="center" vertical="center" wrapText="1"/>
    </xf>
    <xf numFmtId="0" fontId="8" fillId="0" borderId="40" xfId="2" applyNumberFormat="1" applyFont="1" applyFill="1" applyBorder="1" applyAlignment="1">
      <alignment horizontal="center" vertical="center" wrapText="1"/>
    </xf>
    <xf numFmtId="0" fontId="8" fillId="0" borderId="109" xfId="2" applyNumberFormat="1" applyFont="1" applyFill="1" applyBorder="1" applyAlignment="1">
      <alignment horizontal="center" vertical="center" wrapText="1"/>
    </xf>
    <xf numFmtId="0" fontId="8" fillId="0" borderId="222" xfId="2" applyNumberFormat="1" applyFont="1" applyFill="1" applyBorder="1" applyAlignment="1">
      <alignment horizontal="center" vertical="center" wrapText="1"/>
    </xf>
    <xf numFmtId="0" fontId="8" fillId="0" borderId="155" xfId="2" applyNumberFormat="1" applyFont="1" applyFill="1" applyBorder="1" applyAlignment="1">
      <alignment horizontal="center" vertical="center" wrapText="1"/>
    </xf>
    <xf numFmtId="0" fontId="8" fillId="0" borderId="160" xfId="2" applyNumberFormat="1" applyFont="1" applyFill="1" applyBorder="1" applyAlignment="1">
      <alignment horizontal="center" vertical="center" wrapText="1"/>
    </xf>
    <xf numFmtId="0" fontId="8" fillId="0" borderId="218" xfId="2" applyNumberFormat="1" applyFont="1" applyFill="1" applyBorder="1" applyAlignment="1">
      <alignment horizontal="center" vertical="center" wrapText="1"/>
    </xf>
    <xf numFmtId="0" fontId="8" fillId="0" borderId="159" xfId="2" applyNumberFormat="1" applyFont="1" applyFill="1" applyBorder="1" applyAlignment="1">
      <alignment horizontal="center" vertical="center" wrapText="1"/>
    </xf>
    <xf numFmtId="0" fontId="8" fillId="0" borderId="161" xfId="2" applyNumberFormat="1" applyFont="1" applyFill="1" applyBorder="1" applyAlignment="1">
      <alignment horizontal="center" vertical="center" wrapText="1"/>
    </xf>
    <xf numFmtId="0" fontId="8" fillId="0" borderId="37" xfId="2" applyNumberFormat="1" applyFont="1" applyFill="1" applyBorder="1" applyAlignment="1">
      <alignment horizontal="center" vertical="center" wrapText="1"/>
    </xf>
    <xf numFmtId="0" fontId="8" fillId="0" borderId="158" xfId="2" applyNumberFormat="1" applyFont="1" applyFill="1" applyBorder="1" applyAlignment="1">
      <alignment horizontal="center" vertical="center" wrapText="1"/>
    </xf>
    <xf numFmtId="191" fontId="8" fillId="0" borderId="41" xfId="2" applyNumberFormat="1" applyFont="1" applyFill="1" applyBorder="1" applyAlignment="1">
      <alignment horizontal="center" vertical="center"/>
    </xf>
    <xf numFmtId="191" fontId="8" fillId="0" borderId="39" xfId="2" applyNumberFormat="1" applyFont="1" applyFill="1" applyBorder="1" applyAlignment="1">
      <alignment horizontal="center" vertical="center"/>
    </xf>
    <xf numFmtId="191" fontId="8" fillId="0" borderId="39" xfId="2" applyNumberFormat="1" applyFont="1" applyFill="1" applyBorder="1" applyAlignment="1">
      <alignment horizontal="distributed" vertical="center" justifyLastLine="1"/>
    </xf>
    <xf numFmtId="191" fontId="8" fillId="0" borderId="7" xfId="2" applyNumberFormat="1" applyFont="1" applyFill="1" applyBorder="1" applyAlignment="1">
      <alignment horizontal="distributed" vertical="center" justifyLastLine="1"/>
    </xf>
    <xf numFmtId="191" fontId="8" fillId="0" borderId="21" xfId="2" applyNumberFormat="1" applyFont="1" applyFill="1" applyBorder="1" applyAlignment="1">
      <alignment horizontal="distributed" vertical="center" justifyLastLine="1"/>
    </xf>
    <xf numFmtId="191" fontId="8" fillId="0" borderId="80" xfId="2" applyNumberFormat="1" applyFont="1" applyFill="1" applyBorder="1" applyAlignment="1">
      <alignment horizontal="distributed" vertical="center" justifyLastLine="1"/>
    </xf>
    <xf numFmtId="191" fontId="8" fillId="0" borderId="23" xfId="2" applyNumberFormat="1" applyFont="1" applyFill="1" applyBorder="1" applyAlignment="1">
      <alignment horizontal="distributed" vertical="center" justifyLastLine="1"/>
    </xf>
    <xf numFmtId="191" fontId="8" fillId="0" borderId="9" xfId="2" applyNumberFormat="1" applyFont="1" applyFill="1" applyBorder="1" applyAlignment="1">
      <alignment horizontal="center" vertical="center"/>
    </xf>
    <xf numFmtId="191" fontId="8" fillId="0" borderId="8" xfId="2" applyNumberFormat="1" applyFont="1" applyFill="1" applyBorder="1" applyAlignment="1">
      <alignment horizontal="center" vertical="center"/>
    </xf>
    <xf numFmtId="191" fontId="8" fillId="0" borderId="13" xfId="2" applyNumberFormat="1" applyFont="1" applyFill="1" applyBorder="1" applyAlignment="1">
      <alignment horizontal="distributed" vertical="center" justifyLastLine="1"/>
    </xf>
    <xf numFmtId="191" fontId="8" fillId="0" borderId="14" xfId="2" applyNumberFormat="1" applyFont="1" applyFill="1" applyBorder="1" applyAlignment="1">
      <alignment horizontal="distributed" vertical="center" justifyLastLine="1"/>
    </xf>
    <xf numFmtId="191" fontId="8" fillId="0" borderId="46" xfId="2" applyNumberFormat="1" applyFont="1" applyFill="1" applyBorder="1" applyAlignment="1">
      <alignment horizontal="distributed" vertical="center" justifyLastLine="1"/>
    </xf>
    <xf numFmtId="38" fontId="8" fillId="0" borderId="41" xfId="1" applyFont="1" applyFill="1" applyBorder="1" applyAlignment="1">
      <alignment horizontal="center" vertical="center" wrapText="1"/>
    </xf>
    <xf numFmtId="38" fontId="8" fillId="0" borderId="39" xfId="1" applyFont="1" applyFill="1" applyBorder="1" applyAlignment="1">
      <alignment horizontal="center" vertical="center"/>
    </xf>
    <xf numFmtId="38" fontId="8" fillId="0" borderId="42" xfId="1" applyFont="1" applyFill="1" applyBorder="1" applyAlignment="1">
      <alignment horizontal="distributed" vertical="center" wrapText="1"/>
    </xf>
    <xf numFmtId="38" fontId="8" fillId="0" borderId="40" xfId="1" applyFont="1" applyFill="1" applyBorder="1" applyAlignment="1">
      <alignment horizontal="distributed" vertical="center" wrapText="1"/>
    </xf>
    <xf numFmtId="200" fontId="8" fillId="0" borderId="42" xfId="2" applyNumberFormat="1" applyFont="1" applyFill="1" applyBorder="1" applyAlignment="1">
      <alignment horizontal="distributed" vertical="center" wrapText="1"/>
    </xf>
    <xf numFmtId="200" fontId="8" fillId="0" borderId="40" xfId="2" applyNumberFormat="1" applyFont="1" applyFill="1" applyBorder="1" applyAlignment="1">
      <alignment horizontal="distributed" vertical="center" wrapText="1"/>
    </xf>
    <xf numFmtId="231" fontId="8" fillId="0" borderId="4" xfId="2" applyFont="1" applyFill="1" applyBorder="1" applyAlignment="1">
      <alignment horizontal="distributed" vertical="center" justifyLastLine="1"/>
    </xf>
    <xf numFmtId="231" fontId="8" fillId="0" borderId="13" xfId="2" applyFont="1" applyFill="1" applyBorder="1" applyAlignment="1">
      <alignment horizontal="distributed" vertical="center" justifyLastLine="1"/>
    </xf>
    <xf numFmtId="231" fontId="8" fillId="0" borderId="14" xfId="2" applyFont="1" applyFill="1" applyBorder="1" applyAlignment="1">
      <alignment horizontal="distributed" vertical="center" justifyLastLine="1"/>
    </xf>
    <xf numFmtId="191" fontId="8" fillId="0" borderId="6" xfId="2" applyNumberFormat="1" applyFont="1" applyBorder="1" applyAlignment="1">
      <alignment horizontal="center"/>
    </xf>
    <xf numFmtId="191" fontId="8" fillId="0" borderId="5" xfId="2" applyNumberFormat="1" applyFont="1" applyBorder="1" applyAlignment="1">
      <alignment horizontal="center"/>
    </xf>
    <xf numFmtId="231" fontId="8" fillId="0" borderId="1" xfId="2" applyFont="1" applyFill="1" applyBorder="1" applyAlignment="1">
      <alignment horizontal="center" vertical="center"/>
    </xf>
    <xf numFmtId="231" fontId="8" fillId="0" borderId="9" xfId="2" applyFont="1" applyFill="1" applyBorder="1" applyAlignment="1">
      <alignment horizontal="center" vertical="center"/>
    </xf>
    <xf numFmtId="231" fontId="8" fillId="0" borderId="7" xfId="2" applyFont="1" applyFill="1" applyBorder="1" applyAlignment="1">
      <alignment horizontal="center" vertical="center"/>
    </xf>
    <xf numFmtId="231" fontId="8" fillId="0" borderId="13" xfId="2" applyFont="1" applyFill="1" applyBorder="1" applyAlignment="1">
      <alignment horizontal="center"/>
    </xf>
    <xf numFmtId="231" fontId="8" fillId="0" borderId="14" xfId="2" applyFont="1" applyFill="1" applyBorder="1" applyAlignment="1">
      <alignment horizontal="center"/>
    </xf>
    <xf numFmtId="231" fontId="8" fillId="0" borderId="35" xfId="2" applyFont="1" applyFill="1" applyBorder="1" applyAlignment="1">
      <alignment horizontal="center"/>
    </xf>
    <xf numFmtId="231" fontId="8" fillId="0" borderId="80" xfId="2" applyFont="1" applyFill="1" applyBorder="1" applyAlignment="1">
      <alignment horizontal="center" vertical="center"/>
    </xf>
    <xf numFmtId="231" fontId="8" fillId="0" borderId="22" xfId="2" applyFont="1" applyFill="1" applyBorder="1" applyAlignment="1">
      <alignment horizontal="center"/>
    </xf>
    <xf numFmtId="231" fontId="8" fillId="0" borderId="21" xfId="2" applyFont="1" applyFill="1" applyBorder="1" applyAlignment="1">
      <alignment horizontal="center"/>
    </xf>
    <xf numFmtId="231" fontId="8" fillId="0" borderId="22" xfId="8" applyFont="1" applyBorder="1" applyAlignment="1">
      <alignment horizontal="justify" vertical="center" wrapText="1"/>
    </xf>
    <xf numFmtId="231" fontId="8" fillId="0" borderId="109" xfId="8" applyFont="1" applyBorder="1" applyAlignment="1">
      <alignment horizontal="center" vertical="center" wrapText="1"/>
    </xf>
    <xf numFmtId="231" fontId="8" fillId="0" borderId="40" xfId="8" applyFont="1" applyBorder="1" applyAlignment="1">
      <alignment horizontal="center" vertical="center" wrapText="1"/>
    </xf>
    <xf numFmtId="231" fontId="8" fillId="0" borderId="44" xfId="8" applyFont="1" applyBorder="1" applyAlignment="1">
      <alignment horizontal="left" vertical="center" wrapText="1"/>
    </xf>
    <xf numFmtId="231" fontId="8" fillId="0" borderId="40" xfId="8" applyFont="1" applyBorder="1" applyAlignment="1">
      <alignment horizontal="left" vertical="center" wrapText="1"/>
    </xf>
    <xf numFmtId="231" fontId="8" fillId="0" borderId="44" xfId="8" applyFont="1" applyBorder="1" applyAlignment="1">
      <alignment horizontal="left" vertical="top" wrapText="1"/>
    </xf>
    <xf numFmtId="231" fontId="8" fillId="0" borderId="40" xfId="8" applyFont="1" applyBorder="1" applyAlignment="1">
      <alignment horizontal="left" vertical="top" wrapText="1"/>
    </xf>
    <xf numFmtId="231" fontId="8" fillId="0" borderId="44" xfId="8" applyNumberFormat="1" applyFont="1" applyBorder="1" applyAlignment="1">
      <alignment horizontal="center" vertical="center" wrapText="1"/>
    </xf>
    <xf numFmtId="231" fontId="8" fillId="0" borderId="40" xfId="8" applyNumberFormat="1" applyFont="1" applyBorder="1" applyAlignment="1">
      <alignment horizontal="center" vertical="center" wrapText="1"/>
    </xf>
    <xf numFmtId="231" fontId="8" fillId="0" borderId="22" xfId="8" applyFont="1" applyBorder="1" applyAlignment="1">
      <alignment horizontal="justify" vertical="top" wrapText="1"/>
    </xf>
    <xf numFmtId="231" fontId="8" fillId="0" borderId="22" xfId="8" applyNumberFormat="1" applyFont="1" applyBorder="1" applyAlignment="1">
      <alignment horizontal="center" vertical="center" wrapText="1"/>
    </xf>
    <xf numFmtId="231" fontId="8" fillId="0" borderId="22" xfId="8" applyFont="1" applyBorder="1" applyAlignment="1">
      <alignment horizontal="justify" vertical="top"/>
    </xf>
    <xf numFmtId="231" fontId="22" fillId="0" borderId="22" xfId="8" applyFont="1" applyBorder="1" applyAlignment="1">
      <alignment horizontal="center" vertical="center" wrapText="1"/>
    </xf>
    <xf numFmtId="231" fontId="22" fillId="0" borderId="22" xfId="8" applyFont="1" applyBorder="1" applyAlignment="1">
      <alignment horizontal="justify" vertical="center" wrapText="1"/>
    </xf>
    <xf numFmtId="231" fontId="8" fillId="0" borderId="22" xfId="8" applyFont="1" applyBorder="1" applyAlignment="1">
      <alignment horizontal="left" vertical="center" wrapText="1"/>
    </xf>
    <xf numFmtId="231" fontId="8" fillId="0" borderId="44" xfId="8" applyFont="1" applyBorder="1" applyAlignment="1">
      <alignment horizontal="center" vertical="center" wrapText="1"/>
    </xf>
    <xf numFmtId="231" fontId="8" fillId="0" borderId="7" xfId="8" applyFont="1" applyBorder="1" applyAlignment="1">
      <alignment horizontal="justify" vertical="center" wrapText="1"/>
    </xf>
    <xf numFmtId="0" fontId="8" fillId="0" borderId="22" xfId="8" applyNumberFormat="1" applyFont="1" applyBorder="1" applyAlignment="1">
      <alignment horizontal="center" vertical="center" wrapText="1"/>
    </xf>
    <xf numFmtId="231" fontId="8" fillId="0" borderId="44" xfId="8" applyFont="1" applyBorder="1" applyAlignment="1">
      <alignment horizontal="justify" vertical="top" wrapText="1"/>
    </xf>
    <xf numFmtId="231" fontId="8" fillId="0" borderId="40" xfId="8" applyFont="1" applyBorder="1" applyAlignment="1">
      <alignment horizontal="justify" vertical="top" wrapText="1"/>
    </xf>
    <xf numFmtId="231" fontId="45" fillId="0" borderId="22" xfId="8" applyFont="1" applyBorder="1" applyAlignment="1">
      <alignment horizontal="center" vertical="center" wrapText="1"/>
    </xf>
    <xf numFmtId="231" fontId="8" fillId="0" borderId="44" xfId="8" applyFont="1" applyBorder="1" applyAlignment="1">
      <alignment horizontal="justify" vertical="center" wrapText="1"/>
    </xf>
    <xf numFmtId="231" fontId="8" fillId="0" borderId="40" xfId="8" applyFont="1" applyBorder="1" applyAlignment="1">
      <alignment horizontal="justify" vertical="center" wrapText="1"/>
    </xf>
    <xf numFmtId="231" fontId="22" fillId="0" borderId="44" xfId="8" applyFont="1" applyBorder="1" applyAlignment="1">
      <alignment horizontal="center" vertical="center" wrapText="1"/>
    </xf>
    <xf numFmtId="231" fontId="22" fillId="0" borderId="40" xfId="8" applyFont="1" applyBorder="1" applyAlignment="1">
      <alignment horizontal="center" vertical="center" wrapText="1"/>
    </xf>
    <xf numFmtId="231" fontId="22" fillId="0" borderId="44" xfId="8" applyFont="1" applyBorder="1" applyAlignment="1">
      <alignment horizontal="left" vertical="center" wrapText="1"/>
    </xf>
    <xf numFmtId="231" fontId="22" fillId="0" borderId="40" xfId="8" applyFont="1" applyBorder="1" applyAlignment="1">
      <alignment horizontal="left" vertical="center" wrapText="1"/>
    </xf>
    <xf numFmtId="231" fontId="8" fillId="0" borderId="109" xfId="8" applyFont="1" applyBorder="1" applyAlignment="1">
      <alignment horizontal="justify" vertical="center" wrapText="1"/>
    </xf>
    <xf numFmtId="231" fontId="8" fillId="0" borderId="22" xfId="8" applyFont="1" applyBorder="1" applyAlignment="1">
      <alignment horizontal="left" vertical="top" wrapText="1"/>
    </xf>
    <xf numFmtId="0" fontId="8" fillId="0" borderId="44" xfId="8" applyNumberFormat="1" applyFont="1" applyBorder="1" applyAlignment="1">
      <alignment horizontal="center" vertical="center" wrapText="1"/>
    </xf>
    <xf numFmtId="0" fontId="8" fillId="0" borderId="40" xfId="8" applyNumberFormat="1" applyFont="1" applyBorder="1" applyAlignment="1">
      <alignment horizontal="center" vertical="center" wrapText="1"/>
    </xf>
    <xf numFmtId="231" fontId="23" fillId="0" borderId="44" xfId="8" applyFont="1" applyBorder="1" applyAlignment="1">
      <alignment horizontal="left" vertical="center" wrapText="1"/>
    </xf>
    <xf numFmtId="231" fontId="23" fillId="0" borderId="40" xfId="8" applyFont="1" applyBorder="1" applyAlignment="1">
      <alignment horizontal="left" vertical="center" wrapText="1"/>
    </xf>
    <xf numFmtId="231" fontId="23" fillId="0" borderId="46" xfId="8" applyFont="1" applyBorder="1" applyAlignment="1">
      <alignment horizontal="center" vertical="center" wrapText="1"/>
    </xf>
    <xf numFmtId="231" fontId="23" fillId="0" borderId="23" xfId="8" applyFont="1" applyBorder="1" applyAlignment="1">
      <alignment horizontal="center" vertical="center" wrapText="1"/>
    </xf>
    <xf numFmtId="231" fontId="23" fillId="0" borderId="35" xfId="8" applyFont="1" applyBorder="1" applyAlignment="1">
      <alignment horizontal="center" vertical="center" wrapText="1"/>
    </xf>
    <xf numFmtId="231" fontId="23" fillId="0" borderId="22" xfId="8" applyFont="1" applyBorder="1" applyAlignment="1">
      <alignment horizontal="center" vertical="center" wrapText="1"/>
    </xf>
    <xf numFmtId="231" fontId="23" fillId="0" borderId="13" xfId="8" applyFont="1" applyBorder="1" applyAlignment="1">
      <alignment horizontal="center" vertical="center" wrapText="1"/>
    </xf>
    <xf numFmtId="231" fontId="23" fillId="0" borderId="21" xfId="8" applyFont="1" applyBorder="1" applyAlignment="1">
      <alignment horizontal="center" vertical="center" wrapText="1"/>
    </xf>
    <xf numFmtId="231" fontId="26" fillId="0" borderId="6" xfId="8" applyFont="1" applyBorder="1" applyAlignment="1">
      <alignment horizontal="justify" vertical="top" wrapText="1"/>
    </xf>
    <xf numFmtId="231" fontId="26" fillId="0" borderId="0" xfId="8" applyFont="1" applyBorder="1" applyAlignment="1">
      <alignment horizontal="justify" vertical="top" wrapText="1"/>
    </xf>
    <xf numFmtId="231" fontId="26" fillId="0" borderId="44" xfId="8" applyFont="1" applyBorder="1" applyAlignment="1">
      <alignment horizontal="right" vertical="top" wrapText="1" indent="1"/>
    </xf>
    <xf numFmtId="231" fontId="26" fillId="0" borderId="109" xfId="8" applyFont="1" applyBorder="1" applyAlignment="1">
      <alignment horizontal="right" vertical="top" wrapText="1" indent="1"/>
    </xf>
    <xf numFmtId="0" fontId="26" fillId="0" borderId="44" xfId="8" applyNumberFormat="1" applyFont="1" applyBorder="1" applyAlignment="1">
      <alignment horizontal="right" vertical="top" wrapText="1"/>
    </xf>
    <xf numFmtId="0" fontId="26" fillId="0" borderId="109" xfId="8" applyNumberFormat="1" applyFont="1" applyBorder="1" applyAlignment="1">
      <alignment horizontal="right" vertical="top" wrapText="1"/>
    </xf>
    <xf numFmtId="231" fontId="26" fillId="0" borderId="44" xfId="8" applyFont="1" applyBorder="1" applyAlignment="1">
      <alignment horizontal="justify" vertical="top" wrapText="1"/>
    </xf>
    <xf numFmtId="231" fontId="26" fillId="0" borderId="109" xfId="8" applyFont="1" applyBorder="1" applyAlignment="1">
      <alignment horizontal="justify" vertical="top" wrapText="1"/>
    </xf>
    <xf numFmtId="3" fontId="26" fillId="0" borderId="44" xfId="8" applyNumberFormat="1" applyFont="1" applyBorder="1" applyAlignment="1">
      <alignment horizontal="right" vertical="top" wrapText="1"/>
    </xf>
    <xf numFmtId="3" fontId="26" fillId="0" borderId="109" xfId="8" applyNumberFormat="1" applyFont="1" applyBorder="1" applyAlignment="1">
      <alignment horizontal="right" vertical="top" wrapText="1"/>
    </xf>
    <xf numFmtId="231" fontId="26" fillId="0" borderId="44" xfId="8" applyFont="1" applyBorder="1" applyAlignment="1">
      <alignment horizontal="right" vertical="top" wrapText="1"/>
    </xf>
    <xf numFmtId="231" fontId="26" fillId="0" borderId="109" xfId="8" applyFont="1" applyBorder="1" applyAlignment="1">
      <alignment horizontal="right" vertical="top" wrapText="1"/>
    </xf>
    <xf numFmtId="38" fontId="26" fillId="0" borderId="44" xfId="1" applyFont="1" applyBorder="1" applyAlignment="1">
      <alignment horizontal="right" vertical="top" wrapText="1"/>
    </xf>
    <xf numFmtId="38" fontId="26" fillId="0" borderId="109" xfId="1" applyFont="1" applyBorder="1" applyAlignment="1">
      <alignment horizontal="right" vertical="top" wrapText="1"/>
    </xf>
    <xf numFmtId="231" fontId="26" fillId="0" borderId="7" xfId="8" applyFont="1" applyBorder="1" applyAlignment="1">
      <alignment horizontal="justify" vertical="top" wrapText="1"/>
    </xf>
    <xf numFmtId="3" fontId="26" fillId="0" borderId="40" xfId="8" applyNumberFormat="1" applyFont="1" applyBorder="1" applyAlignment="1">
      <alignment horizontal="right" vertical="top" wrapText="1"/>
    </xf>
    <xf numFmtId="38" fontId="26" fillId="0" borderId="40" xfId="1" applyFont="1" applyBorder="1" applyAlignment="1">
      <alignment horizontal="right" vertical="top" wrapText="1"/>
    </xf>
    <xf numFmtId="231" fontId="26" fillId="0" borderId="40" xfId="8" applyFont="1" applyBorder="1" applyAlignment="1">
      <alignment horizontal="justify" vertical="top" wrapText="1"/>
    </xf>
    <xf numFmtId="231" fontId="26" fillId="0" borderId="40" xfId="8" applyFont="1" applyBorder="1" applyAlignment="1">
      <alignment horizontal="right" vertical="top" wrapText="1"/>
    </xf>
    <xf numFmtId="0" fontId="26" fillId="0" borderId="40" xfId="8" applyNumberFormat="1" applyFont="1" applyBorder="1" applyAlignment="1">
      <alignment horizontal="right" vertical="top" wrapText="1"/>
    </xf>
    <xf numFmtId="231" fontId="26" fillId="0" borderId="37" xfId="8" applyFont="1" applyBorder="1" applyAlignment="1">
      <alignment horizontal="right" vertical="top" wrapText="1"/>
    </xf>
    <xf numFmtId="0" fontId="26" fillId="0" borderId="37" xfId="8" applyNumberFormat="1" applyFont="1" applyBorder="1" applyAlignment="1">
      <alignment horizontal="right" vertical="top" wrapText="1"/>
    </xf>
    <xf numFmtId="231" fontId="26" fillId="0" borderId="37" xfId="8" applyFont="1" applyBorder="1" applyAlignment="1">
      <alignment horizontal="justify" vertical="top" wrapText="1"/>
    </xf>
    <xf numFmtId="231" fontId="26" fillId="0" borderId="0" xfId="8" applyFont="1" applyAlignment="1">
      <alignment horizontal="right" vertical="center" wrapText="1"/>
    </xf>
    <xf numFmtId="231" fontId="26" fillId="0" borderId="0" xfId="8" applyFont="1">
      <alignment vertical="center"/>
    </xf>
    <xf numFmtId="231" fontId="26" fillId="0" borderId="44" xfId="8" applyNumberFormat="1" applyFont="1" applyBorder="1" applyAlignment="1">
      <alignment horizontal="right" vertical="top" wrapText="1"/>
    </xf>
    <xf numFmtId="231" fontId="26" fillId="0" borderId="109" xfId="8" applyNumberFormat="1" applyFont="1" applyBorder="1" applyAlignment="1">
      <alignment horizontal="right" vertical="top" wrapText="1"/>
    </xf>
    <xf numFmtId="49" fontId="15" fillId="0" borderId="5" xfId="8" applyNumberFormat="1" applyFont="1" applyFill="1" applyBorder="1" applyAlignment="1">
      <alignment horizontal="left" vertical="center" wrapText="1"/>
    </xf>
    <xf numFmtId="49" fontId="15" fillId="0" borderId="8" xfId="8" applyNumberFormat="1" applyFont="1" applyFill="1" applyBorder="1" applyAlignment="1">
      <alignment horizontal="left" vertical="center" wrapText="1"/>
    </xf>
    <xf numFmtId="231" fontId="15" fillId="0" borderId="12" xfId="8" applyFont="1" applyFill="1" applyBorder="1" applyAlignment="1">
      <alignment vertical="center" wrapText="1"/>
    </xf>
    <xf numFmtId="231" fontId="15" fillId="0" borderId="39" xfId="8" applyFont="1" applyFill="1" applyBorder="1" applyAlignment="1">
      <alignment vertical="center" wrapText="1"/>
    </xf>
    <xf numFmtId="231" fontId="15" fillId="0" borderId="12" xfId="8" applyFont="1" applyFill="1" applyBorder="1" applyAlignment="1">
      <alignment horizontal="justify" vertical="center" wrapText="1"/>
    </xf>
    <xf numFmtId="231" fontId="15" fillId="0" borderId="39" xfId="8" applyFont="1" applyFill="1" applyBorder="1" applyAlignment="1">
      <alignment horizontal="justify" vertical="center" wrapText="1"/>
    </xf>
    <xf numFmtId="231" fontId="12" fillId="0" borderId="0" xfId="8" applyFont="1" applyFill="1" applyAlignment="1">
      <alignment horizontal="justify" vertical="center" wrapText="1"/>
    </xf>
    <xf numFmtId="56" fontId="15" fillId="0" borderId="5" xfId="8" applyNumberFormat="1" applyFont="1" applyFill="1" applyBorder="1" applyAlignment="1">
      <alignment horizontal="left" vertical="center" wrapText="1"/>
    </xf>
    <xf numFmtId="56" fontId="15" fillId="0" borderId="8" xfId="8" applyNumberFormat="1" applyFont="1" applyFill="1" applyBorder="1" applyAlignment="1">
      <alignment horizontal="left" vertical="center" wrapText="1"/>
    </xf>
    <xf numFmtId="219" fontId="15" fillId="0" borderId="5" xfId="8" applyNumberFormat="1" applyFont="1" applyFill="1" applyBorder="1" applyAlignment="1">
      <alignment horizontal="left" vertical="center" wrapText="1"/>
    </xf>
    <xf numFmtId="219" fontId="15" fillId="0" borderId="4" xfId="8" applyNumberFormat="1" applyFont="1" applyFill="1" applyBorder="1" applyAlignment="1">
      <alignment horizontal="left" vertical="center" wrapText="1"/>
    </xf>
    <xf numFmtId="219" fontId="15" fillId="0" borderId="8" xfId="8" applyNumberFormat="1" applyFont="1" applyFill="1" applyBorder="1" applyAlignment="1">
      <alignment horizontal="left" vertical="center" wrapText="1"/>
    </xf>
    <xf numFmtId="231" fontId="15" fillId="0" borderId="1" xfId="8" applyFont="1" applyFill="1" applyBorder="1" applyAlignment="1">
      <alignment horizontal="right" vertical="center" wrapText="1"/>
    </xf>
    <xf numFmtId="49" fontId="15" fillId="0" borderId="4" xfId="8" applyNumberFormat="1" applyFont="1" applyFill="1" applyBorder="1" applyAlignment="1">
      <alignment horizontal="left" vertical="center" wrapText="1"/>
    </xf>
    <xf numFmtId="231" fontId="8" fillId="0" borderId="0" xfId="8" applyFont="1" applyAlignment="1">
      <alignment horizontal="right" vertical="center" wrapText="1"/>
    </xf>
    <xf numFmtId="231" fontId="8" fillId="0" borderId="0" xfId="8" applyFont="1">
      <alignment vertical="center"/>
    </xf>
    <xf numFmtId="231" fontId="8" fillId="0" borderId="50" xfId="8" applyFont="1" applyBorder="1" applyAlignment="1">
      <alignment horizontal="justify" vertical="center" wrapText="1"/>
    </xf>
    <xf numFmtId="231" fontId="8" fillId="0" borderId="165" xfId="8" applyFont="1" applyBorder="1" applyAlignment="1">
      <alignment horizontal="justify" vertical="center" wrapText="1"/>
    </xf>
    <xf numFmtId="231" fontId="8" fillId="0" borderId="163" xfId="8" applyFont="1" applyBorder="1" applyAlignment="1">
      <alignment horizontal="justify" vertical="center" wrapText="1"/>
    </xf>
    <xf numFmtId="231" fontId="8" fillId="0" borderId="162" xfId="8" applyFont="1" applyBorder="1" applyAlignment="1">
      <alignment horizontal="justify" vertical="center" wrapText="1"/>
    </xf>
    <xf numFmtId="231" fontId="8" fillId="0" borderId="168" xfId="8" applyFont="1" applyBorder="1" applyAlignment="1">
      <alignment horizontal="justify" vertical="center" wrapText="1"/>
    </xf>
    <xf numFmtId="231" fontId="8" fillId="0" borderId="167" xfId="8" applyFont="1" applyBorder="1" applyAlignment="1">
      <alignment horizontal="justify" vertical="center" wrapText="1"/>
    </xf>
    <xf numFmtId="231" fontId="8" fillId="0" borderId="0" xfId="8" applyFont="1" applyAlignment="1">
      <alignment horizontal="justify" vertical="center" wrapText="1"/>
    </xf>
    <xf numFmtId="231" fontId="8" fillId="0" borderId="166" xfId="8" applyFont="1" applyBorder="1" applyAlignment="1">
      <alignment horizontal="center" vertical="center" wrapText="1"/>
    </xf>
    <xf numFmtId="231" fontId="26" fillId="0" borderId="0" xfId="8" applyFont="1" applyAlignment="1">
      <alignment horizontal="justify" vertical="center" wrapText="1"/>
    </xf>
    <xf numFmtId="231" fontId="8" fillId="0" borderId="21" xfId="8" applyFont="1" applyBorder="1" applyAlignment="1">
      <alignment horizontal="left" vertical="top" wrapText="1"/>
    </xf>
    <xf numFmtId="231" fontId="8" fillId="0" borderId="5" xfId="8" applyFont="1" applyBorder="1" applyAlignment="1">
      <alignment horizontal="center" vertical="center" wrapText="1"/>
    </xf>
    <xf numFmtId="231" fontId="8" fillId="0" borderId="8" xfId="8" applyFont="1" applyBorder="1" applyAlignment="1">
      <alignment horizontal="center" vertical="center" wrapText="1"/>
    </xf>
    <xf numFmtId="38" fontId="8" fillId="0" borderId="8" xfId="28" applyFont="1" applyBorder="1" applyAlignment="1">
      <alignment vertical="center" textRotation="255"/>
    </xf>
    <xf numFmtId="38" fontId="8" fillId="0" borderId="23" xfId="28" applyFont="1" applyBorder="1" applyAlignment="1">
      <alignment vertical="center" textRotation="255"/>
    </xf>
    <xf numFmtId="38" fontId="8" fillId="0" borderId="18" xfId="28" applyFont="1" applyBorder="1" applyAlignment="1">
      <alignment horizontal="distributed"/>
    </xf>
    <xf numFmtId="38" fontId="8" fillId="0" borderId="17" xfId="28" applyFont="1" applyBorder="1" applyAlignment="1">
      <alignment horizontal="distributed"/>
    </xf>
    <xf numFmtId="38" fontId="8" fillId="0" borderId="1" xfId="28" applyFont="1" applyBorder="1" applyAlignment="1">
      <alignment horizontal="center" vertical="center"/>
    </xf>
    <xf numFmtId="231" fontId="8" fillId="0" borderId="9" xfId="24" applyFont="1" applyBorder="1" applyAlignment="1">
      <alignment horizontal="center" vertical="center"/>
    </xf>
    <xf numFmtId="231" fontId="8" fillId="0" borderId="0" xfId="24" applyFont="1" applyBorder="1" applyAlignment="1">
      <alignment horizontal="center" vertical="center"/>
    </xf>
    <xf numFmtId="231" fontId="8" fillId="0" borderId="4" xfId="24" applyFont="1" applyBorder="1" applyAlignment="1">
      <alignment horizontal="center" vertical="center"/>
    </xf>
    <xf numFmtId="231" fontId="8" fillId="0" borderId="7" xfId="24" applyFont="1" applyBorder="1" applyAlignment="1"/>
    <xf numFmtId="231" fontId="8" fillId="0" borderId="8" xfId="24" applyFont="1" applyBorder="1" applyAlignment="1"/>
    <xf numFmtId="231" fontId="8" fillId="0" borderId="4" xfId="24" applyFont="1" applyBorder="1" applyAlignment="1">
      <alignment vertical="center" textRotation="255"/>
    </xf>
    <xf numFmtId="231" fontId="8" fillId="0" borderId="8" xfId="24" applyFont="1" applyBorder="1" applyAlignment="1">
      <alignment vertical="center" textRotation="255"/>
    </xf>
    <xf numFmtId="38" fontId="8" fillId="0" borderId="13" xfId="28" applyFont="1" applyBorder="1" applyAlignment="1">
      <alignment horizontal="center"/>
    </xf>
    <xf numFmtId="38" fontId="8" fillId="0" borderId="14" xfId="28" applyFont="1" applyBorder="1" applyAlignment="1">
      <alignment horizontal="center"/>
    </xf>
    <xf numFmtId="38" fontId="8" fillId="0" borderId="46" xfId="28" applyFont="1" applyBorder="1" applyAlignment="1">
      <alignment horizontal="center"/>
    </xf>
    <xf numFmtId="231" fontId="8" fillId="0" borderId="0" xfId="8" applyFont="1" applyAlignment="1">
      <alignment horizontal="left" vertical="center" wrapText="1"/>
    </xf>
    <xf numFmtId="231" fontId="22" fillId="0" borderId="46" xfId="8" applyFont="1" applyBorder="1" applyAlignment="1">
      <alignment horizontal="center" vertical="center" wrapText="1"/>
    </xf>
    <xf numFmtId="231" fontId="22" fillId="0" borderId="23" xfId="8" applyFont="1" applyBorder="1" applyAlignment="1">
      <alignment horizontal="center" vertical="center" wrapText="1"/>
    </xf>
    <xf numFmtId="231" fontId="22" fillId="0" borderId="35" xfId="8" applyFont="1" applyBorder="1" applyAlignment="1">
      <alignment horizontal="center" vertical="center"/>
    </xf>
    <xf numFmtId="231" fontId="22" fillId="0" borderId="13" xfId="8" applyFont="1" applyBorder="1" applyAlignment="1">
      <alignment horizontal="center" vertical="center"/>
    </xf>
    <xf numFmtId="231" fontId="8" fillId="0" borderId="9" xfId="8" applyFont="1" applyBorder="1" applyAlignment="1">
      <alignment horizontal="center" vertical="center"/>
    </xf>
    <xf numFmtId="231" fontId="8" fillId="0" borderId="8" xfId="8" applyFont="1" applyBorder="1" applyAlignment="1">
      <alignment horizontal="center" vertical="center"/>
    </xf>
    <xf numFmtId="231" fontId="8" fillId="0" borderId="13" xfId="8" applyFont="1" applyBorder="1" applyAlignment="1">
      <alignment horizontal="center" vertical="center"/>
    </xf>
    <xf numFmtId="231" fontId="8" fillId="0" borderId="0" xfId="8" applyFont="1" applyAlignment="1">
      <alignment horizontal="left" vertical="top" wrapText="1"/>
    </xf>
    <xf numFmtId="231" fontId="8" fillId="0" borderId="22" xfId="53" applyFont="1" applyBorder="1" applyAlignment="1">
      <alignment horizontal="left" vertical="center" wrapText="1"/>
    </xf>
    <xf numFmtId="231" fontId="8" fillId="0" borderId="22" xfId="53" applyFont="1" applyBorder="1" applyAlignment="1">
      <alignment horizontal="left" vertical="center"/>
    </xf>
    <xf numFmtId="231" fontId="8" fillId="0" borderId="22" xfId="53" applyFont="1" applyBorder="1" applyAlignment="1">
      <alignment horizontal="center" vertical="center" wrapText="1"/>
    </xf>
    <xf numFmtId="231" fontId="8" fillId="0" borderId="22" xfId="53" applyFont="1" applyBorder="1" applyAlignment="1">
      <alignment horizontal="center" vertical="center"/>
    </xf>
    <xf numFmtId="231" fontId="8" fillId="0" borderId="22" xfId="53" applyNumberFormat="1" applyFont="1" applyBorder="1" applyAlignment="1">
      <alignment horizontal="center" vertical="center"/>
    </xf>
    <xf numFmtId="231" fontId="19" fillId="0" borderId="22" xfId="53" applyFont="1" applyBorder="1" applyAlignment="1">
      <alignment horizontal="center" vertical="center"/>
    </xf>
    <xf numFmtId="38" fontId="8" fillId="0" borderId="22" xfId="54" applyFont="1" applyBorder="1" applyAlignment="1">
      <alignment horizontal="center" vertical="center"/>
    </xf>
    <xf numFmtId="231" fontId="8" fillId="0" borderId="22" xfId="53" applyFont="1" applyBorder="1" applyAlignment="1">
      <alignment vertical="center"/>
    </xf>
    <xf numFmtId="231" fontId="8" fillId="0" borderId="22" xfId="53" applyFont="1" applyBorder="1" applyAlignment="1">
      <alignment horizontal="center" vertical="center" textRotation="255" wrapText="1"/>
    </xf>
    <xf numFmtId="231" fontId="8" fillId="0" borderId="22" xfId="53" applyFont="1" applyBorder="1" applyAlignment="1">
      <alignment horizontal="center" vertical="center" textRotation="255"/>
    </xf>
    <xf numFmtId="231" fontId="8" fillId="0" borderId="22" xfId="53" applyFont="1" applyBorder="1" applyAlignment="1">
      <alignment vertical="center" wrapText="1"/>
    </xf>
    <xf numFmtId="231" fontId="8" fillId="0" borderId="0" xfId="53" applyFont="1" applyAlignment="1">
      <alignment wrapText="1"/>
    </xf>
    <xf numFmtId="231" fontId="8" fillId="0" borderId="0" xfId="53" applyFont="1"/>
    <xf numFmtId="231" fontId="8" fillId="0" borderId="22" xfId="53" applyFont="1" applyBorder="1" applyAlignment="1">
      <alignment horizontal="center" vertical="center" shrinkToFit="1"/>
    </xf>
    <xf numFmtId="231" fontId="8" fillId="0" borderId="6" xfId="53" applyFont="1" applyBorder="1" applyAlignment="1">
      <alignment vertical="center" wrapText="1"/>
    </xf>
    <xf numFmtId="231" fontId="8" fillId="0" borderId="6" xfId="53" applyFont="1" applyBorder="1" applyAlignment="1">
      <alignment vertical="center"/>
    </xf>
    <xf numFmtId="231" fontId="8" fillId="0" borderId="0" xfId="53" applyFont="1" applyBorder="1" applyAlignment="1">
      <alignment vertical="center" wrapText="1"/>
    </xf>
    <xf numFmtId="231" fontId="8" fillId="0" borderId="0" xfId="53" applyFont="1" applyBorder="1" applyAlignment="1">
      <alignment vertical="center"/>
    </xf>
    <xf numFmtId="231" fontId="8" fillId="0" borderId="0" xfId="53" applyFont="1" applyAlignment="1">
      <alignment vertical="center"/>
    </xf>
    <xf numFmtId="231" fontId="8" fillId="0" borderId="44" xfId="53" applyFont="1" applyBorder="1" applyAlignment="1">
      <alignment horizontal="center" vertical="center" textRotation="255"/>
    </xf>
    <xf numFmtId="231" fontId="8" fillId="0" borderId="109" xfId="53" applyFont="1" applyBorder="1" applyAlignment="1">
      <alignment horizontal="center" vertical="center" textRotation="255"/>
    </xf>
    <xf numFmtId="231" fontId="8" fillId="0" borderId="40" xfId="53" applyFont="1" applyBorder="1" applyAlignment="1">
      <alignment horizontal="center" vertical="center" textRotation="255"/>
    </xf>
    <xf numFmtId="231" fontId="8" fillId="0" borderId="21" xfId="53" applyFont="1" applyBorder="1" applyAlignment="1">
      <alignment horizontal="left" vertical="center" wrapText="1"/>
    </xf>
    <xf numFmtId="231" fontId="8" fillId="0" borderId="80" xfId="53" applyFont="1" applyBorder="1" applyAlignment="1">
      <alignment horizontal="left" vertical="center"/>
    </xf>
    <xf numFmtId="231" fontId="8" fillId="0" borderId="23" xfId="53" applyFont="1" applyBorder="1" applyAlignment="1">
      <alignment horizontal="left" vertical="center"/>
    </xf>
    <xf numFmtId="231" fontId="8" fillId="0" borderId="80" xfId="53" applyFont="1" applyBorder="1" applyAlignment="1">
      <alignment horizontal="left" vertical="center" wrapText="1"/>
    </xf>
    <xf numFmtId="231" fontId="8" fillId="0" borderId="23" xfId="53" applyFont="1" applyBorder="1" applyAlignment="1">
      <alignment horizontal="left" vertical="center" wrapText="1"/>
    </xf>
    <xf numFmtId="231" fontId="8" fillId="0" borderId="44" xfId="53" applyFont="1" applyBorder="1" applyAlignment="1">
      <alignment horizontal="center" vertical="center" shrinkToFit="1"/>
    </xf>
    <xf numFmtId="231" fontId="8" fillId="0" borderId="109" xfId="53" applyFont="1" applyBorder="1" applyAlignment="1">
      <alignment horizontal="center" vertical="center" shrinkToFit="1"/>
    </xf>
    <xf numFmtId="231" fontId="8" fillId="0" borderId="40" xfId="53" applyFont="1" applyBorder="1" applyAlignment="1">
      <alignment horizontal="center" vertical="center" shrinkToFit="1"/>
    </xf>
    <xf numFmtId="231" fontId="8" fillId="0" borderId="22" xfId="53" applyFont="1" applyFill="1" applyBorder="1"/>
    <xf numFmtId="231" fontId="23" fillId="0" borderId="22" xfId="53" applyFont="1" applyBorder="1" applyAlignment="1">
      <alignment horizontal="left" vertical="center" wrapText="1"/>
    </xf>
    <xf numFmtId="231" fontId="8" fillId="0" borderId="12" xfId="53" applyFont="1" applyBorder="1" applyAlignment="1">
      <alignment vertical="center" wrapText="1"/>
    </xf>
    <xf numFmtId="231" fontId="8" fillId="0" borderId="5" xfId="53" applyFont="1" applyBorder="1" applyAlignment="1">
      <alignment vertical="center" wrapText="1"/>
    </xf>
    <xf numFmtId="231" fontId="8" fillId="0" borderId="118" xfId="53" applyFont="1" applyBorder="1" applyAlignment="1">
      <alignment vertical="center" wrapText="1"/>
    </xf>
    <xf numFmtId="231" fontId="8" fillId="0" borderId="4" xfId="53" applyFont="1" applyBorder="1" applyAlignment="1">
      <alignment vertical="center" wrapText="1"/>
    </xf>
    <xf numFmtId="231" fontId="8" fillId="0" borderId="39" xfId="53" applyFont="1" applyBorder="1" applyAlignment="1">
      <alignment vertical="center" wrapText="1"/>
    </xf>
    <xf numFmtId="231" fontId="8" fillId="0" borderId="7" xfId="53" applyFont="1" applyBorder="1" applyAlignment="1">
      <alignment vertical="center" wrapText="1"/>
    </xf>
    <xf numFmtId="231" fontId="8" fillId="0" borderId="8" xfId="53" applyFont="1" applyBorder="1" applyAlignment="1">
      <alignment vertical="center" wrapText="1"/>
    </xf>
    <xf numFmtId="231" fontId="8" fillId="0" borderId="22" xfId="53" applyFont="1" applyBorder="1" applyAlignment="1">
      <alignment horizontal="left"/>
    </xf>
    <xf numFmtId="231" fontId="8" fillId="0" borderId="22" xfId="53" applyFont="1" applyBorder="1"/>
    <xf numFmtId="231" fontId="8" fillId="0" borderId="21" xfId="53" applyFont="1" applyBorder="1" applyAlignment="1">
      <alignment vertical="center" wrapText="1"/>
    </xf>
    <xf numFmtId="231" fontId="8" fillId="0" borderId="80" xfId="53" applyFont="1" applyBorder="1" applyAlignment="1">
      <alignment vertical="center" wrapText="1"/>
    </xf>
    <xf numFmtId="231" fontId="8" fillId="0" borderId="23" xfId="53" applyFont="1" applyBorder="1" applyAlignment="1">
      <alignment vertical="center" wrapText="1"/>
    </xf>
    <xf numFmtId="231" fontId="8" fillId="0" borderId="21" xfId="53" applyFont="1" applyBorder="1" applyAlignment="1">
      <alignment vertical="center"/>
    </xf>
    <xf numFmtId="231" fontId="8" fillId="0" borderId="80" xfId="53" applyFont="1" applyBorder="1" applyAlignment="1">
      <alignment vertical="center"/>
    </xf>
    <xf numFmtId="231" fontId="8" fillId="0" borderId="23" xfId="53" applyFont="1" applyBorder="1" applyAlignment="1">
      <alignment vertical="center"/>
    </xf>
    <xf numFmtId="231" fontId="6" fillId="0" borderId="22" xfId="53" applyFont="1" applyBorder="1" applyAlignment="1">
      <alignment vertical="center" shrinkToFit="1"/>
    </xf>
    <xf numFmtId="231" fontId="6" fillId="0" borderId="22" xfId="53" applyFont="1" applyBorder="1" applyAlignment="1">
      <alignment vertical="center" wrapText="1"/>
    </xf>
    <xf numFmtId="38" fontId="8" fillId="0" borderId="44" xfId="54" applyFont="1" applyBorder="1" applyAlignment="1">
      <alignment horizontal="center" vertical="center"/>
    </xf>
    <xf numFmtId="38" fontId="8" fillId="0" borderId="40" xfId="54" applyFont="1" applyBorder="1" applyAlignment="1">
      <alignment horizontal="center" vertical="center"/>
    </xf>
    <xf numFmtId="231" fontId="8" fillId="0" borderId="44" xfId="53" applyNumberFormat="1" applyFont="1" applyBorder="1" applyAlignment="1">
      <alignment horizontal="center" vertical="center"/>
    </xf>
    <xf numFmtId="231" fontId="8" fillId="0" borderId="40" xfId="53" applyNumberFormat="1" applyFont="1" applyBorder="1" applyAlignment="1">
      <alignment horizontal="center" vertical="center"/>
    </xf>
    <xf numFmtId="231" fontId="23" fillId="0" borderId="44" xfId="53" applyFont="1" applyBorder="1" applyAlignment="1">
      <alignment horizontal="center" vertical="center" wrapText="1"/>
    </xf>
    <xf numFmtId="231" fontId="8" fillId="0" borderId="40" xfId="53" applyFont="1" applyBorder="1" applyAlignment="1">
      <alignment horizontal="center" vertical="center"/>
    </xf>
    <xf numFmtId="231" fontId="8" fillId="0" borderId="109" xfId="53" applyNumberFormat="1" applyFont="1" applyBorder="1" applyAlignment="1">
      <alignment horizontal="center" vertical="center"/>
    </xf>
    <xf numFmtId="231" fontId="8" fillId="0" borderId="44" xfId="53" applyFont="1" applyBorder="1" applyAlignment="1">
      <alignment horizontal="center" vertical="center" wrapText="1"/>
    </xf>
    <xf numFmtId="231" fontId="8" fillId="0" borderId="109" xfId="53" applyFont="1" applyBorder="1" applyAlignment="1">
      <alignment horizontal="center" vertical="center"/>
    </xf>
    <xf numFmtId="231" fontId="8" fillId="0" borderId="0" xfId="30" applyFont="1" applyAlignment="1">
      <alignment horizontal="left" vertical="center" wrapText="1"/>
    </xf>
    <xf numFmtId="231" fontId="8" fillId="0" borderId="0" xfId="30" applyFont="1" applyAlignment="1">
      <alignment vertical="center" wrapText="1"/>
    </xf>
    <xf numFmtId="231" fontId="26" fillId="0" borderId="0" xfId="30" applyFont="1" applyAlignment="1">
      <alignment horizontal="left" vertical="center" wrapText="1"/>
    </xf>
    <xf numFmtId="231" fontId="8" fillId="0" borderId="0" xfId="30" applyFont="1" applyAlignment="1">
      <alignment horizontal="left" vertical="top" wrapText="1"/>
    </xf>
    <xf numFmtId="231" fontId="8" fillId="0" borderId="0" xfId="30" applyFont="1" applyFill="1" applyAlignment="1">
      <alignment vertical="center"/>
    </xf>
    <xf numFmtId="231" fontId="8" fillId="0" borderId="7" xfId="2" applyFont="1" applyFill="1" applyBorder="1" applyAlignment="1">
      <alignment horizontal="distributed" vertical="center" justifyLastLine="1"/>
    </xf>
    <xf numFmtId="231" fontId="8" fillId="0" borderId="39" xfId="2" applyFont="1" applyFill="1" applyBorder="1" applyAlignment="1">
      <alignment horizontal="distributed" vertical="center" justifyLastLine="1"/>
    </xf>
    <xf numFmtId="231" fontId="8" fillId="0" borderId="44" xfId="2" applyFont="1" applyFill="1" applyBorder="1" applyAlignment="1">
      <alignment horizontal="distributed" vertical="center" justifyLastLine="1"/>
    </xf>
    <xf numFmtId="231" fontId="8" fillId="0" borderId="38" xfId="2" applyFont="1" applyFill="1" applyBorder="1" applyAlignment="1">
      <alignment horizontal="distributed" vertical="center" justifyLastLine="1"/>
    </xf>
    <xf numFmtId="231" fontId="14" fillId="0" borderId="0" xfId="2" applyFont="1" applyAlignment="1">
      <alignment horizontal="center"/>
    </xf>
    <xf numFmtId="231" fontId="8" fillId="0" borderId="39" xfId="6" applyFont="1" applyFill="1" applyBorder="1" applyAlignment="1">
      <alignment horizontal="distributed" vertical="center" justifyLastLine="1"/>
    </xf>
    <xf numFmtId="231" fontId="8" fillId="0" borderId="7" xfId="6" applyFont="1" applyFill="1" applyBorder="1" applyAlignment="1">
      <alignment horizontal="distributed" vertical="center" justifyLastLine="1"/>
    </xf>
    <xf numFmtId="231" fontId="5" fillId="0" borderId="0" xfId="6" applyFont="1" applyAlignment="1">
      <alignment horizontal="center"/>
    </xf>
    <xf numFmtId="231" fontId="8" fillId="0" borderId="0" xfId="8" applyFont="1" applyAlignment="1">
      <alignment horizontal="justify" vertical="center"/>
    </xf>
    <xf numFmtId="231" fontId="60" fillId="0" borderId="0" xfId="8" applyFont="1" applyAlignment="1">
      <alignment vertical="center" wrapText="1"/>
    </xf>
    <xf numFmtId="231" fontId="22" fillId="0" borderId="0" xfId="8" applyFont="1" applyAlignment="1">
      <alignment wrapText="1"/>
    </xf>
    <xf numFmtId="231" fontId="22" fillId="0" borderId="0" xfId="8" applyFont="1" applyAlignment="1">
      <alignment vertical="top" wrapText="1"/>
    </xf>
    <xf numFmtId="231" fontId="22" fillId="0" borderId="0" xfId="8" applyFont="1" applyAlignment="1">
      <alignment vertical="center" wrapText="1"/>
    </xf>
    <xf numFmtId="231" fontId="8" fillId="0" borderId="46" xfId="2" applyFont="1" applyFill="1" applyBorder="1" applyAlignment="1">
      <alignment horizontal="distributed" vertical="center" justifyLastLine="1"/>
    </xf>
    <xf numFmtId="231" fontId="8" fillId="0" borderId="42" xfId="2" applyFont="1" applyFill="1" applyBorder="1" applyAlignment="1">
      <alignment horizontal="distributed" vertical="center" justifyLastLine="1"/>
    </xf>
    <xf numFmtId="231" fontId="22" fillId="0" borderId="0" xfId="8" applyFont="1" applyAlignment="1">
      <alignment horizontal="justify" vertical="center"/>
    </xf>
    <xf numFmtId="231" fontId="77" fillId="0" borderId="0" xfId="8" applyFont="1" applyAlignment="1">
      <alignment vertical="center" wrapText="1"/>
    </xf>
    <xf numFmtId="231" fontId="8" fillId="0" borderId="0" xfId="8" applyFont="1" applyAlignment="1">
      <alignment vertical="top" wrapText="1"/>
    </xf>
    <xf numFmtId="231" fontId="8" fillId="0" borderId="0" xfId="8" applyFont="1" applyAlignment="1">
      <alignment wrapText="1"/>
    </xf>
    <xf numFmtId="231" fontId="42" fillId="0" borderId="0" xfId="8" applyFont="1" applyAlignment="1">
      <alignment horizontal="justify" vertical="center"/>
    </xf>
    <xf numFmtId="231" fontId="22" fillId="0" borderId="0" xfId="8" applyFont="1" applyAlignment="1">
      <alignment horizontal="left" vertical="center" wrapText="1"/>
    </xf>
    <xf numFmtId="231" fontId="26" fillId="0" borderId="0" xfId="8" applyFont="1" applyAlignment="1">
      <alignment horizontal="left" vertical="center" wrapText="1"/>
    </xf>
    <xf numFmtId="58" fontId="22" fillId="0" borderId="0" xfId="8" applyNumberFormat="1" applyFont="1" applyAlignment="1">
      <alignment horizontal="left" vertical="center" wrapText="1"/>
    </xf>
    <xf numFmtId="231" fontId="8" fillId="0" borderId="0" xfId="8" applyFont="1" applyAlignment="1">
      <alignment vertical="center" wrapText="1"/>
    </xf>
    <xf numFmtId="0" fontId="6" fillId="0" borderId="0" xfId="6" applyNumberFormat="1" applyFont="1" applyBorder="1" applyAlignment="1">
      <alignment horizontal="right"/>
    </xf>
    <xf numFmtId="0" fontId="8" fillId="0" borderId="41" xfId="6" applyNumberFormat="1" applyFont="1" applyFill="1" applyBorder="1" applyAlignment="1">
      <alignment horizontal="center" vertical="center"/>
    </xf>
    <xf numFmtId="0" fontId="8" fillId="0" borderId="39" xfId="6" applyNumberFormat="1" applyFont="1" applyFill="1" applyBorder="1" applyAlignment="1">
      <alignment horizontal="center" vertical="center"/>
    </xf>
    <xf numFmtId="0" fontId="8" fillId="0" borderId="9" xfId="6" applyNumberFormat="1" applyFont="1" applyFill="1" applyBorder="1" applyAlignment="1">
      <alignment horizontal="center" vertical="center"/>
    </xf>
    <xf numFmtId="0" fontId="8" fillId="0" borderId="8" xfId="6" applyNumberFormat="1" applyFont="1" applyFill="1" applyBorder="1" applyAlignment="1">
      <alignment horizontal="center" vertical="center"/>
    </xf>
    <xf numFmtId="0" fontId="8" fillId="0" borderId="9" xfId="6" applyNumberFormat="1" applyFont="1" applyFill="1" applyBorder="1" applyAlignment="1">
      <alignment horizontal="center" vertical="center" wrapText="1"/>
    </xf>
    <xf numFmtId="0" fontId="8" fillId="0" borderId="8" xfId="6" applyNumberFormat="1" applyFont="1" applyFill="1" applyBorder="1" applyAlignment="1">
      <alignment horizontal="center" vertical="center" wrapText="1"/>
    </xf>
    <xf numFmtId="0" fontId="8" fillId="0" borderId="1" xfId="6" applyNumberFormat="1" applyFont="1" applyFill="1" applyBorder="1" applyAlignment="1">
      <alignment horizontal="center" vertical="center"/>
    </xf>
    <xf numFmtId="38" fontId="8" fillId="0" borderId="9" xfId="7" applyFont="1" applyFill="1" applyBorder="1" applyAlignment="1">
      <alignment horizontal="center" vertical="center" wrapText="1"/>
    </xf>
    <xf numFmtId="38" fontId="8" fillId="0" borderId="8" xfId="7" applyFont="1" applyFill="1" applyBorder="1" applyAlignment="1">
      <alignment horizontal="center" vertical="center" wrapText="1"/>
    </xf>
    <xf numFmtId="38" fontId="8" fillId="0" borderId="41" xfId="7" applyFont="1" applyFill="1" applyBorder="1" applyAlignment="1">
      <alignment horizontal="center" vertical="center" wrapText="1"/>
    </xf>
    <xf numFmtId="38" fontId="8" fillId="0" borderId="39" xfId="7" applyFont="1" applyFill="1" applyBorder="1" applyAlignment="1">
      <alignment horizontal="center" vertical="center" wrapText="1"/>
    </xf>
    <xf numFmtId="38" fontId="8" fillId="0" borderId="41" xfId="7" applyFont="1" applyFill="1" applyBorder="1" applyAlignment="1">
      <alignment horizontal="center" vertical="center"/>
    </xf>
    <xf numFmtId="38" fontId="8" fillId="0" borderId="1" xfId="7" applyFont="1" applyFill="1" applyBorder="1" applyAlignment="1">
      <alignment horizontal="center" vertical="center"/>
    </xf>
    <xf numFmtId="38" fontId="26" fillId="0" borderId="0" xfId="7" applyFont="1" applyAlignment="1">
      <alignment horizontal="left"/>
    </xf>
    <xf numFmtId="38" fontId="8" fillId="0" borderId="41" xfId="7" applyFont="1" applyFill="1" applyBorder="1" applyAlignment="1">
      <alignment horizontal="left"/>
    </xf>
    <xf numFmtId="38" fontId="8" fillId="0" borderId="1" xfId="7" applyFont="1" applyFill="1" applyBorder="1" applyAlignment="1">
      <alignment horizontal="left"/>
    </xf>
    <xf numFmtId="38" fontId="8" fillId="0" borderId="9" xfId="7" applyFont="1" applyFill="1" applyBorder="1" applyAlignment="1">
      <alignment horizontal="left"/>
    </xf>
    <xf numFmtId="38" fontId="8" fillId="0" borderId="11" xfId="7" applyFont="1" applyFill="1" applyBorder="1" applyAlignment="1">
      <alignment horizontal="left"/>
    </xf>
    <xf numFmtId="38" fontId="8" fillId="0" borderId="0" xfId="7" applyFont="1" applyFill="1" applyBorder="1" applyAlignment="1">
      <alignment horizontal="left"/>
    </xf>
    <xf numFmtId="38" fontId="8" fillId="0" borderId="4" xfId="7" applyFont="1" applyFill="1" applyBorder="1" applyAlignment="1">
      <alignment horizontal="left"/>
    </xf>
    <xf numFmtId="38" fontId="105" fillId="0" borderId="0" xfId="7" applyFont="1" applyFill="1" applyBorder="1" applyAlignment="1">
      <alignment horizontal="left"/>
    </xf>
    <xf numFmtId="38" fontId="105" fillId="0" borderId="4" xfId="7" applyFont="1" applyFill="1" applyBorder="1" applyAlignment="1">
      <alignment horizontal="left"/>
    </xf>
    <xf numFmtId="231" fontId="8" fillId="0" borderId="0" xfId="6" applyFont="1" applyFill="1"/>
    <xf numFmtId="231" fontId="8" fillId="0" borderId="4" xfId="6" applyFont="1" applyFill="1" applyBorder="1"/>
    <xf numFmtId="38" fontId="19" fillId="0" borderId="36" xfId="7" applyFont="1" applyFill="1" applyBorder="1" applyAlignment="1">
      <alignment horizontal="center" vertical="center" textRotation="255"/>
    </xf>
    <xf numFmtId="38" fontId="19" fillId="0" borderId="82" xfId="7" applyFont="1" applyFill="1" applyBorder="1" applyAlignment="1">
      <alignment horizontal="center" vertical="center" textRotation="255"/>
    </xf>
    <xf numFmtId="38" fontId="19" fillId="0" borderId="33" xfId="7" applyFont="1" applyFill="1" applyBorder="1" applyAlignment="1">
      <alignment horizontal="center" vertical="center" textRotation="255"/>
    </xf>
    <xf numFmtId="38" fontId="19" fillId="0" borderId="93" xfId="7" applyFont="1" applyFill="1" applyBorder="1" applyAlignment="1">
      <alignment horizontal="center" vertical="center" textRotation="255"/>
    </xf>
    <xf numFmtId="38" fontId="6" fillId="0" borderId="11" xfId="7" applyFont="1" applyFill="1" applyBorder="1" applyAlignment="1">
      <alignment horizontal="left" vertical="center"/>
    </xf>
    <xf numFmtId="38" fontId="6" fillId="0" borderId="0" xfId="7" applyFont="1" applyFill="1" applyBorder="1" applyAlignment="1">
      <alignment horizontal="left" vertical="center"/>
    </xf>
    <xf numFmtId="38" fontId="6" fillId="0" borderId="4" xfId="7" applyFont="1" applyFill="1" applyBorder="1" applyAlignment="1">
      <alignment horizontal="left" vertical="center"/>
    </xf>
    <xf numFmtId="38" fontId="6" fillId="0" borderId="38" xfId="7" applyFont="1" applyFill="1" applyBorder="1" applyAlignment="1">
      <alignment horizontal="left" vertical="center"/>
    </xf>
    <xf numFmtId="38" fontId="39" fillId="0" borderId="52" xfId="7" applyFont="1" applyFill="1" applyBorder="1" applyAlignment="1">
      <alignment horizontal="center" vertical="center" textRotation="255" wrapText="1"/>
    </xf>
    <xf numFmtId="38" fontId="39" fillId="0" borderId="79" xfId="7" applyFont="1" applyFill="1" applyBorder="1" applyAlignment="1">
      <alignment horizontal="center" vertical="center" textRotation="255" wrapText="1"/>
    </xf>
    <xf numFmtId="38" fontId="39" fillId="0" borderId="51" xfId="7" applyFont="1" applyFill="1" applyBorder="1" applyAlignment="1">
      <alignment horizontal="center" vertical="center" textRotation="255" wrapText="1"/>
    </xf>
    <xf numFmtId="38" fontId="6" fillId="0" borderId="216" xfId="7" applyFont="1" applyFill="1" applyBorder="1" applyAlignment="1">
      <alignment horizontal="left" vertical="center"/>
    </xf>
    <xf numFmtId="38" fontId="6" fillId="0" borderId="217" xfId="7" applyFont="1" applyFill="1" applyBorder="1" applyAlignment="1">
      <alignment horizontal="left" vertical="center"/>
    </xf>
    <xf numFmtId="38" fontId="6" fillId="0" borderId="218" xfId="7" applyFont="1" applyFill="1" applyBorder="1" applyAlignment="1">
      <alignment horizontal="left" vertical="center"/>
    </xf>
    <xf numFmtId="38" fontId="6" fillId="0" borderId="41" xfId="7" applyFont="1" applyFill="1" applyBorder="1" applyAlignment="1">
      <alignment horizontal="left" vertical="center"/>
    </xf>
    <xf numFmtId="38" fontId="6" fillId="0" borderId="1" xfId="7" applyFont="1" applyFill="1" applyBorder="1" applyAlignment="1">
      <alignment horizontal="left" vertical="center"/>
    </xf>
    <xf numFmtId="38" fontId="6" fillId="0" borderId="9" xfId="7" applyFont="1" applyFill="1" applyBorder="1" applyAlignment="1">
      <alignment horizontal="left" vertical="center"/>
    </xf>
    <xf numFmtId="38" fontId="6" fillId="0" borderId="42" xfId="7" applyFont="1" applyFill="1" applyBorder="1" applyAlignment="1">
      <alignment horizontal="left" vertical="center"/>
    </xf>
    <xf numFmtId="38" fontId="8" fillId="0" borderId="95" xfId="7" applyFont="1" applyFill="1" applyBorder="1" applyAlignment="1">
      <alignment horizontal="center" vertical="center"/>
    </xf>
    <xf numFmtId="38" fontId="8" fillId="0" borderId="94" xfId="7" applyFont="1" applyFill="1" applyBorder="1" applyAlignment="1">
      <alignment horizontal="center" vertical="center"/>
    </xf>
    <xf numFmtId="38" fontId="8" fillId="0" borderId="96" xfId="7" applyFont="1" applyFill="1" applyBorder="1" applyAlignment="1">
      <alignment horizontal="center" vertical="center"/>
    </xf>
    <xf numFmtId="38" fontId="19" fillId="0" borderId="45" xfId="7" applyFont="1" applyFill="1" applyBorder="1" applyAlignment="1">
      <alignment horizontal="center" vertical="center" textRotation="255"/>
    </xf>
    <xf numFmtId="38" fontId="8" fillId="0" borderId="41" xfId="7" applyFont="1" applyFill="1" applyBorder="1" applyAlignment="1">
      <alignment horizontal="left" vertical="center"/>
    </xf>
    <xf numFmtId="38" fontId="8" fillId="0" borderId="1" xfId="7" applyFont="1" applyFill="1" applyBorder="1" applyAlignment="1">
      <alignment horizontal="left" vertical="center"/>
    </xf>
    <xf numFmtId="38" fontId="8" fillId="0" borderId="9" xfId="7" applyFont="1" applyFill="1" applyBorder="1" applyAlignment="1">
      <alignment horizontal="left" vertical="center"/>
    </xf>
    <xf numFmtId="38" fontId="8" fillId="0" borderId="0" xfId="7" applyFont="1" applyFill="1" applyBorder="1" applyAlignment="1">
      <alignment horizontal="left" vertical="center"/>
    </xf>
    <xf numFmtId="38" fontId="8" fillId="0" borderId="4" xfId="7" applyFont="1" applyFill="1" applyBorder="1" applyAlignment="1">
      <alignment horizontal="left" vertical="center"/>
    </xf>
    <xf numFmtId="38" fontId="6" fillId="0" borderId="0" xfId="7" applyFont="1" applyFill="1" applyAlignment="1"/>
    <xf numFmtId="38" fontId="6" fillId="0" borderId="4" xfId="7" applyFont="1" applyFill="1" applyBorder="1" applyAlignment="1"/>
    <xf numFmtId="38" fontId="8" fillId="0" borderId="0" xfId="17" applyFont="1" applyFill="1" applyAlignment="1">
      <alignment horizontal="center" vertical="top" wrapText="1"/>
    </xf>
    <xf numFmtId="38" fontId="8" fillId="0" borderId="39" xfId="17" applyFont="1" applyFill="1" applyBorder="1" applyAlignment="1">
      <alignment horizontal="center" vertical="center" wrapText="1"/>
    </xf>
    <xf numFmtId="38" fontId="8" fillId="0" borderId="4" xfId="17" applyFont="1" applyFill="1" applyBorder="1" applyAlignment="1">
      <alignment horizontal="center" vertical="center" textRotation="255"/>
    </xf>
    <xf numFmtId="38" fontId="8" fillId="0" borderId="218" xfId="17" applyFont="1" applyFill="1" applyBorder="1" applyAlignment="1">
      <alignment horizontal="center" vertical="center" textRotation="255"/>
    </xf>
    <xf numFmtId="38" fontId="8" fillId="0" borderId="42" xfId="17" applyFont="1" applyFill="1" applyBorder="1" applyAlignment="1">
      <alignment horizontal="center" vertical="center" wrapText="1"/>
    </xf>
    <xf numFmtId="38" fontId="8" fillId="0" borderId="0" xfId="17" applyFont="1" applyFill="1" applyBorder="1" applyAlignment="1">
      <alignment horizontal="right"/>
    </xf>
    <xf numFmtId="38" fontId="22" fillId="0" borderId="4" xfId="17" applyFont="1" applyFill="1" applyBorder="1" applyAlignment="1">
      <alignment horizontal="center" vertical="center" textRotation="255"/>
    </xf>
    <xf numFmtId="38" fontId="22" fillId="0" borderId="8" xfId="17" applyFont="1" applyFill="1" applyBorder="1" applyAlignment="1">
      <alignment horizontal="center" vertical="center" textRotation="255"/>
    </xf>
    <xf numFmtId="231" fontId="8" fillId="0" borderId="5" xfId="6" applyFont="1" applyBorder="1" applyAlignment="1">
      <alignment horizontal="center" vertical="center" textRotation="255"/>
    </xf>
    <xf numFmtId="231" fontId="8" fillId="0" borderId="4" xfId="6" applyFont="1" applyBorder="1" applyAlignment="1">
      <alignment horizontal="center" vertical="center" textRotation="255"/>
    </xf>
    <xf numFmtId="38" fontId="22" fillId="0" borderId="6" xfId="17" applyFont="1" applyFill="1" applyBorder="1" applyAlignment="1">
      <alignment horizontal="left"/>
    </xf>
    <xf numFmtId="231" fontId="22" fillId="0" borderId="5" xfId="6" applyFont="1" applyBorder="1" applyAlignment="1">
      <alignment horizontal="center" vertical="center" textRotation="255"/>
    </xf>
    <xf numFmtId="231" fontId="22" fillId="0" borderId="4" xfId="6" applyFont="1" applyBorder="1" applyAlignment="1">
      <alignment horizontal="center" vertical="center" textRotation="255"/>
    </xf>
    <xf numFmtId="38" fontId="8" fillId="0" borderId="7" xfId="17" applyFont="1" applyFill="1" applyBorder="1" applyAlignment="1">
      <alignment horizontal="center" vertical="center" wrapText="1"/>
    </xf>
    <xf numFmtId="38" fontId="8" fillId="0" borderId="80" xfId="17" applyFont="1" applyFill="1" applyBorder="1" applyAlignment="1">
      <alignment horizontal="center" vertical="center"/>
    </xf>
    <xf numFmtId="38" fontId="8" fillId="0" borderId="21" xfId="17" applyFont="1" applyFill="1" applyBorder="1" applyAlignment="1">
      <alignment horizontal="center" vertical="center"/>
    </xf>
    <xf numFmtId="38" fontId="8" fillId="0" borderId="4" xfId="17" applyFont="1" applyFill="1" applyBorder="1" applyAlignment="1">
      <alignment horizontal="center" vertical="center" wrapText="1"/>
    </xf>
    <xf numFmtId="38" fontId="8" fillId="0" borderId="44" xfId="17" applyFont="1" applyFill="1" applyBorder="1" applyAlignment="1">
      <alignment horizontal="center" vertical="center" wrapText="1"/>
    </xf>
    <xf numFmtId="38" fontId="8" fillId="0" borderId="13" xfId="7" applyFont="1" applyFill="1" applyBorder="1" applyAlignment="1">
      <alignment horizontal="center" vertical="center"/>
    </xf>
    <xf numFmtId="38" fontId="8" fillId="0" borderId="46" xfId="7" applyFont="1" applyFill="1" applyBorder="1" applyAlignment="1">
      <alignment horizontal="center" vertical="center"/>
    </xf>
    <xf numFmtId="38" fontId="8" fillId="0" borderId="212" xfId="17" applyFont="1" applyFill="1" applyBorder="1" applyAlignment="1">
      <alignment horizontal="center"/>
    </xf>
    <xf numFmtId="38" fontId="8" fillId="0" borderId="42" xfId="7" applyFont="1" applyFill="1" applyBorder="1" applyAlignment="1">
      <alignment horizontal="center" vertical="center" wrapText="1"/>
    </xf>
    <xf numFmtId="38" fontId="8" fillId="0" borderId="40" xfId="7" applyFont="1" applyFill="1" applyBorder="1" applyAlignment="1">
      <alignment horizontal="center" vertical="center" wrapText="1"/>
    </xf>
    <xf numFmtId="38" fontId="8" fillId="0" borderId="80" xfId="7" applyFont="1" applyFill="1" applyBorder="1" applyAlignment="1">
      <alignment horizontal="distributed" indent="1"/>
    </xf>
    <xf numFmtId="38" fontId="8" fillId="0" borderId="23" xfId="7" applyFont="1" applyFill="1" applyBorder="1" applyAlignment="1">
      <alignment horizontal="distributed" indent="1"/>
    </xf>
    <xf numFmtId="38" fontId="8" fillId="0" borderId="7" xfId="7" applyFont="1" applyFill="1" applyBorder="1" applyAlignment="1">
      <alignment horizontal="distributed" indent="1"/>
    </xf>
    <xf numFmtId="38" fontId="8" fillId="0" borderId="8" xfId="7" applyFont="1" applyFill="1" applyBorder="1" applyAlignment="1">
      <alignment horizontal="distributed" indent="1"/>
    </xf>
    <xf numFmtId="38" fontId="8" fillId="0" borderId="104" xfId="7" applyFont="1" applyFill="1" applyBorder="1" applyAlignment="1">
      <alignment vertical="top" wrapText="1"/>
    </xf>
    <xf numFmtId="231" fontId="8" fillId="0" borderId="104" xfId="6" applyFont="1" applyFill="1" applyBorder="1" applyAlignment="1">
      <alignment vertical="top"/>
    </xf>
    <xf numFmtId="231" fontId="8" fillId="0" borderId="103" xfId="6" applyFont="1" applyFill="1" applyBorder="1" applyAlignment="1">
      <alignment vertical="top"/>
    </xf>
    <xf numFmtId="231" fontId="8" fillId="0" borderId="102" xfId="6" applyFont="1" applyFill="1" applyBorder="1" applyAlignment="1">
      <alignment vertical="top"/>
    </xf>
    <xf numFmtId="231" fontId="8" fillId="0" borderId="101" xfId="6" applyFont="1" applyFill="1" applyBorder="1" applyAlignment="1">
      <alignment vertical="top"/>
    </xf>
    <xf numFmtId="200" fontId="8" fillId="0" borderId="41" xfId="7" applyNumberFormat="1" applyFont="1" applyFill="1" applyBorder="1" applyAlignment="1">
      <alignment horizontal="center" vertical="center" wrapText="1"/>
    </xf>
    <xf numFmtId="200" fontId="8" fillId="0" borderId="39" xfId="7" applyNumberFormat="1" applyFont="1" applyFill="1" applyBorder="1" applyAlignment="1">
      <alignment horizontal="center" vertical="center" wrapText="1"/>
    </xf>
    <xf numFmtId="38" fontId="8" fillId="0" borderId="6" xfId="7" applyFont="1" applyFill="1" applyBorder="1" applyAlignment="1">
      <alignment horizontal="distributed" indent="1"/>
    </xf>
    <xf numFmtId="38" fontId="8" fillId="0" borderId="5" xfId="7" applyFont="1" applyFill="1" applyBorder="1" applyAlignment="1">
      <alignment horizontal="distributed" indent="1"/>
    </xf>
    <xf numFmtId="200" fontId="8" fillId="0" borderId="77" xfId="7" applyNumberFormat="1" applyFont="1" applyFill="1" applyBorder="1" applyAlignment="1">
      <alignment horizontal="distributed" indent="1"/>
    </xf>
    <xf numFmtId="200" fontId="8" fillId="0" borderId="18" xfId="7" applyNumberFormat="1" applyFont="1" applyFill="1" applyBorder="1" applyAlignment="1">
      <alignment horizontal="distributed" indent="1"/>
    </xf>
    <xf numFmtId="38" fontId="8" fillId="0" borderId="5" xfId="7" applyFont="1" applyFill="1" applyBorder="1" applyAlignment="1">
      <alignment horizontal="center" vertical="center" textRotation="255"/>
    </xf>
    <xf numFmtId="38" fontId="8" fillId="0" borderId="4" xfId="7" applyFont="1" applyFill="1" applyBorder="1" applyAlignment="1">
      <alignment horizontal="center" vertical="center" textRotation="255"/>
    </xf>
    <xf numFmtId="38" fontId="8" fillId="0" borderId="8" xfId="7" applyFont="1" applyFill="1" applyBorder="1" applyAlignment="1">
      <alignment horizontal="center" vertical="center" textRotation="255"/>
    </xf>
    <xf numFmtId="38" fontId="8" fillId="0" borderId="22" xfId="7" applyFont="1" applyFill="1" applyBorder="1" applyAlignment="1">
      <alignment horizontal="center" vertical="center" textRotation="255"/>
    </xf>
    <xf numFmtId="38" fontId="8" fillId="0" borderId="22" xfId="7" applyFont="1" applyFill="1" applyBorder="1" applyAlignment="1">
      <alignment horizontal="distributed" indent="1"/>
    </xf>
    <xf numFmtId="38" fontId="8" fillId="0" borderId="14" xfId="7" applyFont="1" applyFill="1" applyBorder="1" applyAlignment="1">
      <alignment horizontal="center" vertical="center"/>
    </xf>
    <xf numFmtId="38" fontId="8" fillId="0" borderId="63" xfId="10" applyFont="1" applyFill="1" applyBorder="1" applyAlignment="1" applyProtection="1">
      <alignment horizontal="center" vertical="center" wrapText="1"/>
    </xf>
    <xf numFmtId="38" fontId="8" fillId="0" borderId="66" xfId="10" applyFont="1" applyFill="1" applyBorder="1" applyAlignment="1" applyProtection="1">
      <alignment horizontal="center" vertical="center"/>
    </xf>
    <xf numFmtId="38" fontId="8" fillId="0" borderId="67" xfId="10" applyFont="1" applyFill="1" applyBorder="1" applyAlignment="1" applyProtection="1">
      <alignment horizontal="center" vertical="center"/>
    </xf>
    <xf numFmtId="38" fontId="8" fillId="0" borderId="41" xfId="17" applyFont="1" applyFill="1" applyBorder="1" applyAlignment="1">
      <alignment vertical="center" wrapText="1"/>
    </xf>
    <xf numFmtId="38" fontId="8" fillId="0" borderId="39" xfId="17" applyFont="1" applyFill="1" applyBorder="1" applyAlignment="1">
      <alignment vertical="center"/>
    </xf>
    <xf numFmtId="38" fontId="8" fillId="0" borderId="0" xfId="17" applyFont="1" applyBorder="1" applyAlignment="1">
      <alignment horizontal="distributed"/>
    </xf>
    <xf numFmtId="38" fontId="8" fillId="0" borderId="12" xfId="17" applyFont="1" applyFill="1" applyBorder="1" applyAlignment="1">
      <alignment horizontal="distributed"/>
    </xf>
    <xf numFmtId="0" fontId="8" fillId="0" borderId="6" xfId="62" applyFont="1" applyBorder="1" applyAlignment="1">
      <alignment horizontal="distributed"/>
    </xf>
    <xf numFmtId="38" fontId="8" fillId="0" borderId="118" xfId="17" applyFont="1" applyFill="1" applyBorder="1" applyAlignment="1">
      <alignment horizontal="distributed"/>
    </xf>
    <xf numFmtId="0" fontId="8" fillId="0" borderId="0" xfId="62" applyFont="1" applyAlignment="1">
      <alignment horizontal="distributed"/>
    </xf>
    <xf numFmtId="38" fontId="8" fillId="0" borderId="217" xfId="17" applyFont="1" applyBorder="1" applyAlignment="1">
      <alignment horizontal="distributed"/>
    </xf>
    <xf numFmtId="38" fontId="8" fillId="0" borderId="216" xfId="17" applyFont="1" applyFill="1" applyBorder="1" applyAlignment="1">
      <alignment horizontal="distributed" wrapText="1"/>
    </xf>
    <xf numFmtId="0" fontId="8" fillId="0" borderId="217" xfId="62" applyFont="1" applyBorder="1" applyAlignment="1">
      <alignment horizontal="distributed" wrapText="1"/>
    </xf>
    <xf numFmtId="38" fontId="8" fillId="0" borderId="6" xfId="17" applyFont="1" applyBorder="1" applyAlignment="1">
      <alignment horizontal="distributed"/>
    </xf>
    <xf numFmtId="3" fontId="8" fillId="0" borderId="41" xfId="17" applyNumberFormat="1" applyFont="1" applyFill="1" applyBorder="1" applyAlignment="1">
      <alignment horizontal="center" vertical="center" wrapText="1"/>
    </xf>
    <xf numFmtId="3" fontId="8" fillId="0" borderId="39" xfId="17" applyNumberFormat="1" applyFont="1" applyFill="1" applyBorder="1" applyAlignment="1">
      <alignment horizontal="center" vertical="center" wrapText="1"/>
    </xf>
    <xf numFmtId="38" fontId="8" fillId="0" borderId="6" xfId="17" applyFont="1" applyFill="1" applyBorder="1" applyAlignment="1">
      <alignment horizontal="left" indent="1"/>
    </xf>
    <xf numFmtId="38" fontId="8" fillId="0" borderId="5" xfId="17" applyFont="1" applyFill="1" applyBorder="1" applyAlignment="1">
      <alignment horizontal="left" indent="1"/>
    </xf>
    <xf numFmtId="38" fontId="8" fillId="0" borderId="0" xfId="17" applyFont="1" applyFill="1" applyBorder="1" applyAlignment="1">
      <alignment horizontal="left" indent="1"/>
    </xf>
    <xf numFmtId="38" fontId="8" fillId="0" borderId="4" xfId="17" applyFont="1" applyFill="1" applyBorder="1" applyAlignment="1">
      <alignment horizontal="left" indent="1"/>
    </xf>
    <xf numFmtId="3" fontId="22" fillId="0" borderId="41" xfId="17" applyNumberFormat="1" applyFont="1" applyFill="1" applyBorder="1" applyAlignment="1">
      <alignment horizontal="center" vertical="center" wrapText="1"/>
    </xf>
    <xf numFmtId="3" fontId="22" fillId="0" borderId="39" xfId="17" applyNumberFormat="1" applyFont="1" applyFill="1" applyBorder="1" applyAlignment="1">
      <alignment horizontal="center" vertical="center" wrapText="1"/>
    </xf>
    <xf numFmtId="3" fontId="8" fillId="0" borderId="42" xfId="17" applyNumberFormat="1" applyFont="1" applyFill="1" applyBorder="1" applyAlignment="1">
      <alignment horizontal="center" wrapText="1"/>
    </xf>
    <xf numFmtId="3" fontId="8" fillId="0" borderId="40" xfId="17" applyNumberFormat="1" applyFont="1" applyFill="1" applyBorder="1" applyAlignment="1">
      <alignment horizontal="center" wrapText="1"/>
    </xf>
    <xf numFmtId="38" fontId="23" fillId="0" borderId="0" xfId="17" applyFont="1" applyAlignment="1">
      <alignment horizontal="left" wrapText="1"/>
    </xf>
    <xf numFmtId="38" fontId="23" fillId="0" borderId="0" xfId="17" applyFont="1" applyAlignment="1">
      <alignment horizontal="left"/>
    </xf>
    <xf numFmtId="38" fontId="8" fillId="0" borderId="217" xfId="17" applyFont="1" applyFill="1" applyBorder="1" applyAlignment="1">
      <alignment horizontal="left" indent="1"/>
    </xf>
    <xf numFmtId="38" fontId="8" fillId="0" borderId="218" xfId="17" applyFont="1" applyFill="1" applyBorder="1" applyAlignment="1">
      <alignment horizontal="left" indent="1"/>
    </xf>
    <xf numFmtId="38" fontId="23" fillId="0" borderId="1" xfId="17" applyFont="1" applyBorder="1" applyAlignment="1">
      <alignment horizontal="right"/>
    </xf>
    <xf numFmtId="0" fontId="8" fillId="0" borderId="9" xfId="68" applyFont="1" applyFill="1" applyBorder="1" applyAlignment="1">
      <alignment horizontal="center" vertical="center"/>
    </xf>
    <xf numFmtId="0" fontId="8" fillId="0" borderId="8" xfId="68" applyFont="1" applyFill="1" applyBorder="1" applyAlignment="1">
      <alignment horizontal="center" vertical="center"/>
    </xf>
    <xf numFmtId="0" fontId="8" fillId="0" borderId="1" xfId="70" applyFont="1" applyFill="1" applyBorder="1" applyAlignment="1">
      <alignment horizontal="center" vertical="center"/>
    </xf>
    <xf numFmtId="0" fontId="8" fillId="0" borderId="0" xfId="70" applyFont="1" applyFill="1" applyBorder="1" applyAlignment="1">
      <alignment horizontal="center" vertical="center"/>
    </xf>
    <xf numFmtId="0" fontId="8" fillId="0" borderId="7" xfId="70" applyFont="1" applyFill="1" applyBorder="1" applyAlignment="1">
      <alignment horizontal="center" vertical="center"/>
    </xf>
    <xf numFmtId="0" fontId="8" fillId="0" borderId="13" xfId="70" applyFont="1" applyFill="1" applyBorder="1" applyAlignment="1">
      <alignment horizontal="center" shrinkToFit="1"/>
    </xf>
    <xf numFmtId="0" fontId="8" fillId="0" borderId="46" xfId="70" applyFont="1" applyFill="1" applyBorder="1" applyAlignment="1">
      <alignment horizontal="center" shrinkToFit="1"/>
    </xf>
    <xf numFmtId="0" fontId="8" fillId="0" borderId="14" xfId="70" applyFont="1" applyFill="1" applyBorder="1" applyAlignment="1">
      <alignment horizontal="center" shrinkToFit="1"/>
    </xf>
    <xf numFmtId="0" fontId="8" fillId="0" borderId="44" xfId="70" applyFont="1" applyFill="1" applyBorder="1" applyAlignment="1">
      <alignment horizontal="center" vertical="center"/>
    </xf>
    <xf numFmtId="0" fontId="8" fillId="0" borderId="40" xfId="70" applyFont="1" applyFill="1" applyBorder="1" applyAlignment="1">
      <alignment horizontal="center" vertical="center"/>
    </xf>
    <xf numFmtId="0" fontId="8" fillId="0" borderId="44" xfId="70" applyFont="1" applyFill="1" applyBorder="1" applyAlignment="1">
      <alignment horizontal="center" vertical="center" shrinkToFit="1"/>
    </xf>
    <xf numFmtId="0" fontId="8" fillId="0" borderId="40" xfId="70" applyFont="1" applyFill="1" applyBorder="1" applyAlignment="1">
      <alignment horizontal="center" vertical="center" shrinkToFit="1"/>
    </xf>
    <xf numFmtId="0" fontId="8" fillId="0" borderId="44" xfId="70" applyFont="1" applyFill="1" applyBorder="1" applyAlignment="1">
      <alignment horizontal="center" vertical="center" wrapText="1" shrinkToFit="1"/>
    </xf>
    <xf numFmtId="0" fontId="8" fillId="0" borderId="12" xfId="70" applyFont="1" applyFill="1" applyBorder="1" applyAlignment="1">
      <alignment horizontal="center" vertical="center" shrinkToFit="1"/>
    </xf>
    <xf numFmtId="0" fontId="8" fillId="0" borderId="39" xfId="70" applyFont="1" applyFill="1" applyBorder="1" applyAlignment="1">
      <alignment horizontal="center" vertical="center" shrinkToFit="1"/>
    </xf>
    <xf numFmtId="0" fontId="8" fillId="0" borderId="80" xfId="70" applyFont="1" applyFill="1" applyBorder="1" applyAlignment="1">
      <alignment horizontal="center" vertical="center" justifyLastLine="1"/>
    </xf>
    <xf numFmtId="0" fontId="8" fillId="0" borderId="23" xfId="70" applyFont="1" applyFill="1" applyBorder="1" applyAlignment="1">
      <alignment horizontal="center" vertical="center" justifyLastLine="1"/>
    </xf>
    <xf numFmtId="0" fontId="8" fillId="0" borderId="14" xfId="70" applyFont="1" applyFill="1" applyBorder="1" applyAlignment="1">
      <alignment horizontal="center" vertical="center"/>
    </xf>
    <xf numFmtId="0" fontId="8" fillId="0" borderId="46" xfId="70" applyFont="1" applyFill="1" applyBorder="1" applyAlignment="1">
      <alignment horizontal="center" vertical="center"/>
    </xf>
    <xf numFmtId="231" fontId="8" fillId="0" borderId="6" xfId="2" applyFont="1" applyBorder="1" applyAlignment="1">
      <alignment horizontal="distributed" vertical="center"/>
    </xf>
    <xf numFmtId="231" fontId="8" fillId="0" borderId="5" xfId="2" applyFont="1" applyBorder="1" applyAlignment="1">
      <alignment horizontal="distributed" vertical="center"/>
    </xf>
    <xf numFmtId="231" fontId="8" fillId="0" borderId="217" xfId="2" applyFont="1" applyBorder="1" applyAlignment="1">
      <alignment horizontal="distributed" vertical="center"/>
    </xf>
    <xf numFmtId="231" fontId="8" fillId="0" borderId="218" xfId="2" applyFont="1" applyBorder="1" applyAlignment="1">
      <alignment horizontal="distributed" vertical="center"/>
    </xf>
    <xf numFmtId="231" fontId="8" fillId="0" borderId="1" xfId="2" applyFont="1" applyBorder="1" applyAlignment="1">
      <alignment horizontal="right"/>
    </xf>
    <xf numFmtId="231" fontId="8" fillId="0" borderId="0" xfId="2" applyFont="1" applyBorder="1" applyAlignment="1">
      <alignment horizontal="right"/>
    </xf>
    <xf numFmtId="231" fontId="26" fillId="0" borderId="0" xfId="8" applyFont="1" applyAlignment="1">
      <alignment horizontal="left" vertical="center"/>
    </xf>
    <xf numFmtId="231" fontId="8" fillId="0" borderId="0" xfId="8" applyFont="1" applyAlignment="1">
      <alignment horizontal="left" vertical="center"/>
    </xf>
    <xf numFmtId="231" fontId="8" fillId="0" borderId="0" xfId="8" applyFont="1" applyAlignment="1">
      <alignment vertical="center"/>
    </xf>
    <xf numFmtId="0" fontId="8" fillId="0" borderId="45" xfId="2" quotePrefix="1" applyNumberFormat="1" applyFont="1" applyBorder="1" applyAlignment="1">
      <alignment horizontal="center" vertical="center" wrapText="1"/>
    </xf>
    <xf numFmtId="0" fontId="8" fillId="0" borderId="79" xfId="2" quotePrefix="1" applyNumberFormat="1" applyFont="1" applyBorder="1" applyAlignment="1">
      <alignment horizontal="center" vertical="center" wrapText="1"/>
    </xf>
    <xf numFmtId="0" fontId="8" fillId="0" borderId="45" xfId="2" quotePrefix="1" applyNumberFormat="1" applyFont="1" applyFill="1" applyBorder="1" applyAlignment="1">
      <alignment horizontal="center" vertical="center" wrapText="1"/>
    </xf>
    <xf numFmtId="0" fontId="8" fillId="0" borderId="51" xfId="2" quotePrefix="1" applyNumberFormat="1" applyFont="1" applyFill="1" applyBorder="1" applyAlignment="1">
      <alignment horizontal="center" vertical="center" wrapText="1"/>
    </xf>
    <xf numFmtId="231" fontId="8" fillId="0" borderId="217" xfId="2" applyFont="1" applyBorder="1" applyAlignment="1">
      <alignment horizontal="right"/>
    </xf>
    <xf numFmtId="231" fontId="19" fillId="0" borderId="42" xfId="2" quotePrefix="1" applyFont="1" applyBorder="1" applyAlignment="1">
      <alignment horizontal="center" vertical="center" wrapText="1" shrinkToFit="1"/>
    </xf>
    <xf numFmtId="231" fontId="19" fillId="0" borderId="109" xfId="2" quotePrefix="1" applyFont="1" applyBorder="1" applyAlignment="1">
      <alignment horizontal="center" vertical="center" wrapText="1" shrinkToFit="1"/>
    </xf>
    <xf numFmtId="231" fontId="19" fillId="0" borderId="40" xfId="2" quotePrefix="1" applyFont="1" applyBorder="1" applyAlignment="1">
      <alignment horizontal="center" vertical="center" wrapText="1" shrinkToFit="1"/>
    </xf>
    <xf numFmtId="231" fontId="8" fillId="0" borderId="1" xfId="2" applyFont="1" applyBorder="1" applyAlignment="1">
      <alignment horizontal="center" vertical="center"/>
    </xf>
    <xf numFmtId="231" fontId="8" fillId="0" borderId="0" xfId="2" applyFont="1" applyAlignment="1">
      <alignment horizontal="center" vertical="center"/>
    </xf>
    <xf numFmtId="231" fontId="8" fillId="0" borderId="7" xfId="2" applyFont="1" applyBorder="1" applyAlignment="1">
      <alignment horizontal="center" vertical="center"/>
    </xf>
    <xf numFmtId="231" fontId="8" fillId="0" borderId="44" xfId="2" applyFont="1" applyBorder="1" applyAlignment="1">
      <alignment horizontal="distributed" vertical="center" justifyLastLine="1"/>
    </xf>
    <xf numFmtId="231" fontId="8" fillId="0" borderId="40" xfId="2" applyFont="1" applyBorder="1" applyAlignment="1">
      <alignment horizontal="distributed" vertical="center" justifyLastLine="1"/>
    </xf>
    <xf numFmtId="231" fontId="8" fillId="0" borderId="12" xfId="2" applyFont="1" applyBorder="1" applyAlignment="1">
      <alignment horizontal="distributed" vertical="center" justifyLastLine="1"/>
    </xf>
    <xf numFmtId="231" fontId="8" fillId="0" borderId="39" xfId="2" applyFont="1" applyBorder="1" applyAlignment="1">
      <alignment horizontal="distributed" vertical="center" justifyLastLine="1"/>
    </xf>
    <xf numFmtId="231" fontId="8" fillId="0" borderId="9" xfId="2" applyFont="1" applyBorder="1" applyAlignment="1">
      <alignment horizontal="center" vertical="center"/>
    </xf>
    <xf numFmtId="231" fontId="8" fillId="0" borderId="8" xfId="2" applyFont="1" applyBorder="1" applyAlignment="1">
      <alignment horizontal="center" vertical="center"/>
    </xf>
    <xf numFmtId="0" fontId="8" fillId="0" borderId="44" xfId="61" applyNumberFormat="1" applyFont="1" applyFill="1" applyBorder="1" applyAlignment="1">
      <alignment horizontal="center" vertical="center" wrapText="1"/>
    </xf>
    <xf numFmtId="0" fontId="8" fillId="0" borderId="40" xfId="61" applyNumberFormat="1" applyFont="1" applyFill="1" applyBorder="1" applyAlignment="1">
      <alignment horizontal="center" vertical="center" wrapText="1"/>
    </xf>
    <xf numFmtId="0" fontId="22" fillId="0" borderId="44" xfId="61" applyNumberFormat="1" applyFont="1" applyFill="1" applyBorder="1" applyAlignment="1">
      <alignment horizontal="center" vertical="center" wrapText="1"/>
    </xf>
    <xf numFmtId="0" fontId="22" fillId="0" borderId="40" xfId="61" applyNumberFormat="1" applyFont="1" applyFill="1" applyBorder="1" applyAlignment="1">
      <alignment horizontal="center" vertical="center" wrapText="1"/>
    </xf>
    <xf numFmtId="231" fontId="8" fillId="0" borderId="35" xfId="2" applyFont="1" applyBorder="1" applyAlignment="1">
      <alignment horizontal="center"/>
    </xf>
    <xf numFmtId="231" fontId="8" fillId="0" borderId="41" xfId="2" applyFont="1" applyBorder="1" applyAlignment="1">
      <alignment horizontal="center" vertical="center"/>
    </xf>
    <xf numFmtId="231" fontId="8" fillId="0" borderId="39" xfId="2" applyFont="1" applyBorder="1" applyAlignment="1">
      <alignment horizontal="center" vertical="center"/>
    </xf>
    <xf numFmtId="231" fontId="8" fillId="0" borderId="46" xfId="2" applyFont="1" applyBorder="1" applyAlignment="1">
      <alignment horizontal="center" vertical="center"/>
    </xf>
    <xf numFmtId="231" fontId="8" fillId="0" borderId="23" xfId="2" applyFont="1" applyBorder="1" applyAlignment="1">
      <alignment horizontal="center" vertical="center"/>
    </xf>
    <xf numFmtId="231" fontId="8" fillId="0" borderId="35" xfId="2" applyFont="1" applyBorder="1" applyAlignment="1">
      <alignment horizontal="center" vertical="center"/>
    </xf>
    <xf numFmtId="231" fontId="8" fillId="0" borderId="22" xfId="2" applyFont="1" applyBorder="1" applyAlignment="1">
      <alignment horizontal="center" vertical="center"/>
    </xf>
    <xf numFmtId="231" fontId="8" fillId="0" borderId="38" xfId="2" applyFont="1" applyFill="1" applyBorder="1" applyAlignment="1">
      <alignment horizontal="center" vertical="center" wrapText="1"/>
    </xf>
    <xf numFmtId="231" fontId="8" fillId="0" borderId="40" xfId="2" applyFont="1" applyFill="1" applyBorder="1" applyAlignment="1">
      <alignment horizontal="center" vertical="center" wrapText="1"/>
    </xf>
    <xf numFmtId="231" fontId="8" fillId="0" borderId="41" xfId="2" applyFont="1" applyFill="1" applyBorder="1" applyAlignment="1">
      <alignment horizontal="center" vertical="center" wrapText="1"/>
    </xf>
    <xf numFmtId="231" fontId="8" fillId="0" borderId="118" xfId="2" applyFont="1" applyFill="1" applyBorder="1" applyAlignment="1">
      <alignment horizontal="center" vertical="center" wrapText="1"/>
    </xf>
    <xf numFmtId="231" fontId="8" fillId="0" borderId="39" xfId="2" applyFont="1" applyFill="1" applyBorder="1" applyAlignment="1">
      <alignment horizontal="center" vertical="center" wrapText="1"/>
    </xf>
    <xf numFmtId="231" fontId="8" fillId="0" borderId="12" xfId="2" applyFont="1" applyFill="1" applyBorder="1" applyAlignment="1">
      <alignment horizontal="center" vertical="center" wrapText="1"/>
    </xf>
    <xf numFmtId="38" fontId="8" fillId="0" borderId="52" xfId="5" applyFont="1" applyFill="1" applyBorder="1" applyAlignment="1">
      <alignment horizontal="center" vertical="center" justifyLastLine="1"/>
    </xf>
    <xf numFmtId="38" fontId="8" fillId="0" borderId="82" xfId="5" applyFont="1" applyFill="1" applyBorder="1" applyAlignment="1">
      <alignment horizontal="center" vertical="center" justifyLastLine="1"/>
    </xf>
    <xf numFmtId="38" fontId="8" fillId="0" borderId="13" xfId="5" applyFont="1" applyFill="1" applyBorder="1" applyAlignment="1">
      <alignment horizontal="center" vertical="center" wrapText="1" justifyLastLine="1"/>
    </xf>
    <xf numFmtId="38" fontId="8" fillId="0" borderId="14" xfId="5" applyFont="1" applyFill="1" applyBorder="1" applyAlignment="1">
      <alignment horizontal="center" vertical="center" wrapText="1" justifyLastLine="1"/>
    </xf>
    <xf numFmtId="38" fontId="8" fillId="0" borderId="34" xfId="5" applyFont="1" applyFill="1" applyBorder="1" applyAlignment="1">
      <alignment horizontal="center" vertical="center" wrapText="1" justifyLastLine="1"/>
    </xf>
    <xf numFmtId="38" fontId="17" fillId="0" borderId="0" xfId="4" applyNumberFormat="1" applyFill="1" applyAlignment="1">
      <alignment horizontal="center"/>
    </xf>
    <xf numFmtId="231" fontId="8" fillId="0" borderId="0" xfId="0" applyFont="1" applyAlignment="1">
      <alignment horizontal="left" vertical="top" wrapText="1"/>
    </xf>
    <xf numFmtId="231" fontId="8" fillId="0" borderId="0" xfId="0" applyFont="1" applyAlignment="1">
      <alignment vertical="center" wrapText="1"/>
    </xf>
    <xf numFmtId="231" fontId="22" fillId="0" borderId="0" xfId="0" applyFont="1" applyAlignment="1">
      <alignment vertical="center" wrapText="1"/>
    </xf>
    <xf numFmtId="231" fontId="8" fillId="0" borderId="0" xfId="0" applyFont="1" applyAlignment="1">
      <alignment vertical="top" wrapText="1"/>
    </xf>
    <xf numFmtId="216" fontId="22" fillId="0" borderId="2" xfId="2" applyNumberFormat="1" applyFont="1" applyBorder="1" applyAlignment="1">
      <alignment horizontal="right"/>
    </xf>
    <xf numFmtId="216" fontId="22" fillId="0" borderId="217" xfId="2" applyNumberFormat="1" applyFont="1" applyBorder="1" applyAlignment="1">
      <alignment horizontal="right"/>
    </xf>
    <xf numFmtId="231" fontId="8" fillId="0" borderId="39" xfId="2" applyFont="1" applyFill="1" applyBorder="1" applyAlignment="1">
      <alignment horizontal="center" vertical="center"/>
    </xf>
    <xf numFmtId="231" fontId="8" fillId="0" borderId="0" xfId="2" applyFont="1" applyAlignment="1">
      <alignment horizontal="center" vertical="center" textRotation="255"/>
    </xf>
    <xf numFmtId="231" fontId="8" fillId="0" borderId="80" xfId="2" applyFont="1" applyBorder="1" applyAlignment="1">
      <alignment horizontal="center"/>
    </xf>
    <xf numFmtId="231" fontId="8" fillId="0" borderId="23" xfId="2" applyFont="1" applyBorder="1" applyAlignment="1">
      <alignment horizontal="center"/>
    </xf>
    <xf numFmtId="231" fontId="8" fillId="0" borderId="217" xfId="2" applyFont="1" applyBorder="1" applyAlignment="1">
      <alignment horizontal="center"/>
    </xf>
    <xf numFmtId="231" fontId="8" fillId="0" borderId="218" xfId="2" applyFont="1" applyBorder="1" applyAlignment="1">
      <alignment horizontal="center"/>
    </xf>
    <xf numFmtId="231" fontId="8" fillId="0" borderId="14" xfId="2" applyFont="1" applyFill="1" applyBorder="1" applyAlignment="1">
      <alignment horizontal="center" vertical="center"/>
    </xf>
    <xf numFmtId="231" fontId="8" fillId="0" borderId="0" xfId="2" applyFont="1" applyFill="1" applyBorder="1" applyAlignment="1">
      <alignment horizontal="center" vertical="center" textRotation="255"/>
    </xf>
    <xf numFmtId="231" fontId="8" fillId="0" borderId="80" xfId="2" applyFont="1" applyFill="1" applyBorder="1" applyAlignment="1">
      <alignment horizontal="center"/>
    </xf>
    <xf numFmtId="231" fontId="8" fillId="0" borderId="23" xfId="2" applyFont="1" applyFill="1" applyBorder="1" applyAlignment="1">
      <alignment horizontal="center"/>
    </xf>
    <xf numFmtId="231" fontId="8" fillId="0" borderId="217" xfId="2" applyFont="1" applyFill="1" applyBorder="1" applyAlignment="1">
      <alignment horizontal="center"/>
    </xf>
    <xf numFmtId="231" fontId="8" fillId="0" borderId="218" xfId="2" applyFont="1" applyFill="1" applyBorder="1" applyAlignment="1">
      <alignment horizontal="center"/>
    </xf>
    <xf numFmtId="231" fontId="8" fillId="0" borderId="14" xfId="2" applyFont="1" applyBorder="1" applyAlignment="1">
      <alignment horizontal="center" vertical="center"/>
    </xf>
    <xf numFmtId="231" fontId="8" fillId="0" borderId="1" xfId="2" applyFont="1" applyFill="1" applyBorder="1" applyAlignment="1">
      <alignment horizontal="center" vertical="center" wrapText="1"/>
    </xf>
    <xf numFmtId="231" fontId="8" fillId="0" borderId="7" xfId="2" applyFont="1" applyFill="1" applyBorder="1" applyAlignment="1">
      <alignment horizontal="center" vertical="center" wrapText="1"/>
    </xf>
    <xf numFmtId="231" fontId="22" fillId="0" borderId="9" xfId="2" applyFont="1" applyFill="1" applyBorder="1" applyAlignment="1">
      <alignment horizontal="center" vertical="center" justifyLastLine="1"/>
    </xf>
    <xf numFmtId="231" fontId="22" fillId="0" borderId="8" xfId="2" applyFont="1" applyFill="1" applyBorder="1" applyAlignment="1">
      <alignment horizontal="center" vertical="center" justifyLastLine="1"/>
    </xf>
    <xf numFmtId="231" fontId="22" fillId="0" borderId="41" xfId="2" applyFont="1" applyFill="1" applyBorder="1" applyAlignment="1">
      <alignment horizontal="center" vertical="center" wrapText="1" justifyLastLine="1"/>
    </xf>
    <xf numFmtId="231" fontId="22" fillId="0" borderId="39" xfId="2" applyFont="1" applyFill="1" applyBorder="1" applyAlignment="1">
      <alignment horizontal="center" vertical="center" wrapText="1" justifyLastLine="1"/>
    </xf>
    <xf numFmtId="231" fontId="22" fillId="0" borderId="42" xfId="2" applyFont="1" applyFill="1" applyBorder="1" applyAlignment="1">
      <alignment horizontal="center" vertical="center" wrapText="1" justifyLastLine="1"/>
    </xf>
    <xf numFmtId="231" fontId="22" fillId="0" borderId="40" xfId="2" applyFont="1" applyFill="1" applyBorder="1" applyAlignment="1">
      <alignment horizontal="center" vertical="center" wrapText="1" justifyLastLine="1"/>
    </xf>
    <xf numFmtId="231" fontId="22" fillId="0" borderId="42" xfId="2" applyFont="1" applyFill="1" applyBorder="1" applyAlignment="1">
      <alignment horizontal="center" vertical="center" justifyLastLine="1"/>
    </xf>
    <xf numFmtId="231" fontId="22" fillId="0" borderId="40" xfId="2" applyFont="1" applyFill="1" applyBorder="1" applyAlignment="1">
      <alignment horizontal="center" vertical="center" justifyLastLine="1"/>
    </xf>
    <xf numFmtId="231" fontId="22" fillId="0" borderId="9" xfId="2" applyFont="1" applyBorder="1" applyAlignment="1">
      <alignment horizontal="center" vertical="center" justifyLastLine="1"/>
    </xf>
    <xf numFmtId="231" fontId="22" fillId="0" borderId="8" xfId="2" applyFont="1" applyBorder="1" applyAlignment="1">
      <alignment horizontal="center" vertical="center" justifyLastLine="1"/>
    </xf>
    <xf numFmtId="231" fontId="22" fillId="0" borderId="41" xfId="2" applyFont="1" applyBorder="1" applyAlignment="1">
      <alignment horizontal="center" vertical="center" wrapText="1" justifyLastLine="1"/>
    </xf>
    <xf numFmtId="231" fontId="22" fillId="0" borderId="39" xfId="2" applyFont="1" applyBorder="1" applyAlignment="1">
      <alignment horizontal="center" vertical="center" wrapText="1" justifyLastLine="1"/>
    </xf>
    <xf numFmtId="231" fontId="22" fillId="0" borderId="42" xfId="2" applyFont="1" applyBorder="1" applyAlignment="1">
      <alignment horizontal="center" vertical="center" wrapText="1" justifyLastLine="1"/>
    </xf>
    <xf numFmtId="231" fontId="22" fillId="0" borderId="40" xfId="2" applyFont="1" applyBorder="1" applyAlignment="1">
      <alignment horizontal="center" vertical="center" wrapText="1" justifyLastLine="1"/>
    </xf>
    <xf numFmtId="231" fontId="22" fillId="0" borderId="42" xfId="2" applyFont="1" applyBorder="1" applyAlignment="1">
      <alignment horizontal="center" vertical="center" justifyLastLine="1"/>
    </xf>
    <xf numFmtId="231" fontId="22" fillId="0" borderId="40" xfId="2" applyFont="1" applyBorder="1" applyAlignment="1">
      <alignment horizontal="center" vertical="center" justifyLastLine="1"/>
    </xf>
    <xf numFmtId="231" fontId="8" fillId="0" borderId="0" xfId="2" applyFont="1" applyAlignment="1">
      <alignment horizontal="left" vertical="top" wrapText="1"/>
    </xf>
    <xf numFmtId="231" fontId="8" fillId="0" borderId="1" xfId="2" applyFont="1" applyFill="1" applyBorder="1" applyAlignment="1">
      <alignment horizontal="center" vertical="center" justifyLastLine="1"/>
    </xf>
    <xf numFmtId="231" fontId="8" fillId="0" borderId="9" xfId="2" applyFont="1" applyFill="1" applyBorder="1" applyAlignment="1">
      <alignment horizontal="center" vertical="center" justifyLastLine="1"/>
    </xf>
    <xf numFmtId="231" fontId="8" fillId="0" borderId="7" xfId="2" applyFont="1" applyFill="1" applyBorder="1" applyAlignment="1">
      <alignment horizontal="center" vertical="center" justifyLastLine="1"/>
    </xf>
    <xf numFmtId="231" fontId="8" fillId="0" borderId="8" xfId="2" applyFont="1" applyFill="1" applyBorder="1" applyAlignment="1">
      <alignment horizontal="center" vertical="center" justifyLastLine="1"/>
    </xf>
    <xf numFmtId="231" fontId="23" fillId="0" borderId="42" xfId="2" applyFont="1" applyFill="1" applyBorder="1" applyAlignment="1">
      <alignment horizontal="center" vertical="center" wrapText="1" justifyLastLine="1"/>
    </xf>
    <xf numFmtId="231" fontId="23" fillId="0" borderId="40" xfId="2" applyFont="1" applyFill="1" applyBorder="1" applyAlignment="1">
      <alignment horizontal="center" vertical="center" wrapText="1" justifyLastLine="1"/>
    </xf>
    <xf numFmtId="231" fontId="8" fillId="0" borderId="13" xfId="2" applyFont="1" applyFill="1" applyBorder="1" applyAlignment="1">
      <alignment horizontal="center" vertical="center" wrapText="1" justifyLastLine="1"/>
    </xf>
    <xf numFmtId="231" fontId="8" fillId="0" borderId="46" xfId="2" applyFont="1" applyFill="1" applyBorder="1" applyAlignment="1">
      <alignment horizontal="center" vertical="center" wrapText="1" justifyLastLine="1"/>
    </xf>
    <xf numFmtId="231" fontId="22" fillId="0" borderId="41" xfId="2" applyFont="1" applyFill="1" applyBorder="1" applyAlignment="1">
      <alignment horizontal="center" vertical="center" wrapText="1"/>
    </xf>
    <xf numFmtId="231" fontId="22" fillId="0" borderId="1" xfId="2" applyFont="1" applyFill="1" applyBorder="1" applyAlignment="1">
      <alignment horizontal="center" vertical="center" wrapText="1"/>
    </xf>
    <xf numFmtId="231" fontId="22" fillId="0" borderId="39" xfId="2" applyFont="1" applyFill="1" applyBorder="1" applyAlignment="1">
      <alignment horizontal="center" vertical="center" wrapText="1"/>
    </xf>
    <xf numFmtId="231" fontId="22" fillId="0" borderId="7" xfId="2" applyFont="1" applyFill="1" applyBorder="1" applyAlignment="1">
      <alignment horizontal="center" vertical="center" wrapText="1"/>
    </xf>
    <xf numFmtId="231" fontId="8" fillId="0" borderId="6" xfId="2" applyFont="1" applyFill="1" applyBorder="1" applyAlignment="1">
      <alignment horizontal="center" vertical="center" wrapText="1"/>
    </xf>
    <xf numFmtId="231" fontId="8" fillId="0" borderId="5" xfId="2" applyFont="1" applyFill="1" applyBorder="1" applyAlignment="1">
      <alignment horizontal="center" vertical="center" wrapText="1"/>
    </xf>
    <xf numFmtId="38" fontId="8" fillId="0" borderId="6" xfId="5" applyFont="1" applyFill="1" applyBorder="1" applyAlignment="1">
      <alignment horizontal="left" vertical="center" wrapText="1"/>
    </xf>
    <xf numFmtId="231" fontId="8" fillId="0" borderId="77" xfId="2" applyFont="1" applyFill="1" applyBorder="1" applyAlignment="1">
      <alignment horizontal="center" vertical="center" wrapText="1"/>
    </xf>
    <xf numFmtId="38" fontId="8" fillId="0" borderId="77" xfId="5" applyFont="1" applyFill="1" applyBorder="1" applyAlignment="1">
      <alignment horizontal="left" vertical="center" wrapText="1"/>
    </xf>
    <xf numFmtId="231" fontId="8" fillId="0" borderId="35" xfId="2" applyFont="1" applyFill="1" applyBorder="1" applyAlignment="1">
      <alignment horizontal="center" vertical="center"/>
    </xf>
    <xf numFmtId="231" fontId="8" fillId="0" borderId="35" xfId="2" applyFont="1" applyFill="1" applyBorder="1" applyAlignment="1">
      <alignment horizontal="center" vertical="center" wrapText="1" justifyLastLine="1"/>
    </xf>
    <xf numFmtId="231" fontId="8" fillId="0" borderId="0" xfId="2" applyFont="1" applyBorder="1" applyAlignment="1">
      <alignment horizontal="left" vertical="top" wrapText="1"/>
    </xf>
    <xf numFmtId="231" fontId="8" fillId="0" borderId="1" xfId="2" applyFont="1" applyBorder="1" applyAlignment="1">
      <alignment horizontal="left" vertical="top" wrapText="1"/>
    </xf>
    <xf numFmtId="231" fontId="22" fillId="0" borderId="13" xfId="2" applyFont="1" applyFill="1" applyBorder="1" applyAlignment="1">
      <alignment horizontal="center" vertical="center" justifyLastLine="1"/>
    </xf>
    <xf numFmtId="231" fontId="22" fillId="0" borderId="46" xfId="2" applyFont="1" applyFill="1" applyBorder="1" applyAlignment="1">
      <alignment horizontal="center" vertical="center" justifyLastLine="1"/>
    </xf>
    <xf numFmtId="231" fontId="22" fillId="0" borderId="13" xfId="2" applyFont="1" applyFill="1" applyBorder="1" applyAlignment="1">
      <alignment horizontal="center" vertical="center" wrapText="1" justifyLastLine="1"/>
    </xf>
    <xf numFmtId="231" fontId="22" fillId="0" borderId="14" xfId="2" applyFont="1" applyFill="1" applyBorder="1" applyAlignment="1">
      <alignment horizontal="center" vertical="center" wrapText="1" justifyLastLine="1"/>
    </xf>
    <xf numFmtId="231" fontId="22" fillId="0" borderId="6" xfId="2" applyFont="1" applyBorder="1" applyAlignment="1">
      <alignment horizontal="distributed" indent="1"/>
    </xf>
    <xf numFmtId="231" fontId="22" fillId="0" borderId="5" xfId="2" applyFont="1" applyBorder="1" applyAlignment="1">
      <alignment horizontal="distributed" indent="1"/>
    </xf>
    <xf numFmtId="231" fontId="22" fillId="0" borderId="2" xfId="2" applyFont="1" applyBorder="1" applyAlignment="1">
      <alignment horizontal="distributed" indent="1"/>
    </xf>
    <xf numFmtId="231" fontId="22" fillId="0" borderId="3" xfId="2" applyFont="1" applyBorder="1" applyAlignment="1">
      <alignment horizontal="distributed" indent="1"/>
    </xf>
    <xf numFmtId="231" fontId="22" fillId="0" borderId="0" xfId="2" applyFont="1" applyAlignment="1">
      <alignment horizontal="distributed" indent="1"/>
    </xf>
    <xf numFmtId="231" fontId="22" fillId="0" borderId="4" xfId="2" applyFont="1" applyBorder="1" applyAlignment="1">
      <alignment horizontal="distributed" indent="1"/>
    </xf>
    <xf numFmtId="231" fontId="22" fillId="0" borderId="0" xfId="2" applyFont="1" applyBorder="1" applyAlignment="1">
      <alignment horizontal="distributed" indent="1"/>
    </xf>
    <xf numFmtId="231" fontId="22" fillId="0" borderId="0" xfId="2" applyFont="1" applyBorder="1" applyAlignment="1">
      <alignment horizontal="center"/>
    </xf>
    <xf numFmtId="231" fontId="22" fillId="0" borderId="4" xfId="2" applyFont="1" applyBorder="1" applyAlignment="1">
      <alignment horizontal="center"/>
    </xf>
    <xf numFmtId="231" fontId="22" fillId="0" borderId="46" xfId="2" applyFont="1" applyFill="1" applyBorder="1" applyAlignment="1">
      <alignment horizontal="center" vertical="center" wrapText="1" justifyLastLine="1"/>
    </xf>
    <xf numFmtId="231" fontId="22" fillId="0" borderId="41" xfId="2" applyFont="1" applyFill="1" applyBorder="1" applyAlignment="1">
      <alignment horizontal="center" vertical="center"/>
    </xf>
    <xf numFmtId="231" fontId="22" fillId="0" borderId="39" xfId="2" applyFont="1" applyFill="1" applyBorder="1" applyAlignment="1">
      <alignment horizontal="center" vertical="center"/>
    </xf>
    <xf numFmtId="231" fontId="22" fillId="0" borderId="80" xfId="2" applyFont="1" applyBorder="1" applyAlignment="1">
      <alignment horizontal="center"/>
    </xf>
    <xf numFmtId="231" fontId="22" fillId="0" borderId="23" xfId="2" applyFont="1" applyBorder="1" applyAlignment="1">
      <alignment horizontal="center"/>
    </xf>
    <xf numFmtId="231" fontId="22" fillId="0" borderId="5" xfId="2" applyFont="1" applyBorder="1" applyAlignment="1">
      <alignment horizontal="center" vertical="top" textRotation="255"/>
    </xf>
    <xf numFmtId="231" fontId="22" fillId="0" borderId="8" xfId="2" applyFont="1" applyBorder="1" applyAlignment="1">
      <alignment horizontal="center" vertical="top" textRotation="255"/>
    </xf>
    <xf numFmtId="231" fontId="22" fillId="0" borderId="3" xfId="2" applyFont="1" applyBorder="1" applyAlignment="1">
      <alignment horizontal="center" vertical="top" textRotation="255"/>
    </xf>
    <xf numFmtId="0" fontId="23" fillId="0" borderId="0" xfId="61" applyFont="1" applyFill="1" applyAlignment="1">
      <alignment horizontal="right"/>
    </xf>
    <xf numFmtId="0" fontId="23" fillId="0" borderId="1" xfId="61" applyFont="1" applyFill="1" applyBorder="1" applyAlignment="1">
      <alignment horizontal="right"/>
    </xf>
    <xf numFmtId="0" fontId="22" fillId="0" borderId="0" xfId="74" applyFont="1" applyFill="1" applyBorder="1" applyAlignment="1">
      <alignment horizontal="center"/>
    </xf>
    <xf numFmtId="0" fontId="133" fillId="0" borderId="0" xfId="74" applyFont="1" applyFill="1" applyAlignment="1">
      <alignment horizontal="right"/>
    </xf>
    <xf numFmtId="0" fontId="22" fillId="0" borderId="212" xfId="74" quotePrefix="1" applyFont="1" applyFill="1" applyBorder="1" applyAlignment="1">
      <alignment horizontal="right"/>
    </xf>
    <xf numFmtId="0" fontId="22" fillId="0" borderId="212" xfId="74" applyFont="1" applyFill="1" applyBorder="1" applyAlignment="1">
      <alignment horizontal="right"/>
    </xf>
    <xf numFmtId="0" fontId="22" fillId="0" borderId="13" xfId="74" applyFont="1" applyFill="1" applyBorder="1" applyAlignment="1">
      <alignment horizontal="distributed" vertical="center" justifyLastLine="1"/>
    </xf>
    <xf numFmtId="0" fontId="22" fillId="0" borderId="46" xfId="74" applyFont="1" applyFill="1" applyBorder="1" applyAlignment="1">
      <alignment horizontal="distributed" vertical="center" justifyLastLine="1"/>
    </xf>
    <xf numFmtId="0" fontId="22" fillId="0" borderId="14" xfId="74" applyFont="1" applyFill="1" applyBorder="1" applyAlignment="1">
      <alignment horizontal="distributed" vertical="center" justifyLastLine="1"/>
    </xf>
    <xf numFmtId="0" fontId="134" fillId="0" borderId="0" xfId="73" applyFont="1" applyAlignment="1">
      <alignment horizontal="right"/>
    </xf>
    <xf numFmtId="0" fontId="8" fillId="0" borderId="212" xfId="61" applyFont="1" applyBorder="1" applyAlignment="1">
      <alignment horizontal="distributed" justifyLastLine="1"/>
    </xf>
    <xf numFmtId="0" fontId="8" fillId="0" borderId="218" xfId="61" applyFont="1" applyBorder="1" applyAlignment="1">
      <alignment horizontal="distributed" justifyLastLine="1"/>
    </xf>
    <xf numFmtId="0" fontId="23" fillId="0" borderId="1" xfId="61" applyFont="1" applyBorder="1" applyAlignment="1">
      <alignment horizontal="right"/>
    </xf>
    <xf numFmtId="0" fontId="8" fillId="0" borderId="42" xfId="61" applyFont="1" applyBorder="1" applyAlignment="1">
      <alignment horizontal="center" vertical="center" wrapText="1"/>
    </xf>
    <xf numFmtId="0" fontId="8" fillId="0" borderId="40" xfId="61" applyFont="1" applyBorder="1" applyAlignment="1">
      <alignment horizontal="center" vertical="center" wrapText="1"/>
    </xf>
    <xf numFmtId="0" fontId="15" fillId="10" borderId="41" xfId="61" applyFont="1" applyFill="1" applyBorder="1" applyAlignment="1">
      <alignment horizontal="center" vertical="center" wrapText="1"/>
    </xf>
    <xf numFmtId="0" fontId="15" fillId="10" borderId="39" xfId="61" applyFont="1" applyFill="1" applyBorder="1" applyAlignment="1">
      <alignment horizontal="center" vertical="center"/>
    </xf>
    <xf numFmtId="0" fontId="15" fillId="0" borderId="41" xfId="61" applyFont="1" applyFill="1" applyBorder="1" applyAlignment="1">
      <alignment horizontal="center" vertical="center" wrapText="1"/>
    </xf>
    <xf numFmtId="0" fontId="15" fillId="0" borderId="39" xfId="61" applyFont="1" applyFill="1" applyBorder="1" applyAlignment="1">
      <alignment horizontal="center" vertical="center"/>
    </xf>
    <xf numFmtId="0" fontId="8" fillId="0" borderId="251" xfId="61" applyFont="1" applyBorder="1" applyAlignment="1">
      <alignment horizontal="distributed" justifyLastLine="1"/>
    </xf>
    <xf numFmtId="0" fontId="8" fillId="0" borderId="252" xfId="61" applyFont="1" applyBorder="1" applyAlignment="1">
      <alignment horizontal="distributed" justifyLastLine="1"/>
    </xf>
    <xf numFmtId="0" fontId="8" fillId="0" borderId="21" xfId="61" applyNumberFormat="1" applyFont="1" applyFill="1" applyBorder="1" applyAlignment="1">
      <alignment horizontal="center" vertical="center" wrapText="1"/>
    </xf>
    <xf numFmtId="0" fontId="8" fillId="0" borderId="23" xfId="61" applyNumberFormat="1" applyFont="1" applyFill="1" applyBorder="1" applyAlignment="1">
      <alignment horizontal="center" vertical="center"/>
    </xf>
    <xf numFmtId="0" fontId="8" fillId="0" borderId="21" xfId="61" applyFont="1" applyBorder="1" applyAlignment="1">
      <alignment horizontal="center" vertical="center"/>
    </xf>
    <xf numFmtId="0" fontId="8" fillId="0" borderId="249" xfId="61" applyFont="1" applyBorder="1" applyAlignment="1">
      <alignment horizontal="center" vertical="center"/>
    </xf>
    <xf numFmtId="0" fontId="8" fillId="0" borderId="21" xfId="61" applyFont="1" applyBorder="1" applyAlignment="1">
      <alignment horizontal="left" vertical="center"/>
    </xf>
    <xf numFmtId="0" fontId="8" fillId="0" borderId="249" xfId="61" applyFont="1" applyBorder="1" applyAlignment="1">
      <alignment horizontal="left" vertical="center"/>
    </xf>
    <xf numFmtId="41" fontId="8" fillId="0" borderId="21" xfId="61" applyNumberFormat="1" applyFont="1" applyBorder="1" applyAlignment="1">
      <alignment horizontal="center" vertical="center"/>
    </xf>
    <xf numFmtId="41" fontId="8" fillId="0" borderId="23" xfId="61" applyNumberFormat="1" applyFont="1" applyBorder="1" applyAlignment="1">
      <alignment horizontal="center" vertical="center"/>
    </xf>
    <xf numFmtId="41" fontId="22" fillId="0" borderId="21" xfId="61" applyNumberFormat="1" applyFont="1" applyFill="1" applyBorder="1" applyAlignment="1">
      <alignment horizontal="center" vertical="center"/>
    </xf>
    <xf numFmtId="41" fontId="22" fillId="0" borderId="23" xfId="61" applyNumberFormat="1" applyFont="1" applyFill="1" applyBorder="1" applyAlignment="1">
      <alignment horizontal="center" vertical="center"/>
    </xf>
    <xf numFmtId="41" fontId="15" fillId="10" borderId="21" xfId="61" applyNumberFormat="1" applyFont="1" applyFill="1" applyBorder="1" applyAlignment="1">
      <alignment horizontal="center" vertical="center"/>
    </xf>
    <xf numFmtId="41" fontId="15" fillId="10" borderId="23" xfId="61" applyNumberFormat="1" applyFont="1" applyFill="1" applyBorder="1" applyAlignment="1">
      <alignment horizontal="center" vertical="center"/>
    </xf>
    <xf numFmtId="41" fontId="8" fillId="0" borderId="21" xfId="61" applyNumberFormat="1" applyFont="1" applyFill="1" applyBorder="1" applyAlignment="1">
      <alignment horizontal="center" vertical="center"/>
    </xf>
    <xf numFmtId="41" fontId="8" fillId="0" borderId="23" xfId="61" applyNumberFormat="1" applyFont="1" applyFill="1" applyBorder="1" applyAlignment="1">
      <alignment horizontal="center" vertical="center"/>
    </xf>
    <xf numFmtId="0" fontId="8" fillId="0" borderId="253" xfId="61" applyFont="1" applyBorder="1" applyAlignment="1">
      <alignment horizontal="center" vertical="center"/>
    </xf>
    <xf numFmtId="0" fontId="8" fillId="0" borderId="254" xfId="61" applyFont="1" applyBorder="1" applyAlignment="1">
      <alignment horizontal="center" vertical="center"/>
    </xf>
    <xf numFmtId="49" fontId="8" fillId="0" borderId="21" xfId="61" applyNumberFormat="1" applyFont="1" applyBorder="1" applyAlignment="1">
      <alignment horizontal="center" vertical="center" wrapText="1"/>
    </xf>
    <xf numFmtId="49" fontId="8" fillId="0" borderId="23" xfId="61" applyNumberFormat="1" applyFont="1" applyBorder="1" applyAlignment="1">
      <alignment horizontal="center" vertical="center" wrapText="1"/>
    </xf>
    <xf numFmtId="0" fontId="8" fillId="0" borderId="21" xfId="61" applyNumberFormat="1" applyFont="1" applyBorder="1" applyAlignment="1">
      <alignment horizontal="center" vertical="center" wrapText="1"/>
    </xf>
    <xf numFmtId="0" fontId="8" fillId="0" borderId="23" xfId="61" applyNumberFormat="1" applyFont="1" applyBorder="1" applyAlignment="1">
      <alignment horizontal="center" vertical="center"/>
    </xf>
    <xf numFmtId="0" fontId="22" fillId="0" borderId="21" xfId="61" applyNumberFormat="1" applyFont="1" applyFill="1" applyBorder="1" applyAlignment="1">
      <alignment horizontal="center" vertical="center" wrapText="1"/>
    </xf>
    <xf numFmtId="0" fontId="22" fillId="0" borderId="23" xfId="61" applyNumberFormat="1" applyFont="1" applyFill="1" applyBorder="1" applyAlignment="1">
      <alignment horizontal="center" vertical="center"/>
    </xf>
    <xf numFmtId="0" fontId="15" fillId="0" borderId="21" xfId="61" applyNumberFormat="1" applyFont="1" applyBorder="1" applyAlignment="1">
      <alignment horizontal="center" vertical="center" wrapText="1"/>
    </xf>
    <xf numFmtId="0" fontId="15" fillId="0" borderId="23" xfId="61" applyNumberFormat="1" applyFont="1" applyBorder="1" applyAlignment="1">
      <alignment horizontal="center" vertical="center"/>
    </xf>
    <xf numFmtId="0" fontId="8" fillId="0" borderId="118" xfId="61" applyFont="1" applyBorder="1" applyAlignment="1">
      <alignment horizontal="center" vertical="center"/>
    </xf>
    <xf numFmtId="0" fontId="8" fillId="0" borderId="0" xfId="61" applyFont="1" applyBorder="1" applyAlignment="1">
      <alignment horizontal="center" vertical="center"/>
    </xf>
    <xf numFmtId="0" fontId="8" fillId="0" borderId="39" xfId="61" applyFont="1" applyBorder="1" applyAlignment="1">
      <alignment horizontal="center" vertical="center"/>
    </xf>
    <xf numFmtId="0" fontId="8" fillId="0" borderId="7" xfId="61" applyFont="1" applyBorder="1" applyAlignment="1">
      <alignment horizontal="center" vertical="center"/>
    </xf>
    <xf numFmtId="0" fontId="8" fillId="0" borderId="21" xfId="61" applyFont="1" applyBorder="1" applyAlignment="1">
      <alignment horizontal="left" vertical="center" shrinkToFit="1"/>
    </xf>
    <xf numFmtId="0" fontId="8" fillId="0" borderId="249" xfId="61" applyFont="1" applyBorder="1" applyAlignment="1">
      <alignment horizontal="left" vertical="center" shrinkToFit="1"/>
    </xf>
    <xf numFmtId="41" fontId="5" fillId="10" borderId="21" xfId="61" applyNumberFormat="1" applyFont="1" applyFill="1" applyBorder="1" applyAlignment="1">
      <alignment horizontal="center" vertical="center"/>
    </xf>
    <xf numFmtId="41" fontId="5" fillId="10" borderId="23" xfId="61" applyNumberFormat="1" applyFont="1" applyFill="1" applyBorder="1" applyAlignment="1">
      <alignment horizontal="center" vertical="center"/>
    </xf>
    <xf numFmtId="41" fontId="3" fillId="10" borderId="21" xfId="61" applyNumberFormat="1" applyFont="1" applyFill="1" applyBorder="1" applyAlignment="1">
      <alignment horizontal="center" vertical="center"/>
    </xf>
    <xf numFmtId="41" fontId="3" fillId="10" borderId="23" xfId="61" applyNumberFormat="1" applyFont="1" applyFill="1" applyBorder="1" applyAlignment="1">
      <alignment horizontal="center" vertical="center"/>
    </xf>
    <xf numFmtId="0" fontId="8" fillId="0" borderId="23" xfId="61" applyFont="1" applyBorder="1" applyAlignment="1">
      <alignment horizontal="left" vertical="center" shrinkToFit="1"/>
    </xf>
    <xf numFmtId="41" fontId="45" fillId="0" borderId="21" xfId="61" applyNumberFormat="1" applyFont="1" applyBorder="1" applyAlignment="1">
      <alignment horizontal="center" vertical="center"/>
    </xf>
    <xf numFmtId="41" fontId="45" fillId="0" borderId="23" xfId="61" applyNumberFormat="1" applyFont="1" applyBorder="1" applyAlignment="1">
      <alignment horizontal="center" vertical="center"/>
    </xf>
    <xf numFmtId="41" fontId="8" fillId="0" borderId="22" xfId="61" applyNumberFormat="1" applyFont="1" applyFill="1" applyBorder="1" applyAlignment="1">
      <alignment horizontal="center" vertical="center"/>
    </xf>
    <xf numFmtId="0" fontId="8" fillId="0" borderId="22" xfId="61" applyFont="1" applyBorder="1" applyAlignment="1">
      <alignment horizontal="center" vertical="center" wrapText="1"/>
    </xf>
    <xf numFmtId="0" fontId="8" fillId="0" borderId="22" xfId="61" applyFont="1" applyBorder="1" applyAlignment="1">
      <alignment horizontal="center" vertical="center"/>
    </xf>
    <xf numFmtId="0" fontId="8" fillId="0" borderId="22" xfId="61" applyFont="1" applyBorder="1" applyAlignment="1">
      <alignment horizontal="center" vertical="center" shrinkToFit="1"/>
    </xf>
    <xf numFmtId="41" fontId="8" fillId="0" borderId="22" xfId="61" applyNumberFormat="1" applyFont="1" applyBorder="1" applyAlignment="1">
      <alignment horizontal="center" vertical="center"/>
    </xf>
    <xf numFmtId="41" fontId="22" fillId="0" borderId="22" xfId="61" applyNumberFormat="1" applyFont="1" applyFill="1" applyBorder="1" applyAlignment="1">
      <alignment horizontal="center" vertical="center"/>
    </xf>
    <xf numFmtId="41" fontId="3" fillId="10" borderId="22" xfId="61" applyNumberFormat="1" applyFont="1" applyFill="1" applyBorder="1" applyAlignment="1">
      <alignment horizontal="center" vertical="center"/>
    </xf>
    <xf numFmtId="0" fontId="8" fillId="0" borderId="255" xfId="61" applyFont="1" applyBorder="1" applyAlignment="1">
      <alignment horizontal="center" vertical="center"/>
    </xf>
    <xf numFmtId="0" fontId="8" fillId="0" borderId="251" xfId="61" applyFont="1" applyBorder="1" applyAlignment="1">
      <alignment horizontal="center" vertical="center"/>
    </xf>
    <xf numFmtId="0" fontId="8" fillId="0" borderId="252" xfId="61" applyFont="1" applyBorder="1" applyAlignment="1">
      <alignment horizontal="center" vertical="center"/>
    </xf>
    <xf numFmtId="0" fontId="8" fillId="0" borderId="4" xfId="61" applyFont="1" applyBorder="1" applyAlignment="1">
      <alignment horizontal="center" vertical="center"/>
    </xf>
    <xf numFmtId="0" fontId="8" fillId="0" borderId="8" xfId="61" applyFont="1" applyBorder="1" applyAlignment="1">
      <alignment horizontal="center" vertical="center"/>
    </xf>
    <xf numFmtId="231" fontId="22" fillId="0" borderId="0" xfId="2" applyFont="1" applyBorder="1" applyAlignment="1">
      <alignment horizontal="right"/>
    </xf>
    <xf numFmtId="231" fontId="22" fillId="0" borderId="42" xfId="2" applyFont="1" applyFill="1" applyBorder="1" applyAlignment="1">
      <alignment horizontal="center" vertical="center" wrapText="1"/>
    </xf>
    <xf numFmtId="231" fontId="22" fillId="0" borderId="38" xfId="2" applyFont="1" applyFill="1" applyBorder="1" applyAlignment="1">
      <alignment horizontal="center" vertical="center" wrapText="1"/>
    </xf>
    <xf numFmtId="231" fontId="22" fillId="0" borderId="40" xfId="2" applyFont="1" applyFill="1" applyBorder="1" applyAlignment="1">
      <alignment horizontal="center" vertical="center" wrapText="1"/>
    </xf>
    <xf numFmtId="231" fontId="97" fillId="0" borderId="42" xfId="2" applyFont="1" applyFill="1" applyBorder="1" applyAlignment="1">
      <alignment horizontal="center" vertical="center" wrapText="1"/>
    </xf>
    <xf numFmtId="231" fontId="97" fillId="0" borderId="109" xfId="2" applyFont="1" applyFill="1" applyBorder="1" applyAlignment="1">
      <alignment horizontal="center" vertical="center" wrapText="1"/>
    </xf>
    <xf numFmtId="231" fontId="97" fillId="0" borderId="40" xfId="2" applyFont="1" applyFill="1" applyBorder="1" applyAlignment="1">
      <alignment horizontal="center" vertical="center" wrapText="1"/>
    </xf>
    <xf numFmtId="231" fontId="22" fillId="0" borderId="9" xfId="2" applyFont="1" applyFill="1" applyBorder="1" applyAlignment="1">
      <alignment horizontal="center" vertical="center" wrapText="1"/>
    </xf>
    <xf numFmtId="231" fontId="22" fillId="0" borderId="8" xfId="2" applyFont="1" applyFill="1" applyBorder="1" applyAlignment="1">
      <alignment horizontal="center" vertical="center" wrapText="1"/>
    </xf>
    <xf numFmtId="231" fontId="22" fillId="0" borderId="118" xfId="2" applyFont="1" applyFill="1" applyBorder="1" applyAlignment="1">
      <alignment horizontal="center" vertical="center" wrapText="1"/>
    </xf>
    <xf numFmtId="231" fontId="22" fillId="0" borderId="1" xfId="2" applyFont="1" applyFill="1" applyBorder="1" applyAlignment="1">
      <alignment horizontal="center" vertical="center" justifyLastLine="1"/>
    </xf>
    <xf numFmtId="231" fontId="22" fillId="0" borderId="7" xfId="2" applyFont="1" applyFill="1" applyBorder="1" applyAlignment="1">
      <alignment horizontal="center" vertical="center" justifyLastLine="1"/>
    </xf>
    <xf numFmtId="231" fontId="19" fillId="0" borderId="21" xfId="2" applyFont="1" applyFill="1" applyBorder="1" applyAlignment="1">
      <alignment horizontal="center" vertical="center" wrapText="1" justifyLastLine="1"/>
    </xf>
    <xf numFmtId="231" fontId="19" fillId="0" borderId="23" xfId="2" applyFont="1" applyFill="1" applyBorder="1" applyAlignment="1">
      <alignment horizontal="center" vertical="center" justifyLastLine="1"/>
    </xf>
    <xf numFmtId="231" fontId="22" fillId="0" borderId="38" xfId="2" applyFont="1" applyFill="1" applyBorder="1" applyAlignment="1">
      <alignment horizontal="center" vertical="center" justifyLastLine="1"/>
    </xf>
    <xf numFmtId="231" fontId="22" fillId="0" borderId="9" xfId="2" applyFont="1" applyFill="1" applyBorder="1" applyAlignment="1">
      <alignment horizontal="center" vertical="center"/>
    </xf>
    <xf numFmtId="231" fontId="22" fillId="0" borderId="8" xfId="2" applyFont="1" applyFill="1" applyBorder="1" applyAlignment="1">
      <alignment horizontal="center" vertical="center"/>
    </xf>
    <xf numFmtId="231" fontId="22" fillId="0" borderId="41" xfId="2" applyFont="1" applyFill="1" applyBorder="1" applyAlignment="1">
      <alignment horizontal="distributed" vertical="center" wrapText="1" justifyLastLine="1"/>
    </xf>
    <xf numFmtId="231" fontId="22" fillId="0" borderId="9" xfId="2" applyFont="1" applyFill="1" applyBorder="1" applyAlignment="1">
      <alignment horizontal="distributed" vertical="center" justifyLastLine="1"/>
    </xf>
    <xf numFmtId="231" fontId="22" fillId="0" borderId="39" xfId="2" applyFont="1" applyFill="1" applyBorder="1" applyAlignment="1">
      <alignment horizontal="distributed" vertical="center" justifyLastLine="1"/>
    </xf>
    <xf numFmtId="231" fontId="22" fillId="0" borderId="8" xfId="2" applyFont="1" applyFill="1" applyBorder="1" applyAlignment="1">
      <alignment horizontal="distributed" vertical="center" justifyLastLine="1"/>
    </xf>
    <xf numFmtId="231" fontId="22" fillId="0" borderId="13" xfId="2" applyFont="1" applyFill="1" applyBorder="1" applyAlignment="1">
      <alignment horizontal="distributed" vertical="center" justifyLastLine="1"/>
    </xf>
    <xf numFmtId="231" fontId="22" fillId="0" borderId="14" xfId="2" applyFont="1" applyFill="1" applyBorder="1" applyAlignment="1">
      <alignment horizontal="distributed" vertical="center" justifyLastLine="1"/>
    </xf>
    <xf numFmtId="231" fontId="19" fillId="0" borderId="80" xfId="2" applyFont="1" applyFill="1" applyBorder="1" applyAlignment="1">
      <alignment horizontal="center" vertical="center" justifyLastLine="1"/>
    </xf>
    <xf numFmtId="231" fontId="22" fillId="0" borderId="46" xfId="2" applyFont="1" applyFill="1" applyBorder="1" applyAlignment="1">
      <alignment horizontal="distributed" vertical="center" justifyLastLine="1"/>
    </xf>
    <xf numFmtId="231" fontId="8" fillId="0" borderId="1" xfId="2" applyFont="1" applyFill="1" applyBorder="1" applyAlignment="1">
      <alignment horizontal="distributed" vertical="center"/>
    </xf>
    <xf numFmtId="231" fontId="8" fillId="0" borderId="7" xfId="2" applyFont="1" applyFill="1" applyBorder="1" applyAlignment="1">
      <alignment horizontal="distributed" vertical="center"/>
    </xf>
    <xf numFmtId="231" fontId="8" fillId="0" borderId="1" xfId="2" applyFont="1" applyFill="1" applyBorder="1" applyAlignment="1">
      <alignment horizontal="right"/>
    </xf>
    <xf numFmtId="38" fontId="8" fillId="0" borderId="0" xfId="5" applyFont="1" applyFill="1" applyBorder="1" applyAlignment="1">
      <alignment horizontal="left" vertical="center" wrapText="1"/>
    </xf>
    <xf numFmtId="38" fontId="8" fillId="0" borderId="217" xfId="5" applyFont="1" applyFill="1" applyBorder="1" applyAlignment="1">
      <alignment horizontal="left" vertical="center" wrapText="1"/>
    </xf>
    <xf numFmtId="231" fontId="8" fillId="0" borderId="0" xfId="2" applyFont="1" applyAlignment="1">
      <alignment horizontal="left"/>
    </xf>
    <xf numFmtId="38" fontId="8" fillId="0" borderId="0" xfId="5" applyFont="1" applyBorder="1" applyAlignment="1">
      <alignment horizontal="left" vertical="center" wrapText="1"/>
    </xf>
    <xf numFmtId="231" fontId="8" fillId="0" borderId="0" xfId="2" applyFont="1" applyBorder="1" applyAlignment="1"/>
    <xf numFmtId="231" fontId="73" fillId="0" borderId="40" xfId="2" applyFont="1" applyFill="1" applyBorder="1" applyAlignment="1">
      <alignment horizontal="center" vertical="center" wrapText="1"/>
    </xf>
    <xf numFmtId="231" fontId="73" fillId="0" borderId="22" xfId="2" applyFont="1" applyFill="1" applyBorder="1" applyAlignment="1">
      <alignment horizontal="center" vertical="center" wrapText="1"/>
    </xf>
    <xf numFmtId="231" fontId="73" fillId="0" borderId="40" xfId="2" applyFont="1" applyFill="1" applyBorder="1" applyAlignment="1">
      <alignment horizontal="center" vertical="center" wrapText="1" shrinkToFit="1"/>
    </xf>
    <xf numFmtId="231" fontId="73" fillId="0" borderId="22" xfId="2" applyFont="1" applyFill="1" applyBorder="1" applyAlignment="1">
      <alignment horizontal="center" vertical="center" wrapText="1" shrinkToFit="1"/>
    </xf>
    <xf numFmtId="231" fontId="22" fillId="0" borderId="4" xfId="2" applyFont="1" applyFill="1" applyBorder="1" applyAlignment="1">
      <alignment horizontal="distributed" vertical="center" justifyLastLine="1"/>
    </xf>
    <xf numFmtId="231" fontId="22" fillId="0" borderId="38" xfId="2" applyFont="1" applyFill="1" applyBorder="1" applyAlignment="1">
      <alignment horizontal="distributed" vertical="center" justifyLastLine="1"/>
    </xf>
    <xf numFmtId="231" fontId="22" fillId="0" borderId="40" xfId="2" applyFont="1" applyFill="1" applyBorder="1" applyAlignment="1">
      <alignment horizontal="distributed" vertical="center" justifyLastLine="1"/>
    </xf>
    <xf numFmtId="231" fontId="22" fillId="0" borderId="118" xfId="2" applyFont="1" applyFill="1" applyBorder="1" applyAlignment="1">
      <alignment horizontal="center" vertical="center" justifyLastLine="1"/>
    </xf>
    <xf numFmtId="231" fontId="22" fillId="0" borderId="39" xfId="2" applyFont="1" applyFill="1" applyBorder="1" applyAlignment="1">
      <alignment horizontal="center" vertical="center" justifyLastLine="1"/>
    </xf>
    <xf numFmtId="231" fontId="22" fillId="0" borderId="22" xfId="2" applyFont="1" applyFill="1" applyBorder="1" applyAlignment="1">
      <alignment horizontal="center" vertical="center" justifyLastLine="1"/>
    </xf>
    <xf numFmtId="231" fontId="8" fillId="0" borderId="9" xfId="2" applyFont="1" applyFill="1" applyBorder="1" applyAlignment="1">
      <alignment horizontal="center" vertical="distributed"/>
    </xf>
    <xf numFmtId="231" fontId="8" fillId="0" borderId="8" xfId="2" applyFont="1" applyFill="1" applyBorder="1" applyAlignment="1"/>
    <xf numFmtId="231" fontId="8" fillId="0" borderId="1" xfId="2" applyFont="1" applyBorder="1" applyAlignment="1">
      <alignment horizontal="center"/>
    </xf>
    <xf numFmtId="231" fontId="8" fillId="0" borderId="13" xfId="2" applyFont="1" applyFill="1" applyBorder="1" applyAlignment="1">
      <alignment horizontal="left"/>
    </xf>
    <xf numFmtId="231" fontId="8" fillId="0" borderId="14" xfId="2" applyFont="1" applyBorder="1" applyAlignment="1">
      <alignment horizontal="left"/>
    </xf>
    <xf numFmtId="231" fontId="8" fillId="0" borderId="13" xfId="2" applyFont="1" applyFill="1" applyBorder="1" applyAlignment="1">
      <alignment horizontal="left" vertical="center"/>
    </xf>
    <xf numFmtId="231" fontId="8" fillId="0" borderId="14" xfId="2" applyFont="1" applyFill="1" applyBorder="1" applyAlignment="1">
      <alignment horizontal="left" vertical="center"/>
    </xf>
    <xf numFmtId="231" fontId="8" fillId="0" borderId="14" xfId="2" applyFont="1" applyFill="1" applyBorder="1" applyAlignment="1">
      <alignment horizontal="left"/>
    </xf>
    <xf numFmtId="231" fontId="8" fillId="0" borderId="14" xfId="2" applyFont="1" applyBorder="1" applyAlignment="1">
      <alignment horizontal="center"/>
    </xf>
    <xf numFmtId="0" fontId="8" fillId="0" borderId="9" xfId="61" applyFont="1" applyFill="1" applyBorder="1" applyAlignment="1">
      <alignment horizontal="distributed" vertical="center" justifyLastLine="1"/>
    </xf>
    <xf numFmtId="0" fontId="8" fillId="0" borderId="8" xfId="61" applyFont="1" applyFill="1" applyBorder="1" applyAlignment="1">
      <alignment horizontal="distributed" vertical="center" justifyLastLine="1"/>
    </xf>
    <xf numFmtId="0" fontId="8" fillId="0" borderId="13" xfId="61" applyFont="1" applyFill="1" applyBorder="1" applyAlignment="1">
      <alignment horizontal="distributed" vertical="center" justifyLastLine="1"/>
    </xf>
    <xf numFmtId="0" fontId="8" fillId="0" borderId="46" xfId="61" applyFont="1" applyFill="1" applyBorder="1" applyAlignment="1">
      <alignment horizontal="distributed" vertical="center" justifyLastLine="1"/>
    </xf>
    <xf numFmtId="231" fontId="8" fillId="0" borderId="41" xfId="2" applyFont="1" applyFill="1" applyBorder="1" applyAlignment="1">
      <alignment horizontal="distributed" vertical="center" justifyLastLine="1"/>
    </xf>
    <xf numFmtId="231" fontId="8" fillId="0" borderId="1" xfId="2" applyFont="1" applyFill="1" applyBorder="1" applyAlignment="1">
      <alignment horizontal="distributed" vertical="center" justifyLastLine="1"/>
    </xf>
    <xf numFmtId="0" fontId="17" fillId="0" borderId="0" xfId="4" applyNumberFormat="1" applyAlignment="1">
      <alignment horizontal="center" vertical="center"/>
    </xf>
    <xf numFmtId="0" fontId="44" fillId="0" borderId="118" xfId="63" applyFont="1" applyBorder="1" applyAlignment="1">
      <alignment horizontal="left" vertical="center"/>
    </xf>
    <xf numFmtId="0" fontId="44" fillId="0" borderId="0" xfId="63" applyFont="1" applyBorder="1" applyAlignment="1">
      <alignment horizontal="left" vertical="center"/>
    </xf>
    <xf numFmtId="0" fontId="44" fillId="0" borderId="0" xfId="63" applyFont="1" applyBorder="1" applyAlignment="1">
      <alignment horizontal="left" vertical="center" wrapText="1"/>
    </xf>
    <xf numFmtId="0" fontId="44" fillId="0" borderId="4" xfId="63" applyFont="1" applyBorder="1" applyAlignment="1">
      <alignment horizontal="left" vertical="center" wrapText="1"/>
    </xf>
    <xf numFmtId="0" fontId="44" fillId="0" borderId="12" xfId="63" applyFont="1" applyBorder="1" applyAlignment="1">
      <alignment horizontal="left" vertical="center"/>
    </xf>
    <xf numFmtId="0" fontId="44" fillId="0" borderId="6" xfId="63" applyFont="1" applyBorder="1" applyAlignment="1">
      <alignment horizontal="left" vertical="center"/>
    </xf>
    <xf numFmtId="0" fontId="44" fillId="0" borderId="6" xfId="63" applyFont="1" applyBorder="1" applyAlignment="1">
      <alignment horizontal="left" vertical="center" wrapText="1"/>
    </xf>
    <xf numFmtId="0" fontId="44" fillId="0" borderId="5" xfId="63" applyFont="1" applyBorder="1" applyAlignment="1">
      <alignment horizontal="left" vertical="center" wrapText="1"/>
    </xf>
    <xf numFmtId="0" fontId="104" fillId="0" borderId="0" xfId="63" applyFont="1" applyAlignment="1">
      <alignment horizontal="left" vertical="center" wrapText="1"/>
    </xf>
    <xf numFmtId="0" fontId="37" fillId="0" borderId="0" xfId="63" applyFont="1" applyAlignment="1">
      <alignment horizontal="left" vertical="center"/>
    </xf>
    <xf numFmtId="0" fontId="37" fillId="0" borderId="0" xfId="63" applyFont="1" applyAlignment="1">
      <alignment horizontal="left" vertical="top"/>
    </xf>
    <xf numFmtId="0" fontId="37" fillId="0" borderId="0" xfId="63" applyFont="1" applyAlignment="1">
      <alignment horizontal="left" vertical="center" wrapText="1"/>
    </xf>
    <xf numFmtId="0" fontId="39" fillId="0" borderId="118" xfId="63" applyFont="1" applyBorder="1" applyAlignment="1">
      <alignment horizontal="left" vertical="center"/>
    </xf>
    <xf numFmtId="0" fontId="39" fillId="0" borderId="0" xfId="63" applyFont="1" applyBorder="1" applyAlignment="1">
      <alignment horizontal="left" vertical="center"/>
    </xf>
    <xf numFmtId="0" fontId="6" fillId="0" borderId="0" xfId="63" applyFont="1" applyBorder="1" applyAlignment="1">
      <alignment horizontal="left" vertical="center" wrapText="1"/>
    </xf>
    <xf numFmtId="0" fontId="6" fillId="0" borderId="4" xfId="63" applyFont="1" applyBorder="1" applyAlignment="1">
      <alignment horizontal="left" vertical="center" wrapText="1"/>
    </xf>
    <xf numFmtId="0" fontId="44" fillId="0" borderId="0" xfId="63" applyFont="1" applyAlignment="1">
      <alignment horizontal="right" vertical="center"/>
    </xf>
    <xf numFmtId="0" fontId="44" fillId="0" borderId="39" xfId="63" applyFont="1" applyBorder="1" applyAlignment="1">
      <alignment horizontal="left" vertical="center"/>
    </xf>
    <xf numFmtId="0" fontId="44" fillId="0" borderId="7" xfId="63" applyFont="1" applyBorder="1" applyAlignment="1">
      <alignment horizontal="left" vertical="center"/>
    </xf>
    <xf numFmtId="0" fontId="44" fillId="0" borderId="21" xfId="63" applyFont="1" applyBorder="1" applyAlignment="1">
      <alignment horizontal="center" vertical="center"/>
    </xf>
    <xf numFmtId="0" fontId="44" fillId="0" borderId="80" xfId="63" applyFont="1" applyBorder="1" applyAlignment="1">
      <alignment horizontal="center" vertical="center"/>
    </xf>
    <xf numFmtId="0" fontId="44" fillId="0" borderId="23" xfId="63" applyFont="1" applyBorder="1" applyAlignment="1">
      <alignment horizontal="center" vertical="center"/>
    </xf>
    <xf numFmtId="0" fontId="6" fillId="0" borderId="103" xfId="61" applyFont="1" applyFill="1" applyBorder="1" applyAlignment="1">
      <alignment vertical="center" wrapText="1"/>
    </xf>
    <xf numFmtId="0" fontId="6" fillId="0" borderId="101" xfId="61" applyFont="1" applyFill="1" applyBorder="1" applyAlignment="1">
      <alignment vertical="center"/>
    </xf>
    <xf numFmtId="0" fontId="11" fillId="0" borderId="13" xfId="61" applyFont="1" applyFill="1" applyBorder="1" applyAlignment="1">
      <alignment horizontal="center" vertical="center"/>
    </xf>
    <xf numFmtId="0" fontId="11" fillId="0" borderId="14" xfId="61" applyFont="1" applyFill="1" applyBorder="1" applyAlignment="1">
      <alignment horizontal="center" vertical="center"/>
    </xf>
    <xf numFmtId="0" fontId="11" fillId="0" borderId="46" xfId="61" applyFont="1" applyFill="1" applyBorder="1" applyAlignment="1">
      <alignment horizontal="center" vertical="center"/>
    </xf>
    <xf numFmtId="192" fontId="23" fillId="0" borderId="6" xfId="5" applyNumberFormat="1" applyFont="1" applyFill="1" applyBorder="1" applyAlignment="1">
      <alignment horizontal="right"/>
    </xf>
    <xf numFmtId="0" fontId="22" fillId="0" borderId="41" xfId="2" applyNumberFormat="1" applyFont="1" applyFill="1" applyBorder="1" applyAlignment="1">
      <alignment horizontal="center" vertical="center" wrapText="1"/>
    </xf>
    <xf numFmtId="0" fontId="22" fillId="0" borderId="39" xfId="2" applyNumberFormat="1" applyFont="1" applyFill="1" applyBorder="1" applyAlignment="1">
      <alignment horizontal="center" vertical="center"/>
    </xf>
    <xf numFmtId="231" fontId="8" fillId="0" borderId="0" xfId="2" applyFont="1" applyFill="1" applyBorder="1" applyAlignment="1">
      <alignment vertical="top"/>
    </xf>
    <xf numFmtId="231" fontId="8" fillId="0" borderId="6" xfId="2" applyFont="1" applyFill="1" applyBorder="1" applyAlignment="1">
      <alignment vertical="top"/>
    </xf>
    <xf numFmtId="231" fontId="8" fillId="0" borderId="73" xfId="2" applyFont="1" applyFill="1" applyBorder="1" applyAlignment="1">
      <alignment vertical="top"/>
    </xf>
    <xf numFmtId="231" fontId="8" fillId="0" borderId="71" xfId="2" applyFont="1" applyFill="1" applyBorder="1" applyAlignment="1">
      <alignment vertical="top"/>
    </xf>
    <xf numFmtId="231" fontId="19" fillId="0" borderId="0" xfId="2" applyFont="1" applyFill="1" applyBorder="1" applyAlignment="1">
      <alignment vertical="top" wrapText="1" shrinkToFit="1"/>
    </xf>
    <xf numFmtId="0" fontId="23" fillId="0" borderId="22" xfId="11" applyNumberFormat="1" applyFont="1" applyFill="1" applyBorder="1" applyAlignment="1">
      <alignment horizontal="center" vertical="center" wrapText="1"/>
    </xf>
    <xf numFmtId="0" fontId="8" fillId="0" borderId="22" xfId="11" applyNumberFormat="1" applyFont="1" applyFill="1" applyBorder="1" applyAlignment="1">
      <alignment horizontal="center" vertical="center" wrapText="1"/>
    </xf>
    <xf numFmtId="0" fontId="8" fillId="0" borderId="44" xfId="11" applyNumberFormat="1" applyFont="1" applyFill="1" applyBorder="1" applyAlignment="1">
      <alignment horizontal="center" vertical="center" wrapText="1"/>
    </xf>
    <xf numFmtId="0" fontId="8" fillId="0" borderId="40" xfId="11" applyNumberFormat="1" applyFont="1" applyFill="1" applyBorder="1" applyAlignment="1">
      <alignment horizontal="center" vertical="center" wrapText="1"/>
    </xf>
    <xf numFmtId="0" fontId="39" fillId="0" borderId="22" xfId="11" applyNumberFormat="1" applyFont="1" applyFill="1" applyBorder="1" applyAlignment="1">
      <alignment horizontal="center" vertical="center" wrapText="1"/>
    </xf>
    <xf numFmtId="0" fontId="23" fillId="0" borderId="44" xfId="11" applyNumberFormat="1" applyFont="1" applyFill="1" applyBorder="1" applyAlignment="1">
      <alignment horizontal="center" vertical="center" wrapText="1"/>
    </xf>
    <xf numFmtId="0" fontId="23" fillId="0" borderId="40" xfId="11" applyNumberFormat="1" applyFont="1" applyFill="1" applyBorder="1" applyAlignment="1">
      <alignment horizontal="center" vertical="center" wrapText="1"/>
    </xf>
    <xf numFmtId="0" fontId="8" fillId="0" borderId="6" xfId="2" applyNumberFormat="1" applyFont="1" applyFill="1" applyBorder="1" applyAlignment="1">
      <alignment horizontal="right" vertical="center"/>
    </xf>
    <xf numFmtId="0" fontId="37" fillId="0" borderId="73" xfId="2" applyNumberFormat="1" applyFont="1" applyBorder="1" applyAlignment="1">
      <alignment horizontal="left" vertical="top" shrinkToFit="1"/>
    </xf>
    <xf numFmtId="0" fontId="37" fillId="0" borderId="73" xfId="2" applyNumberFormat="1" applyFont="1" applyBorder="1" applyAlignment="1">
      <alignment horizontal="left" vertical="top" wrapText="1"/>
    </xf>
    <xf numFmtId="0" fontId="37" fillId="0" borderId="71" xfId="2" applyNumberFormat="1" applyFont="1" applyBorder="1" applyAlignment="1">
      <alignment horizontal="left" vertical="top" wrapText="1"/>
    </xf>
    <xf numFmtId="0" fontId="8" fillId="0" borderId="42" xfId="2" applyNumberFormat="1" applyFont="1" applyFill="1" applyBorder="1" applyAlignment="1">
      <alignment horizontal="center" vertical="center" wrapText="1"/>
    </xf>
    <xf numFmtId="0" fontId="8" fillId="0" borderId="6" xfId="2" applyNumberFormat="1" applyFont="1" applyFill="1" applyBorder="1" applyAlignment="1">
      <alignment horizontal="left" vertical="top" shrinkToFit="1"/>
    </xf>
    <xf numFmtId="0" fontId="8" fillId="0" borderId="40" xfId="2" applyNumberFormat="1" applyFont="1" applyBorder="1" applyAlignment="1">
      <alignment horizontal="center" vertical="center" wrapText="1"/>
    </xf>
    <xf numFmtId="231" fontId="22" fillId="0" borderId="0" xfId="8" applyFont="1" applyAlignment="1">
      <alignment horizontal="left" vertical="center" shrinkToFit="1"/>
    </xf>
    <xf numFmtId="231" fontId="77" fillId="0" borderId="0" xfId="8" applyFont="1" applyAlignment="1">
      <alignment horizontal="left" vertical="center"/>
    </xf>
    <xf numFmtId="38" fontId="22" fillId="0" borderId="212" xfId="5" applyFont="1" applyFill="1" applyBorder="1" applyAlignment="1">
      <alignment horizontal="right"/>
    </xf>
    <xf numFmtId="195" fontId="22" fillId="0" borderId="212" xfId="5" applyNumberFormat="1" applyFont="1" applyFill="1" applyBorder="1" applyAlignment="1">
      <alignment horizontal="right"/>
    </xf>
    <xf numFmtId="38" fontId="22" fillId="0" borderId="0" xfId="5" applyFont="1" applyFill="1" applyBorder="1" applyAlignment="1">
      <alignment horizontal="right"/>
    </xf>
    <xf numFmtId="195" fontId="22" fillId="0" borderId="0" xfId="5" applyNumberFormat="1" applyFont="1" applyFill="1" applyBorder="1" applyAlignment="1">
      <alignment horizontal="right"/>
    </xf>
    <xf numFmtId="0" fontId="8" fillId="0" borderId="9" xfId="2" applyNumberFormat="1" applyFont="1" applyFill="1" applyBorder="1" applyAlignment="1">
      <alignment horizontal="center" vertical="center"/>
    </xf>
    <xf numFmtId="0" fontId="8" fillId="0" borderId="8" xfId="2" applyNumberFormat="1" applyFont="1" applyFill="1" applyBorder="1" applyAlignment="1">
      <alignment horizontal="center" vertical="center"/>
    </xf>
    <xf numFmtId="231" fontId="8" fillId="0" borderId="41" xfId="2" applyFont="1" applyFill="1" applyBorder="1" applyAlignment="1">
      <alignment horizontal="distributed" vertical="center" wrapText="1"/>
    </xf>
    <xf numFmtId="231" fontId="8" fillId="0" borderId="39" xfId="2" applyFont="1" applyFill="1" applyBorder="1" applyAlignment="1">
      <alignment horizontal="distributed" vertical="center" wrapText="1"/>
    </xf>
    <xf numFmtId="231" fontId="8" fillId="0" borderId="42" xfId="2" applyFont="1" applyFill="1" applyBorder="1" applyAlignment="1">
      <alignment horizontal="distributed" vertical="center" wrapText="1"/>
    </xf>
    <xf numFmtId="231" fontId="8" fillId="0" borderId="40" xfId="2" applyFont="1" applyFill="1" applyBorder="1" applyAlignment="1">
      <alignment horizontal="distributed" vertical="center" wrapText="1"/>
    </xf>
    <xf numFmtId="38" fontId="42" fillId="0" borderId="23" xfId="17" applyFont="1" applyFill="1" applyBorder="1" applyAlignment="1">
      <alignment horizontal="center" vertical="center"/>
    </xf>
    <xf numFmtId="0" fontId="42" fillId="0" borderId="23" xfId="67" applyFont="1" applyBorder="1" applyAlignment="1">
      <alignment horizontal="center" vertical="center"/>
    </xf>
    <xf numFmtId="38" fontId="6" fillId="0" borderId="9" xfId="17" applyFont="1" applyFill="1" applyBorder="1" applyAlignment="1">
      <alignment horizontal="center" vertical="center" wrapText="1"/>
    </xf>
    <xf numFmtId="38" fontId="6" fillId="0" borderId="8" xfId="17" applyFont="1" applyFill="1" applyBorder="1" applyAlignment="1">
      <alignment horizontal="center" vertical="center" wrapText="1"/>
    </xf>
    <xf numFmtId="38" fontId="6" fillId="0" borderId="42" xfId="17" applyFont="1" applyFill="1" applyBorder="1" applyAlignment="1">
      <alignment horizontal="center" vertical="center" wrapText="1"/>
    </xf>
    <xf numFmtId="38" fontId="6" fillId="0" borderId="40" xfId="17" applyFont="1" applyFill="1" applyBorder="1" applyAlignment="1">
      <alignment horizontal="center" vertical="center" wrapText="1"/>
    </xf>
    <xf numFmtId="38" fontId="6" fillId="0" borderId="42" xfId="17" applyFont="1" applyFill="1" applyBorder="1" applyAlignment="1">
      <alignment horizontal="center" vertical="center"/>
    </xf>
    <xf numFmtId="38" fontId="6" fillId="0" borderId="40" xfId="17" applyFont="1" applyFill="1" applyBorder="1" applyAlignment="1">
      <alignment horizontal="center" vertical="center"/>
    </xf>
    <xf numFmtId="38" fontId="6" fillId="0" borderId="5" xfId="17" applyFont="1" applyFill="1" applyBorder="1" applyAlignment="1">
      <alignment horizontal="center" vertical="center"/>
    </xf>
    <xf numFmtId="38" fontId="6" fillId="0" borderId="8" xfId="17" applyFont="1" applyFill="1" applyBorder="1" applyAlignment="1">
      <alignment horizontal="center" vertical="center"/>
    </xf>
    <xf numFmtId="38" fontId="22" fillId="0" borderId="42" xfId="17" applyFont="1" applyFill="1" applyBorder="1" applyAlignment="1">
      <alignment horizontal="center" vertical="center" wrapText="1"/>
    </xf>
    <xf numFmtId="38" fontId="22" fillId="0" borderId="40" xfId="17" applyFont="1" applyFill="1" applyBorder="1" applyAlignment="1">
      <alignment horizontal="center" vertical="center" wrapText="1"/>
    </xf>
    <xf numFmtId="38" fontId="22" fillId="0" borderId="41" xfId="17" applyFont="1" applyFill="1" applyBorder="1" applyAlignment="1">
      <alignment horizontal="center" vertical="center" wrapText="1"/>
    </xf>
    <xf numFmtId="38" fontId="22" fillId="0" borderId="39" xfId="17" applyFont="1" applyFill="1" applyBorder="1" applyAlignment="1">
      <alignment horizontal="center" vertical="center" wrapText="1"/>
    </xf>
    <xf numFmtId="38" fontId="22" fillId="0" borderId="9" xfId="17" applyFont="1" applyFill="1" applyBorder="1" applyAlignment="1">
      <alignment horizontal="center" vertical="center" wrapText="1"/>
    </xf>
    <xf numFmtId="38" fontId="22" fillId="0" borderId="8" xfId="17" applyFont="1" applyFill="1" applyBorder="1" applyAlignment="1">
      <alignment horizontal="center" vertical="center" wrapText="1"/>
    </xf>
    <xf numFmtId="38" fontId="22" fillId="0" borderId="42" xfId="17" applyFont="1" applyFill="1" applyBorder="1" applyAlignment="1">
      <alignment horizontal="center" vertical="center"/>
    </xf>
    <xf numFmtId="0" fontId="8" fillId="0" borderId="9" xfId="65" applyFont="1" applyFill="1" applyBorder="1" applyAlignment="1">
      <alignment horizontal="center" vertical="center"/>
    </xf>
    <xf numFmtId="0" fontId="8" fillId="0" borderId="4" xfId="65" applyFont="1" applyFill="1" applyBorder="1" applyAlignment="1">
      <alignment horizontal="center" vertical="center"/>
    </xf>
    <xf numFmtId="0" fontId="8" fillId="0" borderId="8" xfId="65" applyFont="1" applyFill="1" applyBorder="1" applyAlignment="1">
      <alignment horizontal="center" vertical="center"/>
    </xf>
    <xf numFmtId="38" fontId="8" fillId="0" borderId="21" xfId="66" applyFont="1" applyFill="1" applyBorder="1" applyAlignment="1">
      <alignment horizontal="center" vertical="center"/>
    </xf>
    <xf numFmtId="38" fontId="8" fillId="0" borderId="80" xfId="66" applyFont="1" applyFill="1" applyBorder="1" applyAlignment="1">
      <alignment horizontal="center" vertical="center"/>
    </xf>
    <xf numFmtId="38" fontId="8" fillId="0" borderId="23" xfId="66" applyFont="1" applyFill="1" applyBorder="1" applyAlignment="1">
      <alignment horizontal="center" vertical="center"/>
    </xf>
    <xf numFmtId="38" fontId="8" fillId="0" borderId="22" xfId="66" applyFont="1" applyFill="1" applyBorder="1" applyAlignment="1">
      <alignment horizontal="center" vertical="center"/>
    </xf>
    <xf numFmtId="0" fontId="8" fillId="0" borderId="244" xfId="62" applyFont="1" applyBorder="1" applyAlignment="1">
      <alignment horizontal="center" vertical="center"/>
    </xf>
    <xf numFmtId="0" fontId="8" fillId="0" borderId="245" xfId="62" applyFont="1" applyBorder="1" applyAlignment="1">
      <alignment horizontal="center" vertical="center"/>
    </xf>
    <xf numFmtId="0" fontId="8" fillId="0" borderId="246" xfId="62" applyFont="1" applyBorder="1" applyAlignment="1">
      <alignment horizontal="center" vertical="center"/>
    </xf>
    <xf numFmtId="0" fontId="8" fillId="0" borderId="0" xfId="62" applyFont="1" applyAlignment="1">
      <alignment horizontal="distributed" vertical="center"/>
    </xf>
    <xf numFmtId="0" fontId="22" fillId="0" borderId="0" xfId="62" applyFont="1" applyAlignment="1">
      <alignment horizontal="distributed" vertical="center"/>
    </xf>
    <xf numFmtId="0" fontId="22" fillId="0" borderId="44" xfId="62" applyFont="1" applyBorder="1" applyAlignment="1">
      <alignment horizontal="center" vertical="center"/>
    </xf>
    <xf numFmtId="0" fontId="22" fillId="0" borderId="38" xfId="62" applyFont="1" applyBorder="1" applyAlignment="1">
      <alignment horizontal="center" vertical="center"/>
    </xf>
    <xf numFmtId="0" fontId="22" fillId="0" borderId="40" xfId="62" applyFont="1" applyBorder="1" applyAlignment="1">
      <alignment horizontal="center" vertical="center"/>
    </xf>
    <xf numFmtId="0" fontId="8" fillId="0" borderId="0" xfId="62" applyFont="1"/>
    <xf numFmtId="0" fontId="8" fillId="0" borderId="0" xfId="62" applyFont="1" applyBorder="1" applyAlignment="1">
      <alignment horizontal="distributed" vertical="center"/>
    </xf>
    <xf numFmtId="0" fontId="22" fillId="0" borderId="0" xfId="62" applyFont="1" applyBorder="1" applyAlignment="1">
      <alignment horizontal="distributed" vertical="center"/>
    </xf>
    <xf numFmtId="231" fontId="8" fillId="0" borderId="44" xfId="6" applyFont="1" applyBorder="1" applyAlignment="1">
      <alignment horizontal="center" vertical="center"/>
    </xf>
    <xf numFmtId="231" fontId="8" fillId="0" borderId="40" xfId="6" applyFont="1" applyBorder="1" applyAlignment="1">
      <alignment horizontal="center" vertical="center"/>
    </xf>
    <xf numFmtId="231" fontId="8" fillId="0" borderId="44" xfId="6" applyFont="1" applyBorder="1" applyAlignment="1">
      <alignment horizontal="center"/>
    </xf>
    <xf numFmtId="231" fontId="8" fillId="0" borderId="40" xfId="6" applyFont="1" applyBorder="1" applyAlignment="1">
      <alignment horizontal="center"/>
    </xf>
    <xf numFmtId="231" fontId="8" fillId="0" borderId="40" xfId="6" applyFont="1" applyBorder="1" applyAlignment="1">
      <alignment horizontal="center" vertical="center" wrapText="1"/>
    </xf>
    <xf numFmtId="231" fontId="8" fillId="0" borderId="22" xfId="6" applyFont="1" applyBorder="1" applyAlignment="1">
      <alignment horizontal="center" vertical="center"/>
    </xf>
    <xf numFmtId="231" fontId="8" fillId="0" borderId="44" xfId="6" applyFont="1" applyBorder="1" applyAlignment="1">
      <alignment horizontal="distributed" vertical="center"/>
    </xf>
    <xf numFmtId="231" fontId="8" fillId="0" borderId="40" xfId="6" applyFont="1" applyBorder="1" applyAlignment="1">
      <alignment horizontal="distributed" vertical="center"/>
    </xf>
    <xf numFmtId="231" fontId="8" fillId="0" borderId="0" xfId="6" applyFont="1" applyFill="1" applyAlignment="1">
      <alignment horizontal="center"/>
    </xf>
    <xf numFmtId="231" fontId="22" fillId="0" borderId="0" xfId="6" applyFont="1" applyAlignment="1">
      <alignment horizontal="center"/>
    </xf>
    <xf numFmtId="231" fontId="8" fillId="0" borderId="22" xfId="6" applyFont="1" applyBorder="1" applyAlignment="1">
      <alignment horizontal="center" vertical="center" wrapText="1"/>
    </xf>
    <xf numFmtId="38" fontId="6" fillId="0" borderId="41" xfId="17" applyFont="1" applyFill="1" applyBorder="1" applyAlignment="1">
      <alignment horizontal="center" vertical="center" wrapText="1"/>
    </xf>
    <xf numFmtId="38" fontId="6" fillId="0" borderId="39" xfId="17" applyFont="1" applyFill="1" applyBorder="1" applyAlignment="1">
      <alignment horizontal="center" vertical="center" wrapText="1"/>
    </xf>
    <xf numFmtId="38" fontId="6" fillId="0" borderId="13" xfId="17" applyFont="1" applyFill="1" applyBorder="1" applyAlignment="1">
      <alignment horizontal="distributed" vertical="distributed" wrapText="1" justifyLastLine="1"/>
    </xf>
    <xf numFmtId="38" fontId="6" fillId="0" borderId="14" xfId="17" applyFont="1" applyFill="1" applyBorder="1" applyAlignment="1">
      <alignment horizontal="distributed" vertical="distributed" wrapText="1" justifyLastLine="1"/>
    </xf>
    <xf numFmtId="38" fontId="6" fillId="0" borderId="46" xfId="17" applyFont="1" applyFill="1" applyBorder="1" applyAlignment="1">
      <alignment horizontal="distributed" vertical="distributed" wrapText="1" justifyLastLine="1"/>
    </xf>
    <xf numFmtId="38" fontId="6" fillId="0" borderId="41" xfId="17" applyFont="1" applyFill="1" applyBorder="1" applyAlignment="1">
      <alignment horizontal="center" vertical="distributed" textRotation="255" wrapText="1" justifyLastLine="1"/>
    </xf>
    <xf numFmtId="38" fontId="6" fillId="0" borderId="39" xfId="17" applyFont="1" applyFill="1" applyBorder="1" applyAlignment="1">
      <alignment horizontal="center" vertical="distributed" textRotation="255" wrapText="1" justifyLastLine="1"/>
    </xf>
    <xf numFmtId="38" fontId="22" fillId="0" borderId="109" xfId="17" applyFont="1" applyFill="1" applyBorder="1" applyAlignment="1">
      <alignment horizontal="center" vertical="center"/>
    </xf>
    <xf numFmtId="38" fontId="22" fillId="0" borderId="40" xfId="17" applyFont="1" applyFill="1" applyBorder="1" applyAlignment="1">
      <alignment horizontal="center" vertical="center"/>
    </xf>
    <xf numFmtId="231" fontId="22" fillId="0" borderId="46" xfId="6" applyFont="1" applyFill="1" applyBorder="1" applyAlignment="1">
      <alignment horizontal="center" vertical="center" wrapText="1"/>
    </xf>
    <xf numFmtId="38" fontId="22" fillId="0" borderId="4" xfId="17" applyFont="1" applyFill="1" applyBorder="1" applyAlignment="1">
      <alignment horizontal="center" vertical="center"/>
    </xf>
    <xf numFmtId="38" fontId="22" fillId="0" borderId="8" xfId="17" applyFont="1" applyFill="1" applyBorder="1" applyAlignment="1">
      <alignment horizontal="center" vertical="center"/>
    </xf>
    <xf numFmtId="231" fontId="8" fillId="0" borderId="103" xfId="50" applyFont="1" applyFill="1" applyBorder="1" applyAlignment="1">
      <alignment horizontal="center" vertical="center"/>
    </xf>
    <xf numFmtId="231" fontId="8" fillId="0" borderId="210" xfId="50" applyFont="1" applyFill="1" applyBorder="1" applyAlignment="1">
      <alignment horizontal="center" vertical="center"/>
    </xf>
    <xf numFmtId="231" fontId="8" fillId="0" borderId="101" xfId="50" applyFont="1" applyFill="1" applyBorder="1" applyAlignment="1">
      <alignment horizontal="center" vertical="center"/>
    </xf>
    <xf numFmtId="38" fontId="22" fillId="0" borderId="2" xfId="17" applyFont="1" applyBorder="1" applyAlignment="1">
      <alignment horizontal="right"/>
    </xf>
    <xf numFmtId="38" fontId="8" fillId="0" borderId="16" xfId="17" applyFont="1" applyBorder="1" applyAlignment="1">
      <alignment horizontal="center" vertical="center"/>
    </xf>
    <xf numFmtId="38" fontId="8" fillId="0" borderId="77" xfId="17" applyFont="1" applyBorder="1" applyAlignment="1">
      <alignment horizontal="center" vertical="center"/>
    </xf>
    <xf numFmtId="57" fontId="8" fillId="0" borderId="0" xfId="17" applyNumberFormat="1" applyFont="1" applyAlignment="1">
      <alignment horizontal="center"/>
    </xf>
    <xf numFmtId="38" fontId="8" fillId="0" borderId="13" xfId="17" applyFont="1" applyBorder="1" applyAlignment="1">
      <alignment horizontal="center" vertical="center"/>
    </xf>
    <xf numFmtId="38" fontId="8" fillId="0" borderId="14" xfId="17" applyFont="1" applyBorder="1" applyAlignment="1">
      <alignment horizontal="center" vertical="center"/>
    </xf>
    <xf numFmtId="38" fontId="8" fillId="0" borderId="16" xfId="17" applyNumberFormat="1" applyFont="1" applyBorder="1" applyAlignment="1">
      <alignment horizontal="center" vertical="center"/>
    </xf>
    <xf numFmtId="38" fontId="8" fillId="0" borderId="77" xfId="17" applyNumberFormat="1" applyFont="1" applyBorder="1" applyAlignment="1">
      <alignment horizontal="center" vertical="center"/>
    </xf>
    <xf numFmtId="49" fontId="22" fillId="0" borderId="16" xfId="17" applyNumberFormat="1" applyFont="1" applyBorder="1" applyAlignment="1">
      <alignment horizontal="center"/>
    </xf>
    <xf numFmtId="49" fontId="22" fillId="0" borderId="77" xfId="17" applyNumberFormat="1" applyFont="1" applyBorder="1" applyAlignment="1">
      <alignment horizontal="center"/>
    </xf>
    <xf numFmtId="57" fontId="22" fillId="0" borderId="0" xfId="17" applyNumberFormat="1" applyFont="1" applyAlignment="1">
      <alignment horizontal="center"/>
    </xf>
    <xf numFmtId="38" fontId="8" fillId="0" borderId="16" xfId="17" applyFont="1" applyBorder="1" applyAlignment="1">
      <alignment horizontal="center"/>
    </xf>
    <xf numFmtId="38" fontId="8" fillId="0" borderId="77" xfId="17" applyFont="1" applyBorder="1" applyAlignment="1">
      <alignment horizontal="center"/>
    </xf>
    <xf numFmtId="38" fontId="8" fillId="0" borderId="13" xfId="17" applyFont="1" applyBorder="1" applyAlignment="1">
      <alignment horizontal="center"/>
    </xf>
    <xf numFmtId="38" fontId="8" fillId="0" borderId="14" xfId="17" applyFont="1" applyBorder="1" applyAlignment="1">
      <alignment horizontal="center"/>
    </xf>
    <xf numFmtId="38" fontId="22" fillId="0" borderId="13" xfId="17" applyFont="1" applyBorder="1" applyAlignment="1">
      <alignment horizontal="center"/>
    </xf>
    <xf numFmtId="38" fontId="22" fillId="0" borderId="14" xfId="17" applyFont="1" applyBorder="1" applyAlignment="1">
      <alignment horizontal="center"/>
    </xf>
    <xf numFmtId="38" fontId="8" fillId="0" borderId="39" xfId="17" applyFont="1" applyFill="1" applyBorder="1" applyAlignment="1">
      <alignment horizontal="center" vertical="center"/>
    </xf>
    <xf numFmtId="38" fontId="8" fillId="0" borderId="42" xfId="17" applyFont="1" applyFill="1" applyBorder="1" applyAlignment="1">
      <alignment horizontal="distributed" vertical="center" wrapText="1" justifyLastLine="1"/>
    </xf>
    <xf numFmtId="38" fontId="8" fillId="0" borderId="40" xfId="17" applyFont="1" applyFill="1" applyBorder="1" applyAlignment="1">
      <alignment horizontal="distributed" vertical="center" wrapText="1" justifyLastLine="1"/>
    </xf>
    <xf numFmtId="38" fontId="8" fillId="0" borderId="0" xfId="17" quotePrefix="1" applyFont="1" applyFill="1" applyBorder="1" applyAlignment="1">
      <alignment horizontal="right"/>
    </xf>
    <xf numFmtId="38" fontId="8" fillId="0" borderId="42" xfId="17" quotePrefix="1" applyFont="1" applyFill="1" applyBorder="1" applyAlignment="1">
      <alignment horizontal="center" vertical="center" wrapText="1" justifyLastLine="1"/>
    </xf>
    <xf numFmtId="38" fontId="8" fillId="0" borderId="40" xfId="17" applyFont="1" applyFill="1" applyBorder="1" applyAlignment="1">
      <alignment horizontal="center" vertical="center" wrapText="1" justifyLastLine="1"/>
    </xf>
    <xf numFmtId="38" fontId="8" fillId="0" borderId="41" xfId="17" quotePrefix="1" applyFont="1" applyFill="1" applyBorder="1" applyAlignment="1">
      <alignment horizontal="center" vertical="center" wrapText="1"/>
    </xf>
    <xf numFmtId="231" fontId="8" fillId="0" borderId="9" xfId="52" applyFont="1" applyFill="1" applyBorder="1" applyAlignment="1">
      <alignment horizontal="center" vertical="center"/>
    </xf>
    <xf numFmtId="231" fontId="8" fillId="0" borderId="8" xfId="52" applyFont="1" applyFill="1" applyBorder="1" applyAlignment="1">
      <alignment horizontal="center" vertical="center"/>
    </xf>
    <xf numFmtId="231" fontId="98" fillId="0" borderId="1" xfId="24" applyFont="1" applyBorder="1" applyAlignment="1">
      <alignment horizontal="center" vertical="center" wrapText="1"/>
    </xf>
    <xf numFmtId="231" fontId="98" fillId="0" borderId="0" xfId="24" applyFont="1" applyAlignment="1">
      <alignment horizontal="center" vertical="center" wrapText="1"/>
    </xf>
    <xf numFmtId="231" fontId="8" fillId="0" borderId="0" xfId="8" applyFont="1" applyBorder="1" applyAlignment="1">
      <alignment horizontal="left" vertical="top" wrapText="1"/>
    </xf>
    <xf numFmtId="231" fontId="26" fillId="0" borderId="0" xfId="8" applyFont="1" applyAlignment="1">
      <alignment horizontal="left" vertical="top"/>
    </xf>
    <xf numFmtId="231" fontId="8" fillId="0" borderId="0" xfId="8" applyFont="1" applyAlignment="1">
      <alignment horizontal="left" vertical="top"/>
    </xf>
    <xf numFmtId="231" fontId="23" fillId="0" borderId="0" xfId="8" applyFont="1" applyFill="1" applyAlignment="1">
      <alignment horizontal="left" vertical="top" wrapText="1"/>
    </xf>
    <xf numFmtId="231" fontId="23" fillId="0" borderId="0" xfId="8" applyFont="1" applyFill="1" applyAlignment="1">
      <alignment horizontal="left" vertical="top"/>
    </xf>
    <xf numFmtId="231" fontId="101" fillId="0" borderId="0" xfId="8" applyFont="1" applyFill="1" applyAlignment="1">
      <alignment horizontal="right" vertical="top"/>
    </xf>
    <xf numFmtId="231" fontId="8" fillId="0" borderId="0" xfId="8" applyFont="1" applyFill="1" applyAlignment="1">
      <alignment horizontal="right" vertical="center" wrapText="1"/>
    </xf>
    <xf numFmtId="231" fontId="8" fillId="0" borderId="50" xfId="8" applyFont="1" applyBorder="1" applyAlignment="1">
      <alignment horizontal="center" vertical="center" wrapText="1"/>
    </xf>
    <xf numFmtId="231" fontId="23" fillId="0" borderId="0" xfId="8" applyFont="1" applyFill="1" applyBorder="1" applyAlignment="1">
      <alignment horizontal="left" vertical="top" wrapText="1"/>
    </xf>
    <xf numFmtId="231" fontId="6" fillId="0" borderId="0" xfId="2" applyFont="1" applyFill="1" applyBorder="1" applyAlignment="1">
      <alignment horizontal="left" vertical="center" wrapText="1"/>
    </xf>
    <xf numFmtId="231" fontId="8" fillId="0" borderId="9" xfId="2" applyFont="1" applyFill="1" applyBorder="1" applyAlignment="1">
      <alignment horizontal="distributed" vertical="center" wrapText="1"/>
    </xf>
    <xf numFmtId="231" fontId="8" fillId="0" borderId="8" xfId="2" applyFont="1" applyFill="1" applyBorder="1" applyAlignment="1">
      <alignment horizontal="distributed" vertical="center" wrapText="1"/>
    </xf>
    <xf numFmtId="231" fontId="8" fillId="0" borderId="0" xfId="2" applyNumberFormat="1" applyFont="1" applyFill="1" applyBorder="1" applyAlignment="1">
      <alignment horizontal="right" wrapText="1"/>
    </xf>
    <xf numFmtId="231" fontId="6" fillId="0" borderId="42" xfId="2" applyFont="1" applyFill="1" applyBorder="1" applyAlignment="1">
      <alignment horizontal="distributed" vertical="center"/>
    </xf>
    <xf numFmtId="231" fontId="6" fillId="0" borderId="40" xfId="2" applyFont="1" applyFill="1" applyBorder="1" applyAlignment="1">
      <alignment horizontal="distributed" vertical="center"/>
    </xf>
    <xf numFmtId="231" fontId="6" fillId="0" borderId="42" xfId="2" applyFont="1" applyFill="1" applyBorder="1" applyAlignment="1">
      <alignment horizontal="distributed" vertical="center" justifyLastLine="1"/>
    </xf>
    <xf numFmtId="231" fontId="6" fillId="0" borderId="0" xfId="2" applyFont="1" applyBorder="1" applyAlignment="1">
      <alignment horizontal="distributed" vertical="center"/>
    </xf>
    <xf numFmtId="231" fontId="6" fillId="0" borderId="4" xfId="2" applyFont="1" applyBorder="1" applyAlignment="1">
      <alignment horizontal="distributed" vertical="center"/>
    </xf>
    <xf numFmtId="38" fontId="8" fillId="0" borderId="11" xfId="5" applyFont="1" applyBorder="1" applyAlignment="1">
      <alignment horizontal="right" vertical="center"/>
    </xf>
    <xf numFmtId="38" fontId="8" fillId="0" borderId="4" xfId="5" applyFont="1" applyBorder="1" applyAlignment="1">
      <alignment horizontal="right" vertical="center"/>
    </xf>
    <xf numFmtId="231" fontId="6" fillId="0" borderId="9" xfId="2" applyFont="1" applyFill="1" applyBorder="1" applyAlignment="1">
      <alignment horizontal="distributed" vertical="center"/>
    </xf>
    <xf numFmtId="231" fontId="6" fillId="0" borderId="8" xfId="2" applyFont="1" applyFill="1" applyBorder="1" applyAlignment="1">
      <alignment vertical="center"/>
    </xf>
    <xf numFmtId="231" fontId="6" fillId="0" borderId="1" xfId="2" applyFont="1" applyFill="1" applyBorder="1" applyAlignment="1">
      <alignment horizontal="distributed" vertical="center" justifyLastLine="1"/>
    </xf>
    <xf numFmtId="231" fontId="6" fillId="0" borderId="9" xfId="2" applyFont="1" applyFill="1" applyBorder="1" applyAlignment="1">
      <alignment horizontal="distributed" vertical="center" justifyLastLine="1"/>
    </xf>
    <xf numFmtId="231" fontId="6" fillId="0" borderId="7" xfId="2" applyFont="1" applyFill="1" applyBorder="1" applyAlignment="1">
      <alignment horizontal="distributed" vertical="center" justifyLastLine="1"/>
    </xf>
    <xf numFmtId="231" fontId="6" fillId="0" borderId="8" xfId="2" applyFont="1" applyFill="1" applyBorder="1" applyAlignment="1">
      <alignment horizontal="distributed" vertical="center" justifyLastLine="1"/>
    </xf>
    <xf numFmtId="231" fontId="6" fillId="0" borderId="41" xfId="2" applyFont="1" applyFill="1" applyBorder="1" applyAlignment="1">
      <alignment horizontal="distributed" vertical="center" justifyLastLine="1"/>
    </xf>
    <xf numFmtId="231" fontId="6" fillId="0" borderId="39" xfId="2" applyFont="1" applyFill="1" applyBorder="1" applyAlignment="1">
      <alignment horizontal="distributed" vertical="center" justifyLastLine="1"/>
    </xf>
    <xf numFmtId="231" fontId="6" fillId="0" borderId="6" xfId="2" applyFont="1" applyBorder="1" applyAlignment="1">
      <alignment horizontal="distributed" vertical="center"/>
    </xf>
    <xf numFmtId="231" fontId="6" fillId="0" borderId="5" xfId="2" applyFont="1" applyBorder="1" applyAlignment="1">
      <alignment horizontal="distributed" vertical="center"/>
    </xf>
    <xf numFmtId="38" fontId="8" fillId="0" borderId="12" xfId="5" applyFont="1" applyBorder="1" applyAlignment="1">
      <alignment horizontal="right" vertical="center"/>
    </xf>
    <xf numFmtId="38" fontId="8" fillId="0" borderId="5" xfId="5" applyFont="1" applyBorder="1" applyAlignment="1">
      <alignment horizontal="right" vertical="center"/>
    </xf>
    <xf numFmtId="224" fontId="8" fillId="0" borderId="0" xfId="2" applyNumberFormat="1" applyFont="1" applyBorder="1" applyAlignment="1">
      <alignment horizontal="right" vertical="center"/>
    </xf>
    <xf numFmtId="38" fontId="8" fillId="0" borderId="216" xfId="5" applyFont="1" applyBorder="1" applyAlignment="1">
      <alignment horizontal="right" vertical="center"/>
    </xf>
    <xf numFmtId="38" fontId="8" fillId="0" borderId="218" xfId="5" applyFont="1" applyBorder="1" applyAlignment="1">
      <alignment horizontal="right" vertical="center"/>
    </xf>
    <xf numFmtId="231" fontId="6" fillId="0" borderId="217" xfId="2" applyFont="1" applyBorder="1" applyAlignment="1">
      <alignment horizontal="distributed" vertical="center" wrapText="1"/>
    </xf>
    <xf numFmtId="231" fontId="6" fillId="0" borderId="218" xfId="2" applyFont="1" applyBorder="1" applyAlignment="1">
      <alignment horizontal="distributed" vertical="center"/>
    </xf>
    <xf numFmtId="231" fontId="8" fillId="0" borderId="4" xfId="2" applyFont="1" applyBorder="1" applyAlignment="1">
      <alignment horizontal="right" vertical="center"/>
    </xf>
    <xf numFmtId="231" fontId="6" fillId="0" borderId="218" xfId="2" applyFont="1" applyBorder="1" applyAlignment="1">
      <alignment horizontal="distributed" vertical="center" wrapText="1"/>
    </xf>
    <xf numFmtId="231" fontId="17" fillId="0" borderId="0" xfId="4" applyFill="1" applyAlignment="1">
      <alignment horizontal="center" vertical="center"/>
    </xf>
    <xf numFmtId="224" fontId="6" fillId="0" borderId="0" xfId="2" applyNumberFormat="1" applyFont="1" applyBorder="1" applyAlignment="1">
      <alignment horizontal="right" vertical="center"/>
    </xf>
    <xf numFmtId="231" fontId="8" fillId="0" borderId="12" xfId="2" applyFont="1" applyFill="1" applyBorder="1" applyAlignment="1">
      <alignment horizontal="center" vertical="center"/>
    </xf>
    <xf numFmtId="231" fontId="8" fillId="0" borderId="5" xfId="2" applyFont="1" applyFill="1" applyBorder="1" applyAlignment="1">
      <alignment horizontal="center" vertical="center"/>
    </xf>
    <xf numFmtId="231" fontId="8" fillId="0" borderId="118" xfId="2" applyFont="1" applyFill="1" applyBorder="1" applyAlignment="1">
      <alignment horizontal="center" vertical="center"/>
    </xf>
    <xf numFmtId="231" fontId="8" fillId="0" borderId="4" xfId="2" applyFont="1" applyFill="1" applyBorder="1" applyAlignment="1">
      <alignment horizontal="center" vertical="center"/>
    </xf>
    <xf numFmtId="231" fontId="8" fillId="0" borderId="10" xfId="2" applyFont="1" applyFill="1" applyBorder="1" applyAlignment="1">
      <alignment horizontal="center" vertical="center"/>
    </xf>
    <xf numFmtId="231" fontId="8" fillId="0" borderId="3" xfId="2" applyFont="1" applyFill="1" applyBorder="1" applyAlignment="1">
      <alignment horizontal="center" vertical="center"/>
    </xf>
    <xf numFmtId="231" fontId="8" fillId="0" borderId="9" xfId="2" applyFont="1" applyFill="1" applyBorder="1" applyAlignment="1">
      <alignment horizontal="distributed" vertical="center"/>
    </xf>
    <xf numFmtId="231" fontId="8" fillId="0" borderId="8" xfId="2" applyFont="1" applyFill="1" applyBorder="1" applyAlignment="1">
      <alignment horizontal="distributed" vertical="center"/>
    </xf>
    <xf numFmtId="231" fontId="8" fillId="0" borderId="42" xfId="2" applyFont="1" applyFill="1" applyBorder="1" applyAlignment="1">
      <alignment horizontal="distributed" vertical="center"/>
    </xf>
    <xf numFmtId="231" fontId="8" fillId="0" borderId="40" xfId="2" applyFont="1" applyFill="1" applyBorder="1" applyAlignment="1">
      <alignment horizontal="distributed" vertical="center"/>
    </xf>
    <xf numFmtId="224" fontId="8" fillId="0" borderId="1" xfId="2" applyNumberFormat="1" applyFont="1" applyFill="1" applyBorder="1" applyAlignment="1">
      <alignment horizontal="right" vertical="center"/>
    </xf>
    <xf numFmtId="231" fontId="8" fillId="0" borderId="0" xfId="2" applyFont="1" applyFill="1" applyBorder="1" applyAlignment="1">
      <alignment horizontal="distributed" vertical="center"/>
    </xf>
    <xf numFmtId="231" fontId="8" fillId="0" borderId="4" xfId="2" applyFont="1" applyFill="1" applyBorder="1" applyAlignment="1">
      <alignment horizontal="distributed" vertical="center"/>
    </xf>
    <xf numFmtId="38" fontId="22" fillId="0" borderId="118" xfId="5" applyFont="1" applyFill="1" applyBorder="1" applyAlignment="1">
      <alignment horizontal="right" vertical="center"/>
    </xf>
    <xf numFmtId="38" fontId="22" fillId="0" borderId="0" xfId="5" applyFont="1" applyFill="1" applyAlignment="1">
      <alignment horizontal="right" vertical="center"/>
    </xf>
    <xf numFmtId="231" fontId="8" fillId="0" borderId="6" xfId="2" applyFont="1" applyFill="1" applyBorder="1" applyAlignment="1">
      <alignment horizontal="distributed" vertical="center"/>
    </xf>
    <xf numFmtId="231" fontId="8" fillId="0" borderId="5" xfId="2" applyFont="1" applyFill="1" applyBorder="1" applyAlignment="1">
      <alignment horizontal="distributed" vertical="center"/>
    </xf>
    <xf numFmtId="38" fontId="8" fillId="0" borderId="12" xfId="2" applyNumberFormat="1" applyFont="1" applyFill="1" applyBorder="1" applyAlignment="1">
      <alignment horizontal="right" vertical="center" justifyLastLine="1"/>
    </xf>
    <xf numFmtId="231" fontId="8" fillId="0" borderId="5" xfId="2" applyFont="1" applyFill="1" applyBorder="1" applyAlignment="1">
      <alignment horizontal="right" vertical="center" justifyLastLine="1"/>
    </xf>
    <xf numFmtId="38" fontId="22" fillId="0" borderId="118" xfId="5" applyFont="1" applyBorder="1" applyAlignment="1">
      <alignment horizontal="right" vertical="center"/>
    </xf>
    <xf numFmtId="38" fontId="22" fillId="0" borderId="0" xfId="5" applyFont="1" applyAlignment="1">
      <alignment horizontal="right" vertical="center"/>
    </xf>
    <xf numFmtId="231" fontId="8" fillId="0" borderId="0" xfId="2" applyFont="1" applyBorder="1" applyAlignment="1">
      <alignment horizontal="distributed" vertical="center"/>
    </xf>
    <xf numFmtId="231" fontId="8" fillId="0" borderId="4" xfId="2" applyFont="1" applyBorder="1" applyAlignment="1">
      <alignment horizontal="distributed" vertical="center"/>
    </xf>
    <xf numFmtId="38" fontId="22" fillId="0" borderId="0" xfId="5" applyFont="1" applyBorder="1" applyAlignment="1">
      <alignment horizontal="right" vertical="center"/>
    </xf>
    <xf numFmtId="38" fontId="22" fillId="0" borderId="4" xfId="5" applyFont="1" applyBorder="1" applyAlignment="1">
      <alignment horizontal="right" vertical="center"/>
    </xf>
    <xf numFmtId="231" fontId="8" fillId="0" borderId="2" xfId="2" applyFont="1" applyBorder="1" applyAlignment="1">
      <alignment horizontal="distributed" vertical="center"/>
    </xf>
    <xf numFmtId="231" fontId="8" fillId="0" borderId="3" xfId="2" applyFont="1" applyBorder="1" applyAlignment="1">
      <alignment horizontal="distributed" vertical="center"/>
    </xf>
    <xf numFmtId="38" fontId="22" fillId="0" borderId="10" xfId="5" applyFont="1" applyBorder="1" applyAlignment="1">
      <alignment horizontal="right" vertical="center"/>
    </xf>
    <xf numFmtId="38" fontId="22" fillId="0" borderId="2" xfId="5" applyFont="1" applyBorder="1" applyAlignment="1">
      <alignment horizontal="right" vertical="center"/>
    </xf>
    <xf numFmtId="231" fontId="8" fillId="0" borderId="8" xfId="2" applyFont="1" applyFill="1" applyBorder="1" applyAlignment="1">
      <alignment vertical="center"/>
    </xf>
    <xf numFmtId="224" fontId="8" fillId="0" borderId="1" xfId="2" applyNumberFormat="1" applyFont="1" applyBorder="1" applyAlignment="1">
      <alignment horizontal="right" vertical="center"/>
    </xf>
    <xf numFmtId="231" fontId="6" fillId="0" borderId="217" xfId="2" applyFont="1" applyBorder="1" applyAlignment="1">
      <alignment horizontal="center"/>
    </xf>
    <xf numFmtId="0" fontId="8" fillId="0" borderId="217" xfId="2" applyNumberFormat="1" applyFont="1" applyBorder="1" applyAlignment="1">
      <alignment horizontal="distributed"/>
    </xf>
    <xf numFmtId="0" fontId="8" fillId="0" borderId="218" xfId="2" applyNumberFormat="1" applyFont="1" applyBorder="1" applyAlignment="1">
      <alignment horizontal="distributed"/>
    </xf>
    <xf numFmtId="0" fontId="8" fillId="0" borderId="104" xfId="2" applyNumberFormat="1" applyFont="1" applyFill="1" applyBorder="1" applyAlignment="1">
      <alignment wrapText="1"/>
    </xf>
    <xf numFmtId="0" fontId="8" fillId="0" borderId="103" xfId="2" applyNumberFormat="1" applyFont="1" applyFill="1" applyBorder="1" applyAlignment="1"/>
    <xf numFmtId="0" fontId="8" fillId="0" borderId="6" xfId="2" applyNumberFormat="1" applyFont="1" applyBorder="1" applyAlignment="1">
      <alignment horizontal="center" vertical="center"/>
    </xf>
    <xf numFmtId="0" fontId="8" fillId="0" borderId="7" xfId="2" applyNumberFormat="1" applyFont="1" applyBorder="1" applyAlignment="1">
      <alignment horizontal="center" vertical="center"/>
    </xf>
    <xf numFmtId="0" fontId="8" fillId="0" borderId="80" xfId="2" applyNumberFormat="1" applyFont="1" applyBorder="1" applyAlignment="1">
      <alignment horizontal="distributed"/>
    </xf>
    <xf numFmtId="0" fontId="8" fillId="0" borderId="23" xfId="2" applyNumberFormat="1" applyFont="1" applyBorder="1" applyAlignment="1">
      <alignment horizontal="distributed"/>
    </xf>
    <xf numFmtId="231" fontId="8" fillId="0" borderId="172" xfId="32" applyFont="1" applyFill="1" applyBorder="1" applyAlignment="1">
      <alignment horizontal="center"/>
    </xf>
    <xf numFmtId="231" fontId="8" fillId="0" borderId="22" xfId="32" applyFont="1" applyFill="1" applyBorder="1" applyAlignment="1">
      <alignment horizontal="center" vertical="top" textRotation="255"/>
    </xf>
    <xf numFmtId="231" fontId="8" fillId="0" borderId="21" xfId="32" applyFont="1" applyFill="1" applyBorder="1" applyAlignment="1">
      <alignment horizontal="center" vertical="center"/>
    </xf>
    <xf numFmtId="231" fontId="8" fillId="0" borderId="80" xfId="32" applyFont="1" applyFill="1" applyBorder="1" applyAlignment="1">
      <alignment horizontal="center" vertical="center"/>
    </xf>
    <xf numFmtId="231" fontId="8" fillId="0" borderId="80" xfId="31" applyFont="1" applyBorder="1" applyAlignment="1">
      <alignment horizontal="center" vertical="center"/>
    </xf>
    <xf numFmtId="231" fontId="8" fillId="0" borderId="23" xfId="31" applyFont="1" applyBorder="1" applyAlignment="1">
      <alignment horizontal="center" vertical="center"/>
    </xf>
    <xf numFmtId="231" fontId="8" fillId="0" borderId="12" xfId="32" applyFont="1" applyFill="1" applyBorder="1" applyAlignment="1">
      <alignment vertical="top" textRotation="255"/>
    </xf>
    <xf numFmtId="231" fontId="8" fillId="0" borderId="39" xfId="31" applyFont="1" applyBorder="1" applyAlignment="1">
      <alignment vertical="center"/>
    </xf>
    <xf numFmtId="231" fontId="8" fillId="0" borderId="44" xfId="32" applyFont="1" applyFill="1" applyBorder="1" applyAlignment="1">
      <alignment vertical="top" textRotation="255"/>
    </xf>
    <xf numFmtId="231" fontId="8" fillId="0" borderId="40" xfId="31" applyFont="1" applyBorder="1" applyAlignment="1">
      <alignment vertical="center"/>
    </xf>
    <xf numFmtId="231" fontId="8" fillId="0" borderId="6" xfId="32" applyFont="1" applyFill="1" applyBorder="1" applyAlignment="1">
      <alignment vertical="top" textRotation="255"/>
    </xf>
    <xf numFmtId="231" fontId="8" fillId="0" borderId="7" xfId="31" applyFont="1" applyBorder="1" applyAlignment="1">
      <alignment vertical="center"/>
    </xf>
    <xf numFmtId="231" fontId="8" fillId="0" borderId="21" xfId="31" applyFont="1" applyBorder="1" applyAlignment="1">
      <alignment horizontal="center" vertical="center"/>
    </xf>
    <xf numFmtId="231" fontId="8" fillId="0" borderId="41" xfId="2" applyFont="1" applyFill="1" applyBorder="1" applyAlignment="1">
      <alignment horizontal="center" vertical="center"/>
    </xf>
    <xf numFmtId="231" fontId="8" fillId="0" borderId="6" xfId="2" applyFont="1" applyBorder="1" applyAlignment="1">
      <alignment horizontal="center" vertical="center"/>
    </xf>
    <xf numFmtId="231" fontId="8" fillId="0" borderId="0" xfId="2" applyFont="1" applyBorder="1" applyAlignment="1">
      <alignment horizontal="center" vertical="center"/>
    </xf>
    <xf numFmtId="231" fontId="8" fillId="0" borderId="217" xfId="2" applyFont="1" applyBorder="1" applyAlignment="1">
      <alignment horizontal="center" vertical="center"/>
    </xf>
    <xf numFmtId="231" fontId="8" fillId="0" borderId="36" xfId="2" applyFont="1" applyFill="1" applyBorder="1" applyAlignment="1">
      <alignment horizontal="center" vertical="center"/>
    </xf>
    <xf numFmtId="231" fontId="8" fillId="0" borderId="33" xfId="2" applyFont="1" applyFill="1" applyBorder="1" applyAlignment="1">
      <alignment horizontal="center" vertical="center"/>
    </xf>
    <xf numFmtId="231" fontId="8" fillId="0" borderId="22" xfId="2" applyFont="1" applyFill="1" applyBorder="1" applyAlignment="1">
      <alignment horizontal="center" vertical="center"/>
    </xf>
    <xf numFmtId="231" fontId="8" fillId="3" borderId="33" xfId="2" applyFont="1" applyFill="1" applyBorder="1" applyAlignment="1">
      <alignment horizontal="distributed"/>
    </xf>
    <xf numFmtId="231" fontId="8" fillId="3" borderId="22" xfId="2" applyFont="1" applyFill="1" applyBorder="1" applyAlignment="1">
      <alignment horizontal="distributed"/>
    </xf>
    <xf numFmtId="231" fontId="8" fillId="0" borderId="28" xfId="2" applyFont="1" applyBorder="1" applyAlignment="1">
      <alignment horizontal="distributed"/>
    </xf>
    <xf numFmtId="231" fontId="8" fillId="0" borderId="27" xfId="2" applyFont="1" applyBorder="1" applyAlignment="1">
      <alignment horizontal="distributed"/>
    </xf>
    <xf numFmtId="231" fontId="22" fillId="0" borderId="13" xfId="2" applyFont="1" applyFill="1" applyBorder="1" applyAlignment="1">
      <alignment horizontal="center" vertical="center"/>
    </xf>
    <xf numFmtId="231" fontId="22" fillId="0" borderId="34" xfId="2" applyFont="1" applyFill="1" applyBorder="1" applyAlignment="1">
      <alignment horizontal="center" vertical="center"/>
    </xf>
    <xf numFmtId="231" fontId="23" fillId="0" borderId="0" xfId="2" applyFont="1" applyAlignment="1">
      <alignment horizontal="left" vertical="top"/>
    </xf>
    <xf numFmtId="231" fontId="8" fillId="0" borderId="0" xfId="2" applyFont="1" applyBorder="1" applyAlignment="1">
      <alignment horizontal="distributed"/>
    </xf>
    <xf numFmtId="231" fontId="8" fillId="0" borderId="4" xfId="2" applyFont="1" applyBorder="1" applyAlignment="1">
      <alignment horizontal="distributed"/>
    </xf>
    <xf numFmtId="231" fontId="8" fillId="0" borderId="217" xfId="2" applyFont="1" applyBorder="1" applyAlignment="1">
      <alignment horizontal="distributed"/>
    </xf>
    <xf numFmtId="231" fontId="8" fillId="0" borderId="218" xfId="2" applyFont="1" applyBorder="1" applyAlignment="1">
      <alignment horizontal="distributed"/>
    </xf>
    <xf numFmtId="231" fontId="22" fillId="0" borderId="36" xfId="2" applyFont="1" applyFill="1" applyBorder="1" applyAlignment="1">
      <alignment horizontal="center" vertical="center"/>
    </xf>
    <xf numFmtId="231" fontId="22" fillId="0" borderId="35" xfId="2" applyFont="1" applyFill="1" applyBorder="1" applyAlignment="1">
      <alignment horizontal="center" vertical="center"/>
    </xf>
    <xf numFmtId="231" fontId="22" fillId="0" borderId="33" xfId="2" applyFont="1" applyFill="1" applyBorder="1" applyAlignment="1">
      <alignment horizontal="center" vertical="center"/>
    </xf>
    <xf numFmtId="231" fontId="22" fillId="0" borderId="22" xfId="2" applyFont="1" applyFill="1" applyBorder="1" applyAlignment="1">
      <alignment horizontal="center" vertical="center"/>
    </xf>
    <xf numFmtId="231" fontId="8" fillId="0" borderId="45" xfId="2" applyFont="1" applyFill="1" applyBorder="1" applyAlignment="1">
      <alignment horizontal="distributed"/>
    </xf>
    <xf numFmtId="231" fontId="8" fillId="0" borderId="44" xfId="2" applyFont="1" applyFill="1" applyBorder="1" applyAlignment="1">
      <alignment horizontal="distributed"/>
    </xf>
    <xf numFmtId="231" fontId="22" fillId="0" borderId="13" xfId="2" applyFont="1" applyFill="1" applyBorder="1" applyAlignment="1">
      <alignment horizontal="center" vertical="center" wrapText="1"/>
    </xf>
    <xf numFmtId="231" fontId="22" fillId="0" borderId="14" xfId="2" applyFont="1" applyFill="1" applyBorder="1" applyAlignment="1">
      <alignment horizontal="center" vertical="center" wrapText="1"/>
    </xf>
    <xf numFmtId="231" fontId="8" fillId="0" borderId="0" xfId="2" applyFont="1" applyFill="1" applyBorder="1" applyAlignment="1">
      <alignment shrinkToFit="1"/>
    </xf>
    <xf numFmtId="231" fontId="8" fillId="0" borderId="4" xfId="2" applyFont="1" applyFill="1" applyBorder="1" applyAlignment="1">
      <alignment shrinkToFit="1"/>
    </xf>
    <xf numFmtId="49" fontId="22" fillId="0" borderId="13" xfId="2" applyNumberFormat="1" applyFont="1" applyFill="1" applyBorder="1" applyAlignment="1">
      <alignment horizontal="center" vertical="center" wrapText="1"/>
    </xf>
    <xf numFmtId="49" fontId="22" fillId="0" borderId="14" xfId="2" applyNumberFormat="1" applyFont="1" applyFill="1" applyBorder="1" applyAlignment="1">
      <alignment horizontal="center" vertical="center" wrapText="1"/>
    </xf>
    <xf numFmtId="231" fontId="7" fillId="0" borderId="1" xfId="2" applyFont="1" applyFill="1" applyBorder="1" applyAlignment="1">
      <alignment horizontal="distributed" vertical="center" justifyLastLine="1"/>
    </xf>
    <xf numFmtId="231" fontId="7" fillId="0" borderId="9" xfId="2" applyFont="1" applyFill="1" applyBorder="1" applyAlignment="1">
      <alignment horizontal="distributed" vertical="center" justifyLastLine="1"/>
    </xf>
    <xf numFmtId="231" fontId="7" fillId="0" borderId="7" xfId="2" applyFont="1" applyFill="1" applyBorder="1" applyAlignment="1">
      <alignment horizontal="distributed" vertical="center" justifyLastLine="1"/>
    </xf>
    <xf numFmtId="231" fontId="7" fillId="0" borderId="8" xfId="2" applyFont="1" applyFill="1" applyBorder="1" applyAlignment="1">
      <alignment horizontal="distributed" vertical="center" justifyLastLine="1"/>
    </xf>
    <xf numFmtId="231" fontId="8" fillId="0" borderId="217" xfId="2" applyFont="1" applyFill="1" applyBorder="1" applyAlignment="1">
      <alignment horizontal="right"/>
    </xf>
    <xf numFmtId="231" fontId="7" fillId="0" borderId="217" xfId="2" applyFont="1" applyFill="1" applyBorder="1" applyAlignment="1">
      <alignment horizontal="right"/>
    </xf>
    <xf numFmtId="49" fontId="8" fillId="0" borderId="13" xfId="2" applyNumberFormat="1" applyFont="1" applyFill="1" applyBorder="1" applyAlignment="1">
      <alignment horizontal="center" vertical="center" wrapText="1"/>
    </xf>
    <xf numFmtId="49" fontId="8" fillId="0" borderId="46" xfId="2" applyNumberFormat="1" applyFont="1" applyFill="1" applyBorder="1" applyAlignment="1">
      <alignment horizontal="center" vertical="center" wrapText="1"/>
    </xf>
    <xf numFmtId="49" fontId="8" fillId="0" borderId="14" xfId="2" applyNumberFormat="1" applyFont="1" applyFill="1" applyBorder="1" applyAlignment="1">
      <alignment horizontal="center" vertical="center" wrapText="1"/>
    </xf>
    <xf numFmtId="231" fontId="8" fillId="0" borderId="6" xfId="2" applyFont="1" applyFill="1" applyBorder="1" applyAlignment="1">
      <alignment shrinkToFit="1"/>
    </xf>
    <xf numFmtId="231" fontId="8" fillId="0" borderId="5" xfId="2" applyFont="1" applyFill="1" applyBorder="1" applyAlignment="1">
      <alignment shrinkToFit="1"/>
    </xf>
    <xf numFmtId="231" fontId="8" fillId="0" borderId="217" xfId="2" applyFont="1" applyFill="1" applyBorder="1" applyAlignment="1">
      <alignment shrinkToFit="1"/>
    </xf>
    <xf numFmtId="231" fontId="8" fillId="0" borderId="218" xfId="2" applyFont="1" applyFill="1" applyBorder="1" applyAlignment="1">
      <alignment shrinkToFit="1"/>
    </xf>
    <xf numFmtId="49" fontId="3" fillId="0" borderId="13" xfId="2" applyNumberFormat="1" applyFont="1" applyFill="1" applyBorder="1" applyAlignment="1">
      <alignment horizontal="center" vertical="center" wrapText="1"/>
    </xf>
    <xf numFmtId="49" fontId="3" fillId="0" borderId="14" xfId="2" applyNumberFormat="1" applyFont="1" applyFill="1" applyBorder="1" applyAlignment="1">
      <alignment horizontal="center" vertical="center" wrapText="1"/>
    </xf>
    <xf numFmtId="231" fontId="22" fillId="0" borderId="1" xfId="0" applyFont="1" applyFill="1" applyBorder="1" applyAlignment="1">
      <alignment horizontal="distributed" vertical="center" justifyLastLine="1"/>
    </xf>
    <xf numFmtId="231" fontId="22" fillId="0" borderId="9" xfId="0" applyFont="1" applyFill="1" applyBorder="1" applyAlignment="1">
      <alignment horizontal="distributed" vertical="center" justifyLastLine="1"/>
    </xf>
    <xf numFmtId="231" fontId="22" fillId="0" borderId="7" xfId="0" applyFont="1" applyFill="1" applyBorder="1" applyAlignment="1">
      <alignment horizontal="distributed" vertical="center" justifyLastLine="1"/>
    </xf>
    <xf numFmtId="231" fontId="22" fillId="0" borderId="8" xfId="0" applyFont="1" applyFill="1" applyBorder="1" applyAlignment="1">
      <alignment horizontal="distributed" vertical="center" justifyLastLine="1"/>
    </xf>
    <xf numFmtId="0" fontId="8" fillId="0" borderId="13" xfId="0" applyNumberFormat="1" applyFont="1" applyFill="1" applyBorder="1" applyAlignment="1">
      <alignment horizontal="center" vertical="center"/>
    </xf>
    <xf numFmtId="0" fontId="8" fillId="0" borderId="46" xfId="0" applyNumberFormat="1" applyFont="1" applyFill="1" applyBorder="1" applyAlignment="1">
      <alignment horizontal="center" vertical="center"/>
    </xf>
    <xf numFmtId="231" fontId="22" fillId="0" borderId="212" xfId="0" applyFont="1" applyFill="1" applyBorder="1" applyAlignment="1">
      <alignment horizontal="right"/>
    </xf>
    <xf numFmtId="0" fontId="6" fillId="0" borderId="13" xfId="0" applyNumberFormat="1" applyFont="1" applyFill="1" applyBorder="1" applyAlignment="1">
      <alignment horizontal="center" vertical="center"/>
    </xf>
    <xf numFmtId="0" fontId="6" fillId="0" borderId="46" xfId="0" applyNumberFormat="1" applyFont="1" applyFill="1" applyBorder="1" applyAlignment="1">
      <alignment horizontal="center" vertical="center"/>
    </xf>
    <xf numFmtId="231" fontId="8" fillId="0" borderId="1" xfId="2" quotePrefix="1" applyFont="1" applyFill="1" applyBorder="1" applyAlignment="1">
      <alignment horizontal="right"/>
    </xf>
    <xf numFmtId="231" fontId="8" fillId="0" borderId="0" xfId="2" applyFont="1" applyAlignment="1">
      <alignment horizontal="left" wrapText="1"/>
    </xf>
    <xf numFmtId="231" fontId="8" fillId="0" borderId="0" xfId="2" applyFont="1" applyBorder="1" applyAlignment="1">
      <alignment horizontal="left"/>
    </xf>
    <xf numFmtId="231" fontId="8" fillId="0" borderId="0" xfId="2" applyFont="1" applyBorder="1" applyAlignment="1">
      <alignment horizontal="left" vertical="center"/>
    </xf>
    <xf numFmtId="231" fontId="8" fillId="0" borderId="4" xfId="2" applyFont="1" applyBorder="1" applyAlignment="1">
      <alignment horizontal="left" vertical="center"/>
    </xf>
    <xf numFmtId="231" fontId="8" fillId="0" borderId="0" xfId="2" applyFont="1" applyBorder="1" applyAlignment="1">
      <alignment horizontal="left" vertical="center" indent="1"/>
    </xf>
    <xf numFmtId="231" fontId="8" fillId="0" borderId="4" xfId="2" applyFont="1" applyBorder="1" applyAlignment="1">
      <alignment horizontal="left" vertical="center" indent="1"/>
    </xf>
    <xf numFmtId="231" fontId="8" fillId="0" borderId="2" xfId="2" applyFont="1" applyBorder="1" applyAlignment="1">
      <alignment horizontal="left" vertical="center" indent="1"/>
    </xf>
    <xf numFmtId="231" fontId="8" fillId="0" borderId="3" xfId="2" applyFont="1" applyBorder="1" applyAlignment="1">
      <alignment horizontal="left" vertical="center" indent="1"/>
    </xf>
    <xf numFmtId="231" fontId="8" fillId="0" borderId="0" xfId="2" applyFont="1" applyBorder="1" applyAlignment="1">
      <alignment horizontal="distributed" vertical="center" indent="3"/>
    </xf>
    <xf numFmtId="231" fontId="8" fillId="0" borderId="4" xfId="2" applyFont="1" applyBorder="1" applyAlignment="1">
      <alignment horizontal="distributed" vertical="center" indent="3"/>
    </xf>
    <xf numFmtId="231" fontId="8" fillId="0" borderId="4" xfId="2" applyFont="1" applyBorder="1" applyAlignment="1">
      <alignment horizontal="left" indent="1"/>
    </xf>
    <xf numFmtId="231" fontId="8" fillId="0" borderId="0" xfId="2" applyFont="1" applyAlignment="1">
      <alignment horizontal="left" vertical="center" indent="1"/>
    </xf>
    <xf numFmtId="191" fontId="8" fillId="0" borderId="1" xfId="2" applyNumberFormat="1" applyFont="1" applyFill="1" applyBorder="1" applyAlignment="1">
      <alignment horizontal="center" vertical="center"/>
    </xf>
    <xf numFmtId="191" fontId="8" fillId="0" borderId="7" xfId="2" applyNumberFormat="1" applyFont="1" applyFill="1" applyBorder="1" applyAlignment="1">
      <alignment horizontal="center" vertical="center"/>
    </xf>
    <xf numFmtId="231" fontId="8" fillId="0" borderId="2" xfId="2" applyFont="1" applyFill="1" applyBorder="1" applyAlignment="1">
      <alignment horizontal="right"/>
    </xf>
    <xf numFmtId="191" fontId="8" fillId="0" borderId="1" xfId="2" applyNumberFormat="1" applyFont="1" applyBorder="1" applyAlignment="1">
      <alignment horizontal="center" vertical="center"/>
    </xf>
    <xf numFmtId="191" fontId="8" fillId="0" borderId="7" xfId="2" applyNumberFormat="1" applyFont="1" applyBorder="1" applyAlignment="1">
      <alignment horizontal="center" vertical="center"/>
    </xf>
    <xf numFmtId="0" fontId="22" fillId="0" borderId="9" xfId="74" applyFont="1" applyBorder="1" applyAlignment="1">
      <alignment horizontal="center" vertical="center"/>
    </xf>
    <xf numFmtId="0" fontId="22" fillId="0" borderId="8" xfId="74" applyFont="1" applyBorder="1" applyAlignment="1">
      <alignment horizontal="center" vertical="center"/>
    </xf>
    <xf numFmtId="0" fontId="22" fillId="0" borderId="42" xfId="74" applyFont="1" applyBorder="1" applyAlignment="1">
      <alignment horizontal="center" vertical="center"/>
    </xf>
    <xf numFmtId="0" fontId="22" fillId="0" borderId="40" xfId="74" applyFont="1" applyBorder="1" applyAlignment="1">
      <alignment horizontal="center" vertical="center"/>
    </xf>
    <xf numFmtId="0" fontId="22" fillId="0" borderId="5" xfId="74" applyFont="1" applyBorder="1" applyAlignment="1">
      <alignment horizontal="center" vertical="center"/>
    </xf>
    <xf numFmtId="0" fontId="22" fillId="0" borderId="44" xfId="74" applyFont="1" applyBorder="1" applyAlignment="1">
      <alignment horizontal="center" vertical="center"/>
    </xf>
    <xf numFmtId="0" fontId="22" fillId="0" borderId="4" xfId="74" applyFont="1" applyBorder="1" applyAlignment="1">
      <alignment horizontal="center" vertical="center"/>
    </xf>
    <xf numFmtId="0" fontId="22" fillId="0" borderId="218" xfId="74" applyFont="1" applyBorder="1" applyAlignment="1">
      <alignment horizontal="center" vertical="center"/>
    </xf>
    <xf numFmtId="0" fontId="22" fillId="0" borderId="38" xfId="74" applyFont="1" applyBorder="1" applyAlignment="1">
      <alignment horizontal="center" vertical="center"/>
    </xf>
    <xf numFmtId="0" fontId="22" fillId="0" borderId="37" xfId="74" applyFont="1" applyBorder="1" applyAlignment="1">
      <alignment horizontal="center" vertical="center"/>
    </xf>
    <xf numFmtId="231" fontId="8" fillId="0" borderId="191" xfId="3" applyFont="1" applyBorder="1" applyAlignment="1">
      <alignment horizontal="center" vertical="center" justifyLastLine="1"/>
    </xf>
    <xf numFmtId="231" fontId="8" fillId="0" borderId="79" xfId="3" applyFont="1" applyBorder="1" applyAlignment="1">
      <alignment horizontal="center" vertical="center" justifyLastLine="1"/>
    </xf>
    <xf numFmtId="231" fontId="8" fillId="0" borderId="126" xfId="3" applyFont="1" applyBorder="1" applyAlignment="1">
      <alignment horizontal="center" vertical="center" justifyLastLine="1"/>
    </xf>
    <xf numFmtId="231" fontId="8" fillId="0" borderId="188" xfId="3" applyFont="1" applyBorder="1" applyAlignment="1">
      <alignment horizontal="distributed" vertical="center"/>
    </xf>
    <xf numFmtId="231" fontId="8" fillId="0" borderId="109" xfId="3" applyFont="1" applyBorder="1" applyAlignment="1">
      <alignment horizontal="distributed" vertical="center"/>
    </xf>
    <xf numFmtId="231" fontId="8" fillId="0" borderId="125" xfId="3" applyFont="1" applyBorder="1" applyAlignment="1">
      <alignment horizontal="distributed" vertical="center"/>
    </xf>
    <xf numFmtId="231" fontId="8" fillId="0" borderId="45" xfId="3" quotePrefix="1" applyFont="1" applyFill="1" applyBorder="1" applyAlignment="1">
      <alignment horizontal="center" vertical="center" textRotation="255"/>
    </xf>
    <xf numFmtId="231" fontId="8" fillId="0" borderId="79" xfId="3" quotePrefix="1" applyFont="1" applyFill="1" applyBorder="1" applyAlignment="1">
      <alignment horizontal="center" vertical="center" textRotation="255"/>
    </xf>
    <xf numFmtId="231" fontId="8" fillId="0" borderId="185" xfId="3" quotePrefix="1" applyFont="1" applyBorder="1" applyAlignment="1">
      <alignment horizontal="center" vertical="center" justifyLastLine="1"/>
    </xf>
    <xf numFmtId="231" fontId="8" fillId="0" borderId="181" xfId="3" quotePrefix="1" applyFont="1" applyBorder="1" applyAlignment="1">
      <alignment horizontal="center" vertical="center" justifyLastLine="1"/>
    </xf>
    <xf numFmtId="231" fontId="8" fillId="0" borderId="100" xfId="3" applyFont="1" applyBorder="1" applyAlignment="1">
      <alignment horizontal="distributed" vertical="center"/>
    </xf>
    <xf numFmtId="231" fontId="8" fillId="0" borderId="193" xfId="3" quotePrefix="1" applyFont="1" applyFill="1" applyBorder="1" applyAlignment="1">
      <alignment horizontal="center" vertical="center" textRotation="255"/>
    </xf>
    <xf numFmtId="231" fontId="8" fillId="0" borderId="176" xfId="3" quotePrefix="1" applyFont="1" applyFill="1" applyBorder="1" applyAlignment="1">
      <alignment horizontal="center" vertical="center" textRotation="255"/>
    </xf>
    <xf numFmtId="231" fontId="8" fillId="0" borderId="176" xfId="3" quotePrefix="1" applyFont="1" applyBorder="1" applyAlignment="1">
      <alignment horizontal="center" vertical="center" justifyLastLine="1"/>
    </xf>
    <xf numFmtId="231" fontId="8" fillId="0" borderId="183" xfId="3" quotePrefix="1" applyFont="1" applyBorder="1" applyAlignment="1">
      <alignment horizontal="center" vertical="center" justifyLastLine="1"/>
    </xf>
    <xf numFmtId="231" fontId="8" fillId="0" borderId="79" xfId="3" quotePrefix="1" applyFont="1" applyBorder="1" applyAlignment="1">
      <alignment horizontal="center" vertical="center" justifyLastLine="1"/>
    </xf>
    <xf numFmtId="231" fontId="8" fillId="0" borderId="126" xfId="3" quotePrefix="1" applyFont="1" applyBorder="1" applyAlignment="1">
      <alignment horizontal="center" vertical="center" justifyLastLine="1"/>
    </xf>
    <xf numFmtId="231" fontId="85" fillId="0" borderId="0" xfId="33" applyFont="1" applyBorder="1" applyAlignment="1">
      <alignment horizontal="center" wrapText="1"/>
    </xf>
    <xf numFmtId="231" fontId="22" fillId="0" borderId="0" xfId="33" applyFont="1" applyBorder="1" applyAlignment="1">
      <alignment horizontal="left" vertical="center" wrapText="1"/>
    </xf>
    <xf numFmtId="231" fontId="77" fillId="0" borderId="0" xfId="33" applyFont="1" applyBorder="1" applyAlignment="1">
      <alignment vertical="center" wrapText="1"/>
    </xf>
    <xf numFmtId="38" fontId="8" fillId="0" borderId="270" xfId="17" applyFont="1" applyFill="1" applyBorder="1" applyAlignment="1">
      <alignment vertical="center"/>
    </xf>
    <xf numFmtId="38" fontId="8" fillId="0" borderId="271" xfId="17" applyFont="1" applyFill="1" applyBorder="1" applyAlignment="1">
      <alignment vertical="center"/>
    </xf>
    <xf numFmtId="38" fontId="8" fillId="0" borderId="218" xfId="17" applyFont="1" applyFill="1" applyBorder="1" applyAlignment="1">
      <alignment vertical="center"/>
    </xf>
  </cellXfs>
  <cellStyles count="80">
    <cellStyle name="パーセント 2" xfId="12" xr:uid="{00000000-0005-0000-0000-000000000000}"/>
    <cellStyle name="パーセント 2 2" xfId="26" xr:uid="{00000000-0005-0000-0000-000001000000}"/>
    <cellStyle name="パーセント 3" xfId="14" xr:uid="{00000000-0005-0000-0000-000002000000}"/>
    <cellStyle name="パーセント 3 2" xfId="49" xr:uid="{00000000-0005-0000-0000-000003000000}"/>
    <cellStyle name="パーセント 4" xfId="18" xr:uid="{00000000-0005-0000-0000-000004000000}"/>
    <cellStyle name="パーセント 5" xfId="22" xr:uid="{00000000-0005-0000-0000-000005000000}"/>
    <cellStyle name="パーセント 6" xfId="25" xr:uid="{00000000-0005-0000-0000-000006000000}"/>
    <cellStyle name="パーセント 7" xfId="72" xr:uid="{00000000-0005-0000-0000-000007000000}"/>
    <cellStyle name="パーセント 8" xfId="78" xr:uid="{00000000-0005-0000-0000-000008000000}"/>
    <cellStyle name="ハイパーリンク" xfId="4" builtinId="8"/>
    <cellStyle name="ハイパーリンク 10" xfId="75" xr:uid="{00000000-0005-0000-0000-00000A000000}"/>
    <cellStyle name="ハイパーリンク 11" xfId="76" xr:uid="{00000000-0005-0000-0000-00000B000000}"/>
    <cellStyle name="ハイパーリンク 2" xfId="9" xr:uid="{00000000-0005-0000-0000-00000C000000}"/>
    <cellStyle name="ハイパーリンク 2 2" xfId="60" xr:uid="{00000000-0005-0000-0000-00000D000000}"/>
    <cellStyle name="ハイパーリンク 3" xfId="13" xr:uid="{00000000-0005-0000-0000-00000E000000}"/>
    <cellStyle name="ハイパーリンク 4" xfId="16" xr:uid="{00000000-0005-0000-0000-00000F000000}"/>
    <cellStyle name="ハイパーリンク 5" xfId="37" xr:uid="{00000000-0005-0000-0000-000010000000}"/>
    <cellStyle name="ハイパーリンク 6" xfId="43" xr:uid="{00000000-0005-0000-0000-000011000000}"/>
    <cellStyle name="ハイパーリンク 7" xfId="51" xr:uid="{00000000-0005-0000-0000-000012000000}"/>
    <cellStyle name="ハイパーリンク 8" xfId="56" xr:uid="{00000000-0005-0000-0000-000013000000}"/>
    <cellStyle name="ハイパーリンク 9" xfId="64" xr:uid="{00000000-0005-0000-0000-000014000000}"/>
    <cellStyle name="メモ 2" xfId="79" xr:uid="{00000000-0005-0000-0000-000015000000}"/>
    <cellStyle name="桁区切り" xfId="1" builtinId="6"/>
    <cellStyle name="桁区切り 10" xfId="66" xr:uid="{00000000-0005-0000-0000-000017000000}"/>
    <cellStyle name="桁区切り 2" xfId="5" xr:uid="{00000000-0005-0000-0000-000018000000}"/>
    <cellStyle name="桁区切り 2 2" xfId="17" xr:uid="{00000000-0005-0000-0000-000019000000}"/>
    <cellStyle name="桁区切り 3" xfId="7" xr:uid="{00000000-0005-0000-0000-00001A000000}"/>
    <cellStyle name="桁区切り 3 2" xfId="23" xr:uid="{00000000-0005-0000-0000-00001B000000}"/>
    <cellStyle name="桁区切り 4" xfId="10" xr:uid="{00000000-0005-0000-0000-00001C000000}"/>
    <cellStyle name="桁区切り 4 2" xfId="20" xr:uid="{00000000-0005-0000-0000-00001D000000}"/>
    <cellStyle name="桁区切り 4 3" xfId="45" xr:uid="{00000000-0005-0000-0000-00001E000000}"/>
    <cellStyle name="桁区切り 5" xfId="19" xr:uid="{00000000-0005-0000-0000-00001F000000}"/>
    <cellStyle name="桁区切り 6" xfId="28" xr:uid="{00000000-0005-0000-0000-000020000000}"/>
    <cellStyle name="桁区切り 7" xfId="29" xr:uid="{00000000-0005-0000-0000-000021000000}"/>
    <cellStyle name="桁区切り 8" xfId="35" xr:uid="{00000000-0005-0000-0000-000022000000}"/>
    <cellStyle name="桁区切り 9" xfId="54" xr:uid="{00000000-0005-0000-0000-000023000000}"/>
    <cellStyle name="説明文 2" xfId="48" xr:uid="{00000000-0005-0000-0000-000024000000}"/>
    <cellStyle name="標準" xfId="0" builtinId="0"/>
    <cellStyle name="標準 10" xfId="53" xr:uid="{00000000-0005-0000-0000-000026000000}"/>
    <cellStyle name="標準 11" xfId="59" xr:uid="{00000000-0005-0000-0000-000027000000}"/>
    <cellStyle name="標準 12" xfId="61" xr:uid="{00000000-0005-0000-0000-000028000000}"/>
    <cellStyle name="標準 13" xfId="62" xr:uid="{00000000-0005-0000-0000-000029000000}"/>
    <cellStyle name="標準 14" xfId="65" xr:uid="{00000000-0005-0000-0000-00002A000000}"/>
    <cellStyle name="標準 15" xfId="69" xr:uid="{00000000-0005-0000-0000-00002B000000}"/>
    <cellStyle name="標準 16" xfId="74" xr:uid="{00000000-0005-0000-0000-00002C000000}"/>
    <cellStyle name="標準 17" xfId="77" xr:uid="{00000000-0005-0000-0000-00002D000000}"/>
    <cellStyle name="標準 2" xfId="2" xr:uid="{00000000-0005-0000-0000-00002E000000}"/>
    <cellStyle name="標準 2 2" xfId="3" xr:uid="{00000000-0005-0000-0000-00002F000000}"/>
    <cellStyle name="標準 2 2 2" xfId="52" xr:uid="{00000000-0005-0000-0000-000030000000}"/>
    <cellStyle name="標準 2 3" xfId="36" xr:uid="{00000000-0005-0000-0000-000031000000}"/>
    <cellStyle name="標準 2 4" xfId="39" xr:uid="{00000000-0005-0000-0000-000032000000}"/>
    <cellStyle name="標準 2 5" xfId="40" xr:uid="{00000000-0005-0000-0000-000033000000}"/>
    <cellStyle name="標準 2 6" xfId="41" xr:uid="{00000000-0005-0000-0000-000034000000}"/>
    <cellStyle name="標準 2 7" xfId="50" xr:uid="{00000000-0005-0000-0000-000035000000}"/>
    <cellStyle name="標準 2 8" xfId="67" xr:uid="{00000000-0005-0000-0000-000036000000}"/>
    <cellStyle name="標準 2 9" xfId="73" xr:uid="{00000000-0005-0000-0000-000037000000}"/>
    <cellStyle name="標準 3" xfId="6" xr:uid="{00000000-0005-0000-0000-000038000000}"/>
    <cellStyle name="標準 3 2" xfId="24" xr:uid="{00000000-0005-0000-0000-000039000000}"/>
    <cellStyle name="標準 3 3" xfId="27" xr:uid="{00000000-0005-0000-0000-00003A000000}"/>
    <cellStyle name="標準 3 4" xfId="47" xr:uid="{00000000-0005-0000-0000-00003B000000}"/>
    <cellStyle name="標準 4" xfId="8" xr:uid="{00000000-0005-0000-0000-00003C000000}"/>
    <cellStyle name="標準 4 2" xfId="15" xr:uid="{00000000-0005-0000-0000-00003D000000}"/>
    <cellStyle name="標準 4 3" xfId="44" xr:uid="{00000000-0005-0000-0000-00003E000000}"/>
    <cellStyle name="標準 4 4" xfId="63" xr:uid="{00000000-0005-0000-0000-00003F000000}"/>
    <cellStyle name="標準 5" xfId="21" xr:uid="{00000000-0005-0000-0000-000040000000}"/>
    <cellStyle name="標準 5 2" xfId="30" xr:uid="{00000000-0005-0000-0000-000041000000}"/>
    <cellStyle name="標準 6" xfId="31" xr:uid="{00000000-0005-0000-0000-000042000000}"/>
    <cellStyle name="標準 7" xfId="33" xr:uid="{00000000-0005-0000-0000-000043000000}"/>
    <cellStyle name="標準 8" xfId="38" xr:uid="{00000000-0005-0000-0000-000044000000}"/>
    <cellStyle name="標準 9" xfId="42" xr:uid="{00000000-0005-0000-0000-000045000000}"/>
    <cellStyle name="標準_【報告用】自動車騒音常時監視結果報告" xfId="11" xr:uid="{00000000-0005-0000-0000-000046000000}"/>
    <cellStyle name="標準_100表" xfId="57" xr:uid="{00000000-0005-0000-0000-000047000000}"/>
    <cellStyle name="標準_117表" xfId="58" xr:uid="{00000000-0005-0000-0000-000048000000}"/>
    <cellStyle name="標準_１８飯田市" xfId="34" xr:uid="{00000000-0005-0000-0000-000049000000}"/>
    <cellStyle name="標準_JB16" xfId="46" xr:uid="{00000000-0005-0000-0000-00004A000000}"/>
    <cellStyle name="標準_Sheet1" xfId="32" xr:uid="{00000000-0005-0000-0000-00004B000000}"/>
    <cellStyle name="標準_Sheet1 2" xfId="68" xr:uid="{00000000-0005-0000-0000-00004C000000}"/>
    <cellStyle name="標準_Sheet2" xfId="70" xr:uid="{00000000-0005-0000-0000-00004D000000}"/>
    <cellStyle name="標準_Sheet4" xfId="71" xr:uid="{00000000-0005-0000-0000-00004E000000}"/>
    <cellStyle name="標準_選挙の記録(21市議)" xfId="55" xr:uid="{00000000-0005-0000-0000-00004F000000}"/>
  </cellStyles>
  <dxfs count="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2"/>
      </font>
    </dxf>
    <dxf>
      <font>
        <b val="0"/>
        <i/>
        <strike val="0"/>
        <condense val="0"/>
        <extend val="0"/>
        <color indexed="12"/>
      </font>
    </dxf>
    <dxf>
      <font>
        <b val="0"/>
        <i/>
        <strike val="0"/>
        <condense val="0"/>
        <extend val="0"/>
        <color indexed="12"/>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47625</xdr:colOff>
      <xdr:row>9</xdr:row>
      <xdr:rowOff>133350</xdr:rowOff>
    </xdr:from>
    <xdr:ext cx="4953000" cy="4876910"/>
    <xdr:pic>
      <xdr:nvPicPr>
        <xdr:cNvPr id="2" name="図 2" descr="三遠南信地図.bmp">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524125"/>
          <a:ext cx="4953000" cy="4876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9525</xdr:colOff>
      <xdr:row>12</xdr:row>
      <xdr:rowOff>0</xdr:rowOff>
    </xdr:from>
    <xdr:to>
      <xdr:col>2</xdr:col>
      <xdr:colOff>0</xdr:colOff>
      <xdr:row>15</xdr:row>
      <xdr:rowOff>9525</xdr:rowOff>
    </xdr:to>
    <xdr:sp macro="" textlink="">
      <xdr:nvSpPr>
        <xdr:cNvPr id="2" name="Line 1">
          <a:extLst>
            <a:ext uri="{FF2B5EF4-FFF2-40B4-BE49-F238E27FC236}">
              <a16:creationId xmlns:a16="http://schemas.microsoft.com/office/drawing/2014/main" id="{3F2A1905-60E2-4129-A4E1-6960A71B2C16}"/>
            </a:ext>
          </a:extLst>
        </xdr:cNvPr>
        <xdr:cNvSpPr>
          <a:spLocks noChangeShapeType="1"/>
        </xdr:cNvSpPr>
      </xdr:nvSpPr>
      <xdr:spPr bwMode="auto">
        <a:xfrm>
          <a:off x="9525" y="2857500"/>
          <a:ext cx="1362075" cy="72390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A26DEBAF-8006-454A-879C-5C18DCB147EE}"/>
            </a:ext>
          </a:extLst>
        </xdr:cNvPr>
        <xdr:cNvSpPr>
          <a:spLocks noChangeShapeType="1"/>
        </xdr:cNvSpPr>
      </xdr:nvSpPr>
      <xdr:spPr bwMode="auto">
        <a:xfrm>
          <a:off x="19050" y="238125"/>
          <a:ext cx="1352550"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id="{24C7A4F4-A9FE-45D6-9B2A-93A70197987F}"/>
            </a:ext>
          </a:extLst>
        </xdr:cNvPr>
        <xdr:cNvSpPr>
          <a:spLocks noChangeShapeType="1"/>
        </xdr:cNvSpPr>
      </xdr:nvSpPr>
      <xdr:spPr bwMode="auto">
        <a:xfrm>
          <a:off x="19050" y="238125"/>
          <a:ext cx="1352550"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54E8D523-AA78-49A3-AC46-DF4F174F62F7}"/>
            </a:ext>
          </a:extLst>
        </xdr:cNvPr>
        <xdr:cNvSpPr>
          <a:spLocks noChangeShapeType="1"/>
        </xdr:cNvSpPr>
      </xdr:nvSpPr>
      <xdr:spPr bwMode="auto">
        <a:xfrm>
          <a:off x="19050" y="238125"/>
          <a:ext cx="1352550"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1</xdr:row>
      <xdr:rowOff>9525</xdr:rowOff>
    </xdr:from>
    <xdr:to>
      <xdr:col>2</xdr:col>
      <xdr:colOff>38100</xdr:colOff>
      <xdr:row>4</xdr:row>
      <xdr:rowOff>0</xdr:rowOff>
    </xdr:to>
    <xdr:sp macro="" textlink="">
      <xdr:nvSpPr>
        <xdr:cNvPr id="5" name="Line 1">
          <a:extLst>
            <a:ext uri="{FF2B5EF4-FFF2-40B4-BE49-F238E27FC236}">
              <a16:creationId xmlns:a16="http://schemas.microsoft.com/office/drawing/2014/main" id="{F685AC5B-C69A-4469-BA00-ECB62502EAB9}"/>
            </a:ext>
          </a:extLst>
        </xdr:cNvPr>
        <xdr:cNvSpPr>
          <a:spLocks noChangeShapeType="1"/>
        </xdr:cNvSpPr>
      </xdr:nvSpPr>
      <xdr:spPr bwMode="auto">
        <a:xfrm>
          <a:off x="57150" y="247650"/>
          <a:ext cx="1352550"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xdr:row>
      <xdr:rowOff>0</xdr:rowOff>
    </xdr:from>
    <xdr:to>
      <xdr:col>1</xdr:col>
      <xdr:colOff>0</xdr:colOff>
      <xdr:row>3</xdr:row>
      <xdr:rowOff>0</xdr:rowOff>
    </xdr:to>
    <xdr:sp macro="" textlink="">
      <xdr:nvSpPr>
        <xdr:cNvPr id="2" name="Line 1">
          <a:extLst>
            <a:ext uri="{FF2B5EF4-FFF2-40B4-BE49-F238E27FC236}">
              <a16:creationId xmlns:a16="http://schemas.microsoft.com/office/drawing/2014/main" id="{A7C02102-042C-4ACC-B672-4C48EED31AD5}"/>
            </a:ext>
          </a:extLst>
        </xdr:cNvPr>
        <xdr:cNvSpPr>
          <a:spLocks noChangeShapeType="1"/>
        </xdr:cNvSpPr>
      </xdr:nvSpPr>
      <xdr:spPr bwMode="auto">
        <a:xfrm>
          <a:off x="19050" y="161925"/>
          <a:ext cx="5905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1</xdr:row>
      <xdr:rowOff>9525</xdr:rowOff>
    </xdr:from>
    <xdr:to>
      <xdr:col>2</xdr:col>
      <xdr:colOff>0</xdr:colOff>
      <xdr:row>3</xdr:row>
      <xdr:rowOff>0</xdr:rowOff>
    </xdr:to>
    <xdr:sp macro="" textlink="">
      <xdr:nvSpPr>
        <xdr:cNvPr id="2" name="Line 1">
          <a:extLst>
            <a:ext uri="{FF2B5EF4-FFF2-40B4-BE49-F238E27FC236}">
              <a16:creationId xmlns:a16="http://schemas.microsoft.com/office/drawing/2014/main" id="{8D8634A1-C739-47AB-BADF-726C5533FB45}"/>
            </a:ext>
          </a:extLst>
        </xdr:cNvPr>
        <xdr:cNvSpPr>
          <a:spLocks noChangeShapeType="1"/>
        </xdr:cNvSpPr>
      </xdr:nvSpPr>
      <xdr:spPr bwMode="auto">
        <a:xfrm>
          <a:off x="9525" y="209550"/>
          <a:ext cx="166687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400049</xdr:colOff>
      <xdr:row>9</xdr:row>
      <xdr:rowOff>66675</xdr:rowOff>
    </xdr:from>
    <xdr:to>
      <xdr:col>2</xdr:col>
      <xdr:colOff>238124</xdr:colOff>
      <xdr:row>15</xdr:row>
      <xdr:rowOff>0</xdr:rowOff>
    </xdr:to>
    <xdr:sp macro="" textlink="">
      <xdr:nvSpPr>
        <xdr:cNvPr id="2" name="Text Box 1">
          <a:extLst>
            <a:ext uri="{FF2B5EF4-FFF2-40B4-BE49-F238E27FC236}">
              <a16:creationId xmlns:a16="http://schemas.microsoft.com/office/drawing/2014/main" id="{D3A4566E-F11F-4AA4-84DB-7873E4F22C6A}"/>
            </a:ext>
          </a:extLst>
        </xdr:cNvPr>
        <xdr:cNvSpPr txBox="1">
          <a:spLocks noChangeArrowheads="1"/>
        </xdr:cNvSpPr>
      </xdr:nvSpPr>
      <xdr:spPr bwMode="auto">
        <a:xfrm flipH="1">
          <a:off x="1085849" y="2209800"/>
          <a:ext cx="523875" cy="13620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明朝"/>
              <a:ea typeface="ＭＳ Ｐ明朝"/>
            </a:rPr>
            <a:t>類型：</a:t>
          </a:r>
          <a:r>
            <a:rPr lang="en-US" altLang="ja-JP" sz="1000" b="0" i="0" u="none" strike="noStrike" baseline="0">
              <a:solidFill>
                <a:srgbClr val="000000"/>
              </a:solidFill>
              <a:latin typeface="ＭＳ Ｐ明朝"/>
              <a:ea typeface="ＭＳ Ｐ明朝"/>
            </a:rPr>
            <a:t>BOD</a:t>
          </a:r>
          <a:r>
            <a:rPr lang="ja-JP" altLang="en-US" sz="1000" b="0" i="0" u="none" strike="noStrike" baseline="0">
              <a:solidFill>
                <a:srgbClr val="000000"/>
              </a:solidFill>
              <a:latin typeface="ＭＳ Ｐ明朝"/>
              <a:ea typeface="ＭＳ Ｐ明朝"/>
            </a:rPr>
            <a:t>値</a:t>
          </a:r>
        </a:p>
        <a:p>
          <a:pPr algn="l" rtl="0">
            <a:lnSpc>
              <a:spcPts val="1200"/>
            </a:lnSpc>
            <a:defRPr sz="1000"/>
          </a:pPr>
          <a:r>
            <a:rPr lang="en-US" altLang="ja-JP" sz="1000" b="0" i="0" u="none" strike="noStrike" baseline="0">
              <a:solidFill>
                <a:srgbClr val="000000"/>
              </a:solidFill>
              <a:latin typeface="ＭＳ Ｐ明朝"/>
              <a:ea typeface="ＭＳ Ｐ明朝"/>
            </a:rPr>
            <a:t>AA</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以下</a:t>
          </a:r>
        </a:p>
        <a:p>
          <a:pPr algn="l" rtl="0">
            <a:lnSpc>
              <a:spcPts val="1200"/>
            </a:lnSpc>
            <a:defRPr sz="1000"/>
          </a:pPr>
          <a:r>
            <a:rPr lang="en-US" altLang="ja-JP" sz="1000" b="0" i="0" u="none" strike="noStrike" baseline="0">
              <a:solidFill>
                <a:srgbClr val="000000"/>
              </a:solidFill>
              <a:latin typeface="ＭＳ Ｐ明朝"/>
              <a:ea typeface="ＭＳ Ｐ明朝"/>
            </a:rPr>
            <a:t>A+</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1.5</a:t>
          </a:r>
          <a:r>
            <a:rPr lang="ja-JP" altLang="en-US" sz="1000" b="0" i="0" u="none" strike="noStrike" baseline="0">
              <a:solidFill>
                <a:srgbClr val="000000"/>
              </a:solidFill>
              <a:latin typeface="ＭＳ Ｐ明朝"/>
              <a:ea typeface="ＭＳ Ｐ明朝"/>
            </a:rPr>
            <a:t>未満</a:t>
          </a:r>
        </a:p>
        <a:p>
          <a:pPr algn="l" rtl="0">
            <a:lnSpc>
              <a:spcPts val="1200"/>
            </a:lnSpc>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A</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2.0</a:t>
          </a:r>
          <a:r>
            <a:rPr lang="ja-JP" altLang="en-US" sz="1000" b="0" i="0" u="none" strike="noStrike" baseline="0">
              <a:solidFill>
                <a:srgbClr val="000000"/>
              </a:solidFill>
              <a:latin typeface="ＭＳ Ｐ明朝"/>
              <a:ea typeface="ＭＳ Ｐ明朝"/>
            </a:rPr>
            <a:t>以下</a:t>
          </a:r>
        </a:p>
        <a:p>
          <a:pPr algn="l" rtl="0">
            <a:lnSpc>
              <a:spcPts val="1200"/>
            </a:lnSpc>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B</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3.0</a:t>
          </a:r>
          <a:r>
            <a:rPr lang="ja-JP" altLang="en-US" sz="1000" b="0" i="0" u="none" strike="noStrike" baseline="0">
              <a:solidFill>
                <a:srgbClr val="000000"/>
              </a:solidFill>
              <a:latin typeface="ＭＳ Ｐ明朝"/>
              <a:ea typeface="ＭＳ Ｐ明朝"/>
            </a:rPr>
            <a:t>以下</a:t>
          </a:r>
        </a:p>
        <a:p>
          <a:pPr algn="l" rtl="0">
            <a:lnSpc>
              <a:spcPts val="1200"/>
            </a:lnSpc>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C</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5.0</a:t>
          </a:r>
          <a:r>
            <a:rPr lang="ja-JP" altLang="en-US" sz="1000" b="0" i="0" u="none" strike="noStrike" baseline="0">
              <a:solidFill>
                <a:srgbClr val="000000"/>
              </a:solidFill>
              <a:latin typeface="ＭＳ Ｐ明朝"/>
              <a:ea typeface="ＭＳ Ｐ明朝"/>
            </a:rPr>
            <a:t>以下</a:t>
          </a:r>
        </a:p>
        <a:p>
          <a:pPr algn="l" rtl="0">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D</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8.0</a:t>
          </a:r>
          <a:r>
            <a:rPr lang="ja-JP" altLang="en-US" sz="1000" b="0" i="0" u="none" strike="noStrike" baseline="0">
              <a:solidFill>
                <a:srgbClr val="000000"/>
              </a:solidFill>
              <a:latin typeface="ＭＳ Ｐ明朝"/>
              <a:ea typeface="ＭＳ Ｐ明朝"/>
            </a:rPr>
            <a:t>以下</a:t>
          </a:r>
        </a:p>
      </xdr:txBody>
    </xdr:sp>
    <xdr:clientData/>
  </xdr:twoCellAnchor>
  <xdr:twoCellAnchor>
    <xdr:from>
      <xdr:col>0</xdr:col>
      <xdr:colOff>0</xdr:colOff>
      <xdr:row>2</xdr:row>
      <xdr:rowOff>9525</xdr:rowOff>
    </xdr:from>
    <xdr:to>
      <xdr:col>2</xdr:col>
      <xdr:colOff>276225</xdr:colOff>
      <xdr:row>3</xdr:row>
      <xdr:rowOff>171450</xdr:rowOff>
    </xdr:to>
    <xdr:sp macro="" textlink="">
      <xdr:nvSpPr>
        <xdr:cNvPr id="3" name="Line 11">
          <a:extLst>
            <a:ext uri="{FF2B5EF4-FFF2-40B4-BE49-F238E27FC236}">
              <a16:creationId xmlns:a16="http://schemas.microsoft.com/office/drawing/2014/main" id="{429DCAB0-B213-4CF0-8F9E-62B958A3C005}"/>
            </a:ext>
          </a:extLst>
        </xdr:cNvPr>
        <xdr:cNvSpPr>
          <a:spLocks noChangeShapeType="1"/>
        </xdr:cNvSpPr>
      </xdr:nvSpPr>
      <xdr:spPr bwMode="auto">
        <a:xfrm>
          <a:off x="0" y="485775"/>
          <a:ext cx="1647825" cy="4000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28575</xdr:rowOff>
    </xdr:from>
    <xdr:to>
      <xdr:col>3</xdr:col>
      <xdr:colOff>523875</xdr:colOff>
      <xdr:row>3</xdr:row>
      <xdr:rowOff>209550</xdr:rowOff>
    </xdr:to>
    <xdr:sp macro="" textlink="">
      <xdr:nvSpPr>
        <xdr:cNvPr id="2" name="Line 11">
          <a:extLst>
            <a:ext uri="{FF2B5EF4-FFF2-40B4-BE49-F238E27FC236}">
              <a16:creationId xmlns:a16="http://schemas.microsoft.com/office/drawing/2014/main" id="{E04C3D46-CDE7-43AD-9438-F1636456AE29}"/>
            </a:ext>
          </a:extLst>
        </xdr:cNvPr>
        <xdr:cNvSpPr>
          <a:spLocks noChangeShapeType="1"/>
        </xdr:cNvSpPr>
      </xdr:nvSpPr>
      <xdr:spPr bwMode="auto">
        <a:xfrm>
          <a:off x="0" y="504825"/>
          <a:ext cx="2581275" cy="419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2</xdr:row>
      <xdr:rowOff>47625</xdr:rowOff>
    </xdr:from>
    <xdr:to>
      <xdr:col>3</xdr:col>
      <xdr:colOff>0</xdr:colOff>
      <xdr:row>4</xdr:row>
      <xdr:rowOff>0</xdr:rowOff>
    </xdr:to>
    <xdr:sp macro="" textlink="">
      <xdr:nvSpPr>
        <xdr:cNvPr id="2" name="Line 11">
          <a:extLst>
            <a:ext uri="{FF2B5EF4-FFF2-40B4-BE49-F238E27FC236}">
              <a16:creationId xmlns:a16="http://schemas.microsoft.com/office/drawing/2014/main" id="{9FFCCF9A-AA4E-48B9-AA1D-0BEC716D8737}"/>
            </a:ext>
          </a:extLst>
        </xdr:cNvPr>
        <xdr:cNvSpPr>
          <a:spLocks noChangeShapeType="1"/>
        </xdr:cNvSpPr>
      </xdr:nvSpPr>
      <xdr:spPr bwMode="auto">
        <a:xfrm>
          <a:off x="76200" y="523875"/>
          <a:ext cx="1981200" cy="428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1</xdr:row>
      <xdr:rowOff>19050</xdr:rowOff>
    </xdr:from>
    <xdr:to>
      <xdr:col>2</xdr:col>
      <xdr:colOff>0</xdr:colOff>
      <xdr:row>3</xdr:row>
      <xdr:rowOff>0</xdr:rowOff>
    </xdr:to>
    <xdr:sp macro="" textlink="">
      <xdr:nvSpPr>
        <xdr:cNvPr id="2" name="Line 11">
          <a:extLst>
            <a:ext uri="{FF2B5EF4-FFF2-40B4-BE49-F238E27FC236}">
              <a16:creationId xmlns:a16="http://schemas.microsoft.com/office/drawing/2014/main" id="{F293CB51-25A3-405F-ABE7-1D3AD8C46068}"/>
            </a:ext>
          </a:extLst>
        </xdr:cNvPr>
        <xdr:cNvSpPr>
          <a:spLocks noChangeShapeType="1"/>
        </xdr:cNvSpPr>
      </xdr:nvSpPr>
      <xdr:spPr bwMode="auto">
        <a:xfrm>
          <a:off x="19050" y="257175"/>
          <a:ext cx="1352550"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142875</xdr:colOff>
      <xdr:row>2</xdr:row>
      <xdr:rowOff>0</xdr:rowOff>
    </xdr:from>
    <xdr:to>
      <xdr:col>6</xdr:col>
      <xdr:colOff>228599</xdr:colOff>
      <xdr:row>5</xdr:row>
      <xdr:rowOff>180975</xdr:rowOff>
    </xdr:to>
    <xdr:sp macro="" textlink="">
      <xdr:nvSpPr>
        <xdr:cNvPr id="2" name="右中かっこ 1">
          <a:extLst>
            <a:ext uri="{FF2B5EF4-FFF2-40B4-BE49-F238E27FC236}">
              <a16:creationId xmlns:a16="http://schemas.microsoft.com/office/drawing/2014/main" id="{28A808D7-B661-4713-8DCA-6118554B3B2A}"/>
            </a:ext>
          </a:extLst>
        </xdr:cNvPr>
        <xdr:cNvSpPr/>
      </xdr:nvSpPr>
      <xdr:spPr bwMode="auto">
        <a:xfrm>
          <a:off x="4257675" y="476250"/>
          <a:ext cx="85724" cy="1371600"/>
        </a:xfrm>
        <a:prstGeom prst="rightBrace">
          <a:avLst>
            <a:gd name="adj1" fmla="val 82368"/>
            <a:gd name="adj2" fmla="val 3854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9526</xdr:colOff>
      <xdr:row>8</xdr:row>
      <xdr:rowOff>9526</xdr:rowOff>
    </xdr:from>
    <xdr:to>
      <xdr:col>5</xdr:col>
      <xdr:colOff>285751</xdr:colOff>
      <xdr:row>11</xdr:row>
      <xdr:rowOff>9526</xdr:rowOff>
    </xdr:to>
    <xdr:sp macro="" textlink="" fLocksText="0">
      <xdr:nvSpPr>
        <xdr:cNvPr id="2" name="Rectangle 1">
          <a:extLst>
            <a:ext uri="{FF2B5EF4-FFF2-40B4-BE49-F238E27FC236}">
              <a16:creationId xmlns:a16="http://schemas.microsoft.com/office/drawing/2014/main" id="{2778EAC8-5A7D-44F6-9E9F-66547527B3BC}"/>
            </a:ext>
          </a:extLst>
        </xdr:cNvPr>
        <xdr:cNvSpPr>
          <a:spLocks noChangeArrowheads="1"/>
        </xdr:cNvSpPr>
      </xdr:nvSpPr>
      <xdr:spPr bwMode="auto">
        <a:xfrm>
          <a:off x="1381126" y="1381126"/>
          <a:ext cx="2333625"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国道については、別紙「国道の積算」へ</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お願いいたします。</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38100</xdr:colOff>
      <xdr:row>2</xdr:row>
      <xdr:rowOff>47625</xdr:rowOff>
    </xdr:from>
    <xdr:ext cx="6553200" cy="7458075"/>
    <xdr:pic>
      <xdr:nvPicPr>
        <xdr:cNvPr id="2" name="図 2" descr="画面の領域">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90525"/>
          <a:ext cx="6553200" cy="745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3</xdr:row>
      <xdr:rowOff>9525</xdr:rowOff>
    </xdr:to>
    <xdr:sp macro="" textlink="">
      <xdr:nvSpPr>
        <xdr:cNvPr id="2" name="Line 1">
          <a:extLst>
            <a:ext uri="{FF2B5EF4-FFF2-40B4-BE49-F238E27FC236}">
              <a16:creationId xmlns:a16="http://schemas.microsoft.com/office/drawing/2014/main" id="{00000000-0008-0000-BF00-000002000000}"/>
            </a:ext>
          </a:extLst>
        </xdr:cNvPr>
        <xdr:cNvSpPr>
          <a:spLocks noChangeShapeType="1"/>
        </xdr:cNvSpPr>
      </xdr:nvSpPr>
      <xdr:spPr bwMode="auto">
        <a:xfrm>
          <a:off x="0" y="161925"/>
          <a:ext cx="12192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0" y="171450"/>
          <a:ext cx="6858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9525</xdr:rowOff>
    </xdr:from>
    <xdr:to>
      <xdr:col>2</xdr:col>
      <xdr:colOff>0</xdr:colOff>
      <xdr:row>3</xdr:row>
      <xdr:rowOff>9525</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9525" y="241438"/>
          <a:ext cx="2715453" cy="4638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9525</xdr:rowOff>
    </xdr:to>
    <xdr:sp macro="" textlink="">
      <xdr:nvSpPr>
        <xdr:cNvPr id="3" name="Line 1">
          <a:extLst>
            <a:ext uri="{FF2B5EF4-FFF2-40B4-BE49-F238E27FC236}">
              <a16:creationId xmlns:a16="http://schemas.microsoft.com/office/drawing/2014/main" id="{00000000-0008-0000-1300-000003000000}"/>
            </a:ext>
          </a:extLst>
        </xdr:cNvPr>
        <xdr:cNvSpPr>
          <a:spLocks noChangeShapeType="1"/>
        </xdr:cNvSpPr>
      </xdr:nvSpPr>
      <xdr:spPr bwMode="auto">
        <a:xfrm>
          <a:off x="9525" y="6010275"/>
          <a:ext cx="13620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85725</xdr:colOff>
      <xdr:row>5</xdr:row>
      <xdr:rowOff>85725</xdr:rowOff>
    </xdr:from>
    <xdr:to>
      <xdr:col>7</xdr:col>
      <xdr:colOff>190500</xdr:colOff>
      <xdr:row>12</xdr:row>
      <xdr:rowOff>66675</xdr:rowOff>
    </xdr:to>
    <xdr:grpSp>
      <xdr:nvGrpSpPr>
        <xdr:cNvPr id="2" name="Group 5">
          <a:extLst>
            <a:ext uri="{FF2B5EF4-FFF2-40B4-BE49-F238E27FC236}">
              <a16:creationId xmlns:a16="http://schemas.microsoft.com/office/drawing/2014/main" id="{00000000-0008-0000-3A00-000002000000}"/>
            </a:ext>
          </a:extLst>
        </xdr:cNvPr>
        <xdr:cNvGrpSpPr>
          <a:grpSpLocks/>
        </xdr:cNvGrpSpPr>
      </xdr:nvGrpSpPr>
      <xdr:grpSpPr bwMode="auto">
        <a:xfrm>
          <a:off x="1343025" y="1209675"/>
          <a:ext cx="314325" cy="1238250"/>
          <a:chOff x="177" y="81"/>
          <a:chExt cx="32" cy="106"/>
        </a:xfrm>
      </xdr:grpSpPr>
      <xdr:sp macro="" textlink="">
        <xdr:nvSpPr>
          <xdr:cNvPr id="3" name="Line 3">
            <a:extLst>
              <a:ext uri="{FF2B5EF4-FFF2-40B4-BE49-F238E27FC236}">
                <a16:creationId xmlns:a16="http://schemas.microsoft.com/office/drawing/2014/main" id="{00000000-0008-0000-3A00-000003000000}"/>
              </a:ext>
            </a:extLst>
          </xdr:cNvPr>
          <xdr:cNvSpPr>
            <a:spLocks noChangeShapeType="1"/>
          </xdr:cNvSpPr>
        </xdr:nvSpPr>
        <xdr:spPr bwMode="auto">
          <a:xfrm>
            <a:off x="177" y="82"/>
            <a:ext cx="0" cy="1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4">
            <a:extLst>
              <a:ext uri="{FF2B5EF4-FFF2-40B4-BE49-F238E27FC236}">
                <a16:creationId xmlns:a16="http://schemas.microsoft.com/office/drawing/2014/main" id="{00000000-0008-0000-3A00-000004000000}"/>
              </a:ext>
            </a:extLst>
          </xdr:cNvPr>
          <xdr:cNvSpPr>
            <a:spLocks noChangeShapeType="1"/>
          </xdr:cNvSpPr>
        </xdr:nvSpPr>
        <xdr:spPr bwMode="auto">
          <a:xfrm>
            <a:off x="177" y="81"/>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114300</xdr:colOff>
      <xdr:row>5</xdr:row>
      <xdr:rowOff>66675</xdr:rowOff>
    </xdr:from>
    <xdr:to>
      <xdr:col>5</xdr:col>
      <xdr:colOff>66675</xdr:colOff>
      <xdr:row>6</xdr:row>
      <xdr:rowOff>133350</xdr:rowOff>
    </xdr:to>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800100" y="923925"/>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Ａブロック</a:t>
          </a:r>
        </a:p>
      </xdr:txBody>
    </xdr:sp>
    <xdr:clientData/>
  </xdr:twoCellAnchor>
  <xdr:twoCellAnchor>
    <xdr:from>
      <xdr:col>2</xdr:col>
      <xdr:colOff>66676</xdr:colOff>
      <xdr:row>7</xdr:row>
      <xdr:rowOff>123825</xdr:rowOff>
    </xdr:from>
    <xdr:to>
      <xdr:col>4</xdr:col>
      <xdr:colOff>142876</xdr:colOff>
      <xdr:row>9</xdr:row>
      <xdr:rowOff>28575</xdr:rowOff>
    </xdr:to>
    <xdr:sp macro="" textlink="">
      <xdr:nvSpPr>
        <xdr:cNvPr id="6" name="テキスト ボックス 5">
          <a:extLst>
            <a:ext uri="{FF2B5EF4-FFF2-40B4-BE49-F238E27FC236}">
              <a16:creationId xmlns:a16="http://schemas.microsoft.com/office/drawing/2014/main" id="{00000000-0008-0000-3A00-000006000000}"/>
            </a:ext>
          </a:extLst>
        </xdr:cNvPr>
        <xdr:cNvSpPr txBox="1"/>
      </xdr:nvSpPr>
      <xdr:spPr>
        <a:xfrm>
          <a:off x="1438276" y="1323975"/>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東野</a:t>
          </a:r>
        </a:p>
      </xdr:txBody>
    </xdr:sp>
    <xdr:clientData/>
  </xdr:twoCellAnchor>
  <xdr:twoCellAnchor>
    <xdr:from>
      <xdr:col>2</xdr:col>
      <xdr:colOff>9525</xdr:colOff>
      <xdr:row>10</xdr:row>
      <xdr:rowOff>66675</xdr:rowOff>
    </xdr:from>
    <xdr:to>
      <xdr:col>4</xdr:col>
      <xdr:colOff>85725</xdr:colOff>
      <xdr:row>11</xdr:row>
      <xdr:rowOff>133350</xdr:rowOff>
    </xdr:to>
    <xdr:sp macro="" textlink="">
      <xdr:nvSpPr>
        <xdr:cNvPr id="7" name="テキスト ボックス 6">
          <a:extLst>
            <a:ext uri="{FF2B5EF4-FFF2-40B4-BE49-F238E27FC236}">
              <a16:creationId xmlns:a16="http://schemas.microsoft.com/office/drawing/2014/main" id="{00000000-0008-0000-3A00-000007000000}"/>
            </a:ext>
          </a:extLst>
        </xdr:cNvPr>
        <xdr:cNvSpPr txBox="1"/>
      </xdr:nvSpPr>
      <xdr:spPr>
        <a:xfrm>
          <a:off x="1381125" y="1781175"/>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丸山</a:t>
          </a:r>
        </a:p>
      </xdr:txBody>
    </xdr:sp>
    <xdr:clientData/>
  </xdr:twoCellAnchor>
  <xdr:twoCellAnchor>
    <xdr:from>
      <xdr:col>1</xdr:col>
      <xdr:colOff>133350</xdr:colOff>
      <xdr:row>13</xdr:row>
      <xdr:rowOff>0</xdr:rowOff>
    </xdr:from>
    <xdr:to>
      <xdr:col>4</xdr:col>
      <xdr:colOff>0</xdr:colOff>
      <xdr:row>14</xdr:row>
      <xdr:rowOff>66675</xdr:rowOff>
    </xdr:to>
    <xdr:sp macro="" textlink="">
      <xdr:nvSpPr>
        <xdr:cNvPr id="8" name="テキスト ボックス 7">
          <a:extLst>
            <a:ext uri="{FF2B5EF4-FFF2-40B4-BE49-F238E27FC236}">
              <a16:creationId xmlns:a16="http://schemas.microsoft.com/office/drawing/2014/main" id="{00000000-0008-0000-3A00-000008000000}"/>
            </a:ext>
          </a:extLst>
        </xdr:cNvPr>
        <xdr:cNvSpPr txBox="1"/>
      </xdr:nvSpPr>
      <xdr:spPr>
        <a:xfrm>
          <a:off x="819150" y="2228850"/>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羽場</a:t>
          </a:r>
        </a:p>
      </xdr:txBody>
    </xdr:sp>
    <xdr:clientData/>
  </xdr:twoCellAnchor>
  <xdr:twoCellAnchor>
    <xdr:from>
      <xdr:col>7</xdr:col>
      <xdr:colOff>76200</xdr:colOff>
      <xdr:row>11</xdr:row>
      <xdr:rowOff>38100</xdr:rowOff>
    </xdr:from>
    <xdr:to>
      <xdr:col>9</xdr:col>
      <xdr:colOff>152400</xdr:colOff>
      <xdr:row>12</xdr:row>
      <xdr:rowOff>104775</xdr:rowOff>
    </xdr:to>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4876800" y="1924050"/>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橋北</a:t>
          </a:r>
        </a:p>
      </xdr:txBody>
    </xdr:sp>
    <xdr:clientData/>
  </xdr:twoCellAnchor>
  <xdr:twoCellAnchor>
    <xdr:from>
      <xdr:col>4</xdr:col>
      <xdr:colOff>95250</xdr:colOff>
      <xdr:row>13</xdr:row>
      <xdr:rowOff>19050</xdr:rowOff>
    </xdr:from>
    <xdr:to>
      <xdr:col>6</xdr:col>
      <xdr:colOff>171450</xdr:colOff>
      <xdr:row>14</xdr:row>
      <xdr:rowOff>85725</xdr:rowOff>
    </xdr:to>
    <xdr:sp macro="" textlink="">
      <xdr:nvSpPr>
        <xdr:cNvPr id="10" name="テキスト ボックス 9">
          <a:extLst>
            <a:ext uri="{FF2B5EF4-FFF2-40B4-BE49-F238E27FC236}">
              <a16:creationId xmlns:a16="http://schemas.microsoft.com/office/drawing/2014/main" id="{00000000-0008-0000-3A00-00000A000000}"/>
            </a:ext>
          </a:extLst>
        </xdr:cNvPr>
        <xdr:cNvSpPr txBox="1"/>
      </xdr:nvSpPr>
      <xdr:spPr>
        <a:xfrm>
          <a:off x="2838450" y="2247900"/>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橋南</a:t>
          </a:r>
        </a:p>
      </xdr:txBody>
    </xdr:sp>
    <xdr:clientData/>
  </xdr:twoCellAnchor>
  <xdr:twoCellAnchor>
    <xdr:from>
      <xdr:col>10</xdr:col>
      <xdr:colOff>114300</xdr:colOff>
      <xdr:row>10</xdr:row>
      <xdr:rowOff>47625</xdr:rowOff>
    </xdr:from>
    <xdr:to>
      <xdr:col>12</xdr:col>
      <xdr:colOff>190500</xdr:colOff>
      <xdr:row>11</xdr:row>
      <xdr:rowOff>114300</xdr:rowOff>
    </xdr:to>
    <xdr:sp macro="" textlink="">
      <xdr:nvSpPr>
        <xdr:cNvPr id="11" name="テキスト ボックス 10">
          <a:extLst>
            <a:ext uri="{FF2B5EF4-FFF2-40B4-BE49-F238E27FC236}">
              <a16:creationId xmlns:a16="http://schemas.microsoft.com/office/drawing/2014/main" id="{00000000-0008-0000-3A00-00000B000000}"/>
            </a:ext>
          </a:extLst>
        </xdr:cNvPr>
        <xdr:cNvSpPr txBox="1"/>
      </xdr:nvSpPr>
      <xdr:spPr>
        <a:xfrm>
          <a:off x="6972300" y="1762125"/>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上郷</a:t>
          </a:r>
        </a:p>
      </xdr:txBody>
    </xdr:sp>
    <xdr:clientData/>
  </xdr:twoCellAnchor>
  <xdr:twoCellAnchor>
    <xdr:from>
      <xdr:col>9</xdr:col>
      <xdr:colOff>47625</xdr:colOff>
      <xdr:row>13</xdr:row>
      <xdr:rowOff>47625</xdr:rowOff>
    </xdr:from>
    <xdr:to>
      <xdr:col>11</xdr:col>
      <xdr:colOff>123825</xdr:colOff>
      <xdr:row>14</xdr:row>
      <xdr:rowOff>114300</xdr:rowOff>
    </xdr:to>
    <xdr:sp macro="" textlink="">
      <xdr:nvSpPr>
        <xdr:cNvPr id="12" name="テキスト ボックス 11">
          <a:extLst>
            <a:ext uri="{FF2B5EF4-FFF2-40B4-BE49-F238E27FC236}">
              <a16:creationId xmlns:a16="http://schemas.microsoft.com/office/drawing/2014/main" id="{00000000-0008-0000-3A00-00000C000000}"/>
            </a:ext>
          </a:extLst>
        </xdr:cNvPr>
        <xdr:cNvSpPr txBox="1"/>
      </xdr:nvSpPr>
      <xdr:spPr>
        <a:xfrm>
          <a:off x="6219825" y="2276475"/>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鼎</a:t>
          </a:r>
        </a:p>
      </xdr:txBody>
    </xdr:sp>
    <xdr:clientData/>
  </xdr:twoCellAnchor>
  <xdr:twoCellAnchor>
    <xdr:from>
      <xdr:col>13</xdr:col>
      <xdr:colOff>57150</xdr:colOff>
      <xdr:row>12</xdr:row>
      <xdr:rowOff>95250</xdr:rowOff>
    </xdr:from>
    <xdr:to>
      <xdr:col>15</xdr:col>
      <xdr:colOff>133350</xdr:colOff>
      <xdr:row>14</xdr:row>
      <xdr:rowOff>0</xdr:rowOff>
    </xdr:to>
    <xdr:sp macro="" textlink="">
      <xdr:nvSpPr>
        <xdr:cNvPr id="13" name="テキスト ボックス 12">
          <a:extLst>
            <a:ext uri="{FF2B5EF4-FFF2-40B4-BE49-F238E27FC236}">
              <a16:creationId xmlns:a16="http://schemas.microsoft.com/office/drawing/2014/main" id="{00000000-0008-0000-3A00-00000D000000}"/>
            </a:ext>
          </a:extLst>
        </xdr:cNvPr>
        <xdr:cNvSpPr txBox="1"/>
      </xdr:nvSpPr>
      <xdr:spPr>
        <a:xfrm>
          <a:off x="8972550" y="2152650"/>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松尾</a:t>
          </a:r>
        </a:p>
      </xdr:txBody>
    </xdr:sp>
    <xdr:clientData/>
  </xdr:twoCellAnchor>
  <xdr:twoCellAnchor>
    <xdr:from>
      <xdr:col>9</xdr:col>
      <xdr:colOff>104774</xdr:colOff>
      <xdr:row>15</xdr:row>
      <xdr:rowOff>38100</xdr:rowOff>
    </xdr:from>
    <xdr:to>
      <xdr:col>11</xdr:col>
      <xdr:colOff>171449</xdr:colOff>
      <xdr:row>16</xdr:row>
      <xdr:rowOff>114300</xdr:rowOff>
    </xdr:to>
    <xdr:sp macro="" textlink="">
      <xdr:nvSpPr>
        <xdr:cNvPr id="14" name="テキスト ボックス 13">
          <a:extLst>
            <a:ext uri="{FF2B5EF4-FFF2-40B4-BE49-F238E27FC236}">
              <a16:creationId xmlns:a16="http://schemas.microsoft.com/office/drawing/2014/main" id="{00000000-0008-0000-3A00-00000E000000}"/>
            </a:ext>
          </a:extLst>
        </xdr:cNvPr>
        <xdr:cNvSpPr txBox="1"/>
      </xdr:nvSpPr>
      <xdr:spPr>
        <a:xfrm>
          <a:off x="6276974" y="2609850"/>
          <a:ext cx="14382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伊賀良</a:t>
          </a:r>
        </a:p>
      </xdr:txBody>
    </xdr:sp>
    <xdr:clientData/>
  </xdr:twoCellAnchor>
  <xdr:twoCellAnchor>
    <xdr:from>
      <xdr:col>6</xdr:col>
      <xdr:colOff>47625</xdr:colOff>
      <xdr:row>18</xdr:row>
      <xdr:rowOff>0</xdr:rowOff>
    </xdr:from>
    <xdr:to>
      <xdr:col>8</xdr:col>
      <xdr:colOff>123825</xdr:colOff>
      <xdr:row>19</xdr:row>
      <xdr:rowOff>66675</xdr:rowOff>
    </xdr:to>
    <xdr:sp macro="" textlink="">
      <xdr:nvSpPr>
        <xdr:cNvPr id="15" name="テキスト ボックス 14">
          <a:extLst>
            <a:ext uri="{FF2B5EF4-FFF2-40B4-BE49-F238E27FC236}">
              <a16:creationId xmlns:a16="http://schemas.microsoft.com/office/drawing/2014/main" id="{00000000-0008-0000-3A00-00000F000000}"/>
            </a:ext>
          </a:extLst>
        </xdr:cNvPr>
        <xdr:cNvSpPr txBox="1"/>
      </xdr:nvSpPr>
      <xdr:spPr>
        <a:xfrm>
          <a:off x="4162425" y="3086100"/>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山本</a:t>
          </a:r>
        </a:p>
      </xdr:txBody>
    </xdr:sp>
    <xdr:clientData/>
  </xdr:twoCellAnchor>
  <xdr:twoCellAnchor>
    <xdr:from>
      <xdr:col>12</xdr:col>
      <xdr:colOff>142875</xdr:colOff>
      <xdr:row>16</xdr:row>
      <xdr:rowOff>28575</xdr:rowOff>
    </xdr:from>
    <xdr:to>
      <xdr:col>15</xdr:col>
      <xdr:colOff>9525</xdr:colOff>
      <xdr:row>17</xdr:row>
      <xdr:rowOff>95250</xdr:rowOff>
    </xdr:to>
    <xdr:sp macro="" textlink="">
      <xdr:nvSpPr>
        <xdr:cNvPr id="16" name="テキスト ボックス 15">
          <a:extLst>
            <a:ext uri="{FF2B5EF4-FFF2-40B4-BE49-F238E27FC236}">
              <a16:creationId xmlns:a16="http://schemas.microsoft.com/office/drawing/2014/main" id="{00000000-0008-0000-3A00-000010000000}"/>
            </a:ext>
          </a:extLst>
        </xdr:cNvPr>
        <xdr:cNvSpPr txBox="1"/>
      </xdr:nvSpPr>
      <xdr:spPr>
        <a:xfrm>
          <a:off x="8372475" y="2771775"/>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竜丘</a:t>
          </a:r>
        </a:p>
      </xdr:txBody>
    </xdr:sp>
    <xdr:clientData/>
  </xdr:twoCellAnchor>
  <xdr:twoCellAnchor>
    <xdr:from>
      <xdr:col>13</xdr:col>
      <xdr:colOff>76200</xdr:colOff>
      <xdr:row>18</xdr:row>
      <xdr:rowOff>95250</xdr:rowOff>
    </xdr:from>
    <xdr:to>
      <xdr:col>15</xdr:col>
      <xdr:colOff>152400</xdr:colOff>
      <xdr:row>20</xdr:row>
      <xdr:rowOff>0</xdr:rowOff>
    </xdr:to>
    <xdr:sp macro="" textlink="">
      <xdr:nvSpPr>
        <xdr:cNvPr id="17" name="テキスト ボックス 16">
          <a:extLst>
            <a:ext uri="{FF2B5EF4-FFF2-40B4-BE49-F238E27FC236}">
              <a16:creationId xmlns:a16="http://schemas.microsoft.com/office/drawing/2014/main" id="{00000000-0008-0000-3A00-000011000000}"/>
            </a:ext>
          </a:extLst>
        </xdr:cNvPr>
        <xdr:cNvSpPr txBox="1"/>
      </xdr:nvSpPr>
      <xdr:spPr>
        <a:xfrm>
          <a:off x="8991600" y="3181350"/>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川路</a:t>
          </a:r>
        </a:p>
      </xdr:txBody>
    </xdr:sp>
    <xdr:clientData/>
  </xdr:twoCellAnchor>
  <xdr:twoCellAnchor>
    <xdr:from>
      <xdr:col>9</xdr:col>
      <xdr:colOff>133350</xdr:colOff>
      <xdr:row>20</xdr:row>
      <xdr:rowOff>57150</xdr:rowOff>
    </xdr:from>
    <xdr:to>
      <xdr:col>12</xdr:col>
      <xdr:colOff>0</xdr:colOff>
      <xdr:row>21</xdr:row>
      <xdr:rowOff>123825</xdr:rowOff>
    </xdr:to>
    <xdr:sp macro="" textlink="">
      <xdr:nvSpPr>
        <xdr:cNvPr id="18" name="テキスト ボックス 17">
          <a:extLst>
            <a:ext uri="{FF2B5EF4-FFF2-40B4-BE49-F238E27FC236}">
              <a16:creationId xmlns:a16="http://schemas.microsoft.com/office/drawing/2014/main" id="{00000000-0008-0000-3A00-000012000000}"/>
            </a:ext>
          </a:extLst>
        </xdr:cNvPr>
        <xdr:cNvSpPr txBox="1"/>
      </xdr:nvSpPr>
      <xdr:spPr>
        <a:xfrm>
          <a:off x="6305550" y="3486150"/>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三穂</a:t>
          </a:r>
        </a:p>
      </xdr:txBody>
    </xdr:sp>
    <xdr:clientData/>
  </xdr:twoCellAnchor>
  <xdr:twoCellAnchor>
    <xdr:from>
      <xdr:col>17</xdr:col>
      <xdr:colOff>85725</xdr:colOff>
      <xdr:row>17</xdr:row>
      <xdr:rowOff>114300</xdr:rowOff>
    </xdr:from>
    <xdr:to>
      <xdr:col>19</xdr:col>
      <xdr:colOff>161925</xdr:colOff>
      <xdr:row>19</xdr:row>
      <xdr:rowOff>19050</xdr:rowOff>
    </xdr:to>
    <xdr:sp macro="" textlink="">
      <xdr:nvSpPr>
        <xdr:cNvPr id="19" name="テキスト ボックス 18">
          <a:extLst>
            <a:ext uri="{FF2B5EF4-FFF2-40B4-BE49-F238E27FC236}">
              <a16:creationId xmlns:a16="http://schemas.microsoft.com/office/drawing/2014/main" id="{00000000-0008-0000-3A00-000013000000}"/>
            </a:ext>
          </a:extLst>
        </xdr:cNvPr>
        <xdr:cNvSpPr txBox="1"/>
      </xdr:nvSpPr>
      <xdr:spPr>
        <a:xfrm>
          <a:off x="11744325" y="3028950"/>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龍江</a:t>
          </a:r>
        </a:p>
      </xdr:txBody>
    </xdr:sp>
    <xdr:clientData/>
  </xdr:twoCellAnchor>
  <xdr:twoCellAnchor>
    <xdr:from>
      <xdr:col>21</xdr:col>
      <xdr:colOff>142875</xdr:colOff>
      <xdr:row>18</xdr:row>
      <xdr:rowOff>152400</xdr:rowOff>
    </xdr:from>
    <xdr:to>
      <xdr:col>24</xdr:col>
      <xdr:colOff>9525</xdr:colOff>
      <xdr:row>20</xdr:row>
      <xdr:rowOff>57150</xdr:rowOff>
    </xdr:to>
    <xdr:sp macro="" textlink="">
      <xdr:nvSpPr>
        <xdr:cNvPr id="20" name="テキスト ボックス 19">
          <a:extLst>
            <a:ext uri="{FF2B5EF4-FFF2-40B4-BE49-F238E27FC236}">
              <a16:creationId xmlns:a16="http://schemas.microsoft.com/office/drawing/2014/main" id="{00000000-0008-0000-3A00-000014000000}"/>
            </a:ext>
          </a:extLst>
        </xdr:cNvPr>
        <xdr:cNvSpPr txBox="1"/>
      </xdr:nvSpPr>
      <xdr:spPr>
        <a:xfrm>
          <a:off x="14544675" y="3238500"/>
          <a:ext cx="19240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千代</a:t>
          </a:r>
        </a:p>
      </xdr:txBody>
    </xdr:sp>
    <xdr:clientData/>
  </xdr:twoCellAnchor>
  <xdr:twoCellAnchor>
    <xdr:from>
      <xdr:col>26</xdr:col>
      <xdr:colOff>190500</xdr:colOff>
      <xdr:row>16</xdr:row>
      <xdr:rowOff>66675</xdr:rowOff>
    </xdr:from>
    <xdr:to>
      <xdr:col>29</xdr:col>
      <xdr:colOff>57150</xdr:colOff>
      <xdr:row>17</xdr:row>
      <xdr:rowOff>133350</xdr:rowOff>
    </xdr:to>
    <xdr:sp macro="" textlink="">
      <xdr:nvSpPr>
        <xdr:cNvPr id="21" name="テキスト ボックス 20">
          <a:extLst>
            <a:ext uri="{FF2B5EF4-FFF2-40B4-BE49-F238E27FC236}">
              <a16:creationId xmlns:a16="http://schemas.microsoft.com/office/drawing/2014/main" id="{00000000-0008-0000-3A00-000015000000}"/>
            </a:ext>
          </a:extLst>
        </xdr:cNvPr>
        <xdr:cNvSpPr txBox="1"/>
      </xdr:nvSpPr>
      <xdr:spPr>
        <a:xfrm>
          <a:off x="18021300" y="2809875"/>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rPr>
            <a:t>上村</a:t>
          </a:r>
        </a:p>
      </xdr:txBody>
    </xdr:sp>
    <xdr:clientData/>
  </xdr:twoCellAnchor>
  <xdr:twoCellAnchor>
    <xdr:from>
      <xdr:col>17</xdr:col>
      <xdr:colOff>76199</xdr:colOff>
      <xdr:row>14</xdr:row>
      <xdr:rowOff>152399</xdr:rowOff>
    </xdr:from>
    <xdr:to>
      <xdr:col>19</xdr:col>
      <xdr:colOff>142874</xdr:colOff>
      <xdr:row>16</xdr:row>
      <xdr:rowOff>66674</xdr:rowOff>
    </xdr:to>
    <xdr:sp macro="" textlink="">
      <xdr:nvSpPr>
        <xdr:cNvPr id="22" name="テキスト ボックス 21">
          <a:extLst>
            <a:ext uri="{FF2B5EF4-FFF2-40B4-BE49-F238E27FC236}">
              <a16:creationId xmlns:a16="http://schemas.microsoft.com/office/drawing/2014/main" id="{00000000-0008-0000-3A00-000016000000}"/>
            </a:ext>
          </a:extLst>
        </xdr:cNvPr>
        <xdr:cNvSpPr txBox="1"/>
      </xdr:nvSpPr>
      <xdr:spPr>
        <a:xfrm>
          <a:off x="11734799" y="2552699"/>
          <a:ext cx="14382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下久堅</a:t>
          </a:r>
        </a:p>
      </xdr:txBody>
    </xdr:sp>
    <xdr:clientData/>
  </xdr:twoCellAnchor>
  <xdr:twoCellAnchor>
    <xdr:from>
      <xdr:col>20</xdr:col>
      <xdr:colOff>209549</xdr:colOff>
      <xdr:row>14</xdr:row>
      <xdr:rowOff>142874</xdr:rowOff>
    </xdr:from>
    <xdr:to>
      <xdr:col>23</xdr:col>
      <xdr:colOff>66674</xdr:colOff>
      <xdr:row>16</xdr:row>
      <xdr:rowOff>57149</xdr:rowOff>
    </xdr:to>
    <xdr:sp macro="" textlink="">
      <xdr:nvSpPr>
        <xdr:cNvPr id="23" name="テキスト ボックス 22">
          <a:extLst>
            <a:ext uri="{FF2B5EF4-FFF2-40B4-BE49-F238E27FC236}">
              <a16:creationId xmlns:a16="http://schemas.microsoft.com/office/drawing/2014/main" id="{00000000-0008-0000-3A00-000017000000}"/>
            </a:ext>
          </a:extLst>
        </xdr:cNvPr>
        <xdr:cNvSpPr txBox="1"/>
      </xdr:nvSpPr>
      <xdr:spPr>
        <a:xfrm>
          <a:off x="13925549" y="2543174"/>
          <a:ext cx="19145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上久堅</a:t>
          </a:r>
        </a:p>
      </xdr:txBody>
    </xdr:sp>
    <xdr:clientData/>
  </xdr:twoCellAnchor>
  <xdr:twoCellAnchor>
    <xdr:from>
      <xdr:col>13</xdr:col>
      <xdr:colOff>57149</xdr:colOff>
      <xdr:row>8</xdr:row>
      <xdr:rowOff>57149</xdr:rowOff>
    </xdr:from>
    <xdr:to>
      <xdr:col>15</xdr:col>
      <xdr:colOff>123824</xdr:colOff>
      <xdr:row>9</xdr:row>
      <xdr:rowOff>133349</xdr:rowOff>
    </xdr:to>
    <xdr:sp macro="" textlink="">
      <xdr:nvSpPr>
        <xdr:cNvPr id="24" name="テキスト ボックス 23">
          <a:extLst>
            <a:ext uri="{FF2B5EF4-FFF2-40B4-BE49-F238E27FC236}">
              <a16:creationId xmlns:a16="http://schemas.microsoft.com/office/drawing/2014/main" id="{00000000-0008-0000-3A00-000018000000}"/>
            </a:ext>
          </a:extLst>
        </xdr:cNvPr>
        <xdr:cNvSpPr txBox="1"/>
      </xdr:nvSpPr>
      <xdr:spPr>
        <a:xfrm>
          <a:off x="8972549" y="1428749"/>
          <a:ext cx="14382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座光寺</a:t>
          </a:r>
        </a:p>
      </xdr:txBody>
    </xdr:sp>
    <xdr:clientData/>
  </xdr:twoCellAnchor>
  <xdr:twoCellAnchor>
    <xdr:from>
      <xdr:col>25</xdr:col>
      <xdr:colOff>76199</xdr:colOff>
      <xdr:row>23</xdr:row>
      <xdr:rowOff>76199</xdr:rowOff>
    </xdr:from>
    <xdr:to>
      <xdr:col>27</xdr:col>
      <xdr:colOff>142874</xdr:colOff>
      <xdr:row>24</xdr:row>
      <xdr:rowOff>142874</xdr:rowOff>
    </xdr:to>
    <xdr:sp macro="" textlink="">
      <xdr:nvSpPr>
        <xdr:cNvPr id="25" name="テキスト ボックス 24">
          <a:extLst>
            <a:ext uri="{FF2B5EF4-FFF2-40B4-BE49-F238E27FC236}">
              <a16:creationId xmlns:a16="http://schemas.microsoft.com/office/drawing/2014/main" id="{00000000-0008-0000-3A00-000019000000}"/>
            </a:ext>
          </a:extLst>
        </xdr:cNvPr>
        <xdr:cNvSpPr txBox="1"/>
      </xdr:nvSpPr>
      <xdr:spPr>
        <a:xfrm>
          <a:off x="17221199" y="4019549"/>
          <a:ext cx="14382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rPr>
            <a:t>南信濃</a:t>
          </a:r>
        </a:p>
      </xdr:txBody>
    </xdr:sp>
    <xdr:clientData/>
  </xdr:twoCellAnchor>
  <xdr:twoCellAnchor>
    <xdr:from>
      <xdr:col>13</xdr:col>
      <xdr:colOff>76200</xdr:colOff>
      <xdr:row>14</xdr:row>
      <xdr:rowOff>38100</xdr:rowOff>
    </xdr:from>
    <xdr:to>
      <xdr:col>17</xdr:col>
      <xdr:colOff>28575</xdr:colOff>
      <xdr:row>15</xdr:row>
      <xdr:rowOff>104775</xdr:rowOff>
    </xdr:to>
    <xdr:sp macro="" textlink="">
      <xdr:nvSpPr>
        <xdr:cNvPr id="26" name="テキスト ボックス 25">
          <a:extLst>
            <a:ext uri="{FF2B5EF4-FFF2-40B4-BE49-F238E27FC236}">
              <a16:creationId xmlns:a16="http://schemas.microsoft.com/office/drawing/2014/main" id="{00000000-0008-0000-3A00-00001A000000}"/>
            </a:ext>
          </a:extLst>
        </xdr:cNvPr>
        <xdr:cNvSpPr txBox="1"/>
      </xdr:nvSpPr>
      <xdr:spPr>
        <a:xfrm>
          <a:off x="8991600" y="2438400"/>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Ｃブロック</a:t>
          </a:r>
        </a:p>
      </xdr:txBody>
    </xdr:sp>
    <xdr:clientData/>
  </xdr:twoCellAnchor>
  <xdr:twoCellAnchor>
    <xdr:from>
      <xdr:col>15</xdr:col>
      <xdr:colOff>114300</xdr:colOff>
      <xdr:row>20</xdr:row>
      <xdr:rowOff>57150</xdr:rowOff>
    </xdr:from>
    <xdr:to>
      <xdr:col>19</xdr:col>
      <xdr:colOff>66675</xdr:colOff>
      <xdr:row>21</xdr:row>
      <xdr:rowOff>123825</xdr:rowOff>
    </xdr:to>
    <xdr:sp macro="" textlink="">
      <xdr:nvSpPr>
        <xdr:cNvPr id="27" name="テキスト ボックス 26">
          <a:extLst>
            <a:ext uri="{FF2B5EF4-FFF2-40B4-BE49-F238E27FC236}">
              <a16:creationId xmlns:a16="http://schemas.microsoft.com/office/drawing/2014/main" id="{00000000-0008-0000-3A00-00001B000000}"/>
            </a:ext>
          </a:extLst>
        </xdr:cNvPr>
        <xdr:cNvSpPr txBox="1"/>
      </xdr:nvSpPr>
      <xdr:spPr>
        <a:xfrm>
          <a:off x="10401300" y="3486150"/>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Ｄブロック</a:t>
          </a:r>
        </a:p>
      </xdr:txBody>
    </xdr:sp>
    <xdr:clientData/>
  </xdr:twoCellAnchor>
  <xdr:twoCellAnchor>
    <xdr:from>
      <xdr:col>7</xdr:col>
      <xdr:colOff>28575</xdr:colOff>
      <xdr:row>8</xdr:row>
      <xdr:rowOff>66675</xdr:rowOff>
    </xdr:from>
    <xdr:to>
      <xdr:col>10</xdr:col>
      <xdr:colOff>190500</xdr:colOff>
      <xdr:row>9</xdr:row>
      <xdr:rowOff>133350</xdr:rowOff>
    </xdr:to>
    <xdr:sp macro="" textlink="">
      <xdr:nvSpPr>
        <xdr:cNvPr id="28" name="テキスト ボックス 27">
          <a:extLst>
            <a:ext uri="{FF2B5EF4-FFF2-40B4-BE49-F238E27FC236}">
              <a16:creationId xmlns:a16="http://schemas.microsoft.com/office/drawing/2014/main" id="{00000000-0008-0000-3A00-00001C000000}"/>
            </a:ext>
          </a:extLst>
        </xdr:cNvPr>
        <xdr:cNvSpPr txBox="1"/>
      </xdr:nvSpPr>
      <xdr:spPr>
        <a:xfrm>
          <a:off x="4829175" y="1438275"/>
          <a:ext cx="221932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Ｂブロック</a:t>
          </a:r>
        </a:p>
      </xdr:txBody>
    </xdr:sp>
    <xdr:clientData/>
  </xdr:twoCellAnchor>
  <xdr:twoCellAnchor>
    <xdr:from>
      <xdr:col>26</xdr:col>
      <xdr:colOff>0</xdr:colOff>
      <xdr:row>20</xdr:row>
      <xdr:rowOff>76200</xdr:rowOff>
    </xdr:from>
    <xdr:to>
      <xdr:col>29</xdr:col>
      <xdr:colOff>161925</xdr:colOff>
      <xdr:row>21</xdr:row>
      <xdr:rowOff>142875</xdr:rowOff>
    </xdr:to>
    <xdr:sp macro="" textlink="">
      <xdr:nvSpPr>
        <xdr:cNvPr id="29" name="テキスト ボックス 28">
          <a:extLst>
            <a:ext uri="{FF2B5EF4-FFF2-40B4-BE49-F238E27FC236}">
              <a16:creationId xmlns:a16="http://schemas.microsoft.com/office/drawing/2014/main" id="{00000000-0008-0000-3A00-00001D000000}"/>
            </a:ext>
          </a:extLst>
        </xdr:cNvPr>
        <xdr:cNvSpPr txBox="1"/>
      </xdr:nvSpPr>
      <xdr:spPr>
        <a:xfrm>
          <a:off x="17830800" y="3505200"/>
          <a:ext cx="221932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Ｃブロック</a:t>
          </a:r>
        </a:p>
      </xdr:txBody>
    </xdr:sp>
    <xdr:clientData/>
  </xdr:twoCellAnchor>
  <xdr:twoCellAnchor>
    <xdr:from>
      <xdr:col>5</xdr:col>
      <xdr:colOff>66675</xdr:colOff>
      <xdr:row>16</xdr:row>
      <xdr:rowOff>28575</xdr:rowOff>
    </xdr:from>
    <xdr:to>
      <xdr:col>9</xdr:col>
      <xdr:colOff>19050</xdr:colOff>
      <xdr:row>17</xdr:row>
      <xdr:rowOff>95250</xdr:rowOff>
    </xdr:to>
    <xdr:sp macro="" textlink="">
      <xdr:nvSpPr>
        <xdr:cNvPr id="30" name="テキスト ボックス 29">
          <a:extLst>
            <a:ext uri="{FF2B5EF4-FFF2-40B4-BE49-F238E27FC236}">
              <a16:creationId xmlns:a16="http://schemas.microsoft.com/office/drawing/2014/main" id="{00000000-0008-0000-3A00-00001E000000}"/>
            </a:ext>
          </a:extLst>
        </xdr:cNvPr>
        <xdr:cNvSpPr txBox="1"/>
      </xdr:nvSpPr>
      <xdr:spPr>
        <a:xfrm>
          <a:off x="3495675" y="2771775"/>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Ｂブロック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466725</xdr:colOff>
      <xdr:row>92</xdr:row>
      <xdr:rowOff>28575</xdr:rowOff>
    </xdr:from>
    <xdr:to>
      <xdr:col>3</xdr:col>
      <xdr:colOff>95250</xdr:colOff>
      <xdr:row>95</xdr:row>
      <xdr:rowOff>19050</xdr:rowOff>
    </xdr:to>
    <xdr:grpSp>
      <xdr:nvGrpSpPr>
        <xdr:cNvPr id="176" name="グループ化 1148">
          <a:extLst>
            <a:ext uri="{FF2B5EF4-FFF2-40B4-BE49-F238E27FC236}">
              <a16:creationId xmlns:a16="http://schemas.microsoft.com/office/drawing/2014/main" id="{00000000-0008-0000-4900-0000B0000000}"/>
            </a:ext>
          </a:extLst>
        </xdr:cNvPr>
        <xdr:cNvGrpSpPr>
          <a:grpSpLocks/>
        </xdr:cNvGrpSpPr>
      </xdr:nvGrpSpPr>
      <xdr:grpSpPr bwMode="auto">
        <a:xfrm>
          <a:off x="2170642" y="18718742"/>
          <a:ext cx="316441" cy="720725"/>
          <a:chOff x="8710083" y="16922746"/>
          <a:chExt cx="317505" cy="497421"/>
        </a:xfrm>
      </xdr:grpSpPr>
      <xdr:cxnSp macro="">
        <xdr:nvCxnSpPr>
          <xdr:cNvPr id="177" name="直線コネクタ 1133">
            <a:extLst>
              <a:ext uri="{FF2B5EF4-FFF2-40B4-BE49-F238E27FC236}">
                <a16:creationId xmlns:a16="http://schemas.microsoft.com/office/drawing/2014/main" id="{00000000-0008-0000-4900-0000B1000000}"/>
              </a:ext>
            </a:extLst>
          </xdr:cNvPr>
          <xdr:cNvCxnSpPr>
            <a:cxnSpLocks noChangeShapeType="1"/>
          </xdr:cNvCxnSpPr>
        </xdr:nvCxnSpPr>
        <xdr:spPr bwMode="auto">
          <a:xfrm>
            <a:off x="8731250" y="16922750"/>
            <a:ext cx="0" cy="497417"/>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8" name="直線コネクタ 1137">
            <a:extLst>
              <a:ext uri="{FF2B5EF4-FFF2-40B4-BE49-F238E27FC236}">
                <a16:creationId xmlns:a16="http://schemas.microsoft.com/office/drawing/2014/main" id="{00000000-0008-0000-4900-0000B2000000}"/>
              </a:ext>
            </a:extLst>
          </xdr:cNvPr>
          <xdr:cNvCxnSpPr>
            <a:cxnSpLocks noChangeShapeType="1"/>
          </xdr:cNvCxnSpPr>
        </xdr:nvCxnSpPr>
        <xdr:spPr bwMode="auto">
          <a:xfrm>
            <a:off x="8710083" y="16922746"/>
            <a:ext cx="280361" cy="449"/>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9" name="直線コネクタ 1144">
            <a:extLst>
              <a:ext uri="{FF2B5EF4-FFF2-40B4-BE49-F238E27FC236}">
                <a16:creationId xmlns:a16="http://schemas.microsoft.com/office/drawing/2014/main" id="{00000000-0008-0000-4900-0000B3000000}"/>
              </a:ext>
            </a:extLst>
          </xdr:cNvPr>
          <xdr:cNvCxnSpPr>
            <a:cxnSpLocks noChangeShapeType="1"/>
          </xdr:cNvCxnSpPr>
        </xdr:nvCxnSpPr>
        <xdr:spPr bwMode="auto">
          <a:xfrm flipH="1" flipV="1">
            <a:off x="8732313" y="17395828"/>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0</xdr:col>
      <xdr:colOff>286808</xdr:colOff>
      <xdr:row>88</xdr:row>
      <xdr:rowOff>28573</xdr:rowOff>
    </xdr:from>
    <xdr:to>
      <xdr:col>9</xdr:col>
      <xdr:colOff>620183</xdr:colOff>
      <xdr:row>113</xdr:row>
      <xdr:rowOff>74080</xdr:rowOff>
    </xdr:to>
    <xdr:grpSp>
      <xdr:nvGrpSpPr>
        <xdr:cNvPr id="180" name="グループ化 246">
          <a:extLst>
            <a:ext uri="{FF2B5EF4-FFF2-40B4-BE49-F238E27FC236}">
              <a16:creationId xmlns:a16="http://schemas.microsoft.com/office/drawing/2014/main" id="{00000000-0008-0000-4900-0000B4000000}"/>
            </a:ext>
          </a:extLst>
        </xdr:cNvPr>
        <xdr:cNvGrpSpPr>
          <a:grpSpLocks/>
        </xdr:cNvGrpSpPr>
      </xdr:nvGrpSpPr>
      <xdr:grpSpPr bwMode="auto">
        <a:xfrm>
          <a:off x="286808" y="17745073"/>
          <a:ext cx="6852708" cy="6130924"/>
          <a:chOff x="8975725" y="15904637"/>
          <a:chExt cx="7115335" cy="3783872"/>
        </a:xfrm>
      </xdr:grpSpPr>
      <xdr:cxnSp macro="">
        <xdr:nvCxnSpPr>
          <xdr:cNvPr id="181" name="直線コネクタ 161">
            <a:extLst>
              <a:ext uri="{FF2B5EF4-FFF2-40B4-BE49-F238E27FC236}">
                <a16:creationId xmlns:a16="http://schemas.microsoft.com/office/drawing/2014/main" id="{00000000-0008-0000-4900-0000B5000000}"/>
              </a:ext>
            </a:extLst>
          </xdr:cNvPr>
          <xdr:cNvCxnSpPr>
            <a:cxnSpLocks noChangeShapeType="1"/>
          </xdr:cNvCxnSpPr>
        </xdr:nvCxnSpPr>
        <xdr:spPr bwMode="auto">
          <a:xfrm>
            <a:off x="13849350" y="17261417"/>
            <a:ext cx="0" cy="994834"/>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182" name="テキスト ボックス 181">
            <a:extLst>
              <a:ext uri="{FF2B5EF4-FFF2-40B4-BE49-F238E27FC236}">
                <a16:creationId xmlns:a16="http://schemas.microsoft.com/office/drawing/2014/main" id="{00000000-0008-0000-4900-0000B6000000}"/>
              </a:ext>
            </a:extLst>
          </xdr:cNvPr>
          <xdr:cNvSpPr txBox="1"/>
        </xdr:nvSpPr>
        <xdr:spPr>
          <a:xfrm>
            <a:off x="8975725" y="16021133"/>
            <a:ext cx="703606" cy="2579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協議会</a:t>
            </a:r>
          </a:p>
        </xdr:txBody>
      </xdr:sp>
      <xdr:sp macro="" textlink="">
        <xdr:nvSpPr>
          <xdr:cNvPr id="183" name="テキスト ボックス 182">
            <a:extLst>
              <a:ext uri="{FF2B5EF4-FFF2-40B4-BE49-F238E27FC236}">
                <a16:creationId xmlns:a16="http://schemas.microsoft.com/office/drawing/2014/main" id="{00000000-0008-0000-4900-0000B7000000}"/>
              </a:ext>
            </a:extLst>
          </xdr:cNvPr>
          <xdr:cNvSpPr txBox="1"/>
        </xdr:nvSpPr>
        <xdr:spPr>
          <a:xfrm>
            <a:off x="8975725" y="16553686"/>
            <a:ext cx="703606"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館長</a:t>
            </a:r>
          </a:p>
        </xdr:txBody>
      </xdr:sp>
      <xdr:sp macro="" textlink="">
        <xdr:nvSpPr>
          <xdr:cNvPr id="184" name="テキスト ボックス 183">
            <a:extLst>
              <a:ext uri="{FF2B5EF4-FFF2-40B4-BE49-F238E27FC236}">
                <a16:creationId xmlns:a16="http://schemas.microsoft.com/office/drawing/2014/main" id="{00000000-0008-0000-4900-0000B8000000}"/>
              </a:ext>
            </a:extLst>
          </xdr:cNvPr>
          <xdr:cNvSpPr txBox="1"/>
        </xdr:nvSpPr>
        <xdr:spPr>
          <a:xfrm>
            <a:off x="9946899" y="16553686"/>
            <a:ext cx="713515"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副館長</a:t>
            </a:r>
          </a:p>
        </xdr:txBody>
      </xdr:sp>
      <xdr:sp macro="" textlink="">
        <xdr:nvSpPr>
          <xdr:cNvPr id="185" name="テキスト ボックス 184">
            <a:extLst>
              <a:ext uri="{FF2B5EF4-FFF2-40B4-BE49-F238E27FC236}">
                <a16:creationId xmlns:a16="http://schemas.microsoft.com/office/drawing/2014/main" id="{00000000-0008-0000-4900-0000B9000000}"/>
              </a:ext>
            </a:extLst>
          </xdr:cNvPr>
          <xdr:cNvSpPr txBox="1"/>
        </xdr:nvSpPr>
        <xdr:spPr>
          <a:xfrm>
            <a:off x="9952642" y="17234963"/>
            <a:ext cx="1065926"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考古博物館長</a:t>
            </a:r>
          </a:p>
        </xdr:txBody>
      </xdr:sp>
      <xdr:sp macro="" textlink="">
        <xdr:nvSpPr>
          <xdr:cNvPr id="186" name="テキスト ボックス 185">
            <a:extLst>
              <a:ext uri="{FF2B5EF4-FFF2-40B4-BE49-F238E27FC236}">
                <a16:creationId xmlns:a16="http://schemas.microsoft.com/office/drawing/2014/main" id="{00000000-0008-0000-4900-0000BA000000}"/>
              </a:ext>
            </a:extLst>
          </xdr:cNvPr>
          <xdr:cNvSpPr txBox="1"/>
        </xdr:nvSpPr>
        <xdr:spPr>
          <a:xfrm>
            <a:off x="11245101" y="16378942"/>
            <a:ext cx="931534" cy="2579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学芸係長</a:t>
            </a:r>
          </a:p>
        </xdr:txBody>
      </xdr:sp>
      <xdr:sp macro="" textlink="">
        <xdr:nvSpPr>
          <xdr:cNvPr id="187" name="テキスト ボックス 186">
            <a:extLst>
              <a:ext uri="{FF2B5EF4-FFF2-40B4-BE49-F238E27FC236}">
                <a16:creationId xmlns:a16="http://schemas.microsoft.com/office/drawing/2014/main" id="{00000000-0008-0000-4900-0000BB000000}"/>
              </a:ext>
            </a:extLst>
          </xdr:cNvPr>
          <xdr:cNvSpPr txBox="1"/>
        </xdr:nvSpPr>
        <xdr:spPr>
          <a:xfrm>
            <a:off x="11245101" y="16786678"/>
            <a:ext cx="931534"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庶務係長</a:t>
            </a:r>
          </a:p>
        </xdr:txBody>
      </xdr:sp>
      <xdr:sp macro="" textlink="">
        <xdr:nvSpPr>
          <xdr:cNvPr id="188" name="テキスト ボックス 187">
            <a:extLst>
              <a:ext uri="{FF2B5EF4-FFF2-40B4-BE49-F238E27FC236}">
                <a16:creationId xmlns:a16="http://schemas.microsoft.com/office/drawing/2014/main" id="{00000000-0008-0000-4900-0000BC000000}"/>
              </a:ext>
            </a:extLst>
          </xdr:cNvPr>
          <xdr:cNvSpPr txBox="1"/>
        </xdr:nvSpPr>
        <xdr:spPr>
          <a:xfrm>
            <a:off x="12464023" y="16378942"/>
            <a:ext cx="683786" cy="2579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学芸係</a:t>
            </a:r>
          </a:p>
        </xdr:txBody>
      </xdr:sp>
      <xdr:sp macro="" textlink="">
        <xdr:nvSpPr>
          <xdr:cNvPr id="189" name="テキスト ボックス 188">
            <a:extLst>
              <a:ext uri="{FF2B5EF4-FFF2-40B4-BE49-F238E27FC236}">
                <a16:creationId xmlns:a16="http://schemas.microsoft.com/office/drawing/2014/main" id="{00000000-0008-0000-4900-0000BD000000}"/>
              </a:ext>
            </a:extLst>
          </xdr:cNvPr>
          <xdr:cNvSpPr txBox="1"/>
        </xdr:nvSpPr>
        <xdr:spPr>
          <a:xfrm>
            <a:off x="12464023" y="16786678"/>
            <a:ext cx="703606"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庶務係</a:t>
            </a:r>
          </a:p>
        </xdr:txBody>
      </xdr:sp>
      <xdr:sp macro="" textlink="">
        <xdr:nvSpPr>
          <xdr:cNvPr id="190" name="テキスト ボックス 189">
            <a:extLst>
              <a:ext uri="{FF2B5EF4-FFF2-40B4-BE49-F238E27FC236}">
                <a16:creationId xmlns:a16="http://schemas.microsoft.com/office/drawing/2014/main" id="{00000000-0008-0000-4900-0000BE000000}"/>
              </a:ext>
            </a:extLst>
          </xdr:cNvPr>
          <xdr:cNvSpPr txBox="1"/>
        </xdr:nvSpPr>
        <xdr:spPr>
          <a:xfrm>
            <a:off x="14604569" y="15904637"/>
            <a:ext cx="1199102"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自然評議員会</a:t>
            </a:r>
          </a:p>
        </xdr:txBody>
      </xdr:sp>
      <xdr:sp macro="" textlink="">
        <xdr:nvSpPr>
          <xdr:cNvPr id="191" name="テキスト ボックス 190">
            <a:extLst>
              <a:ext uri="{FF2B5EF4-FFF2-40B4-BE49-F238E27FC236}">
                <a16:creationId xmlns:a16="http://schemas.microsoft.com/office/drawing/2014/main" id="{00000000-0008-0000-4900-0000BF000000}"/>
              </a:ext>
            </a:extLst>
          </xdr:cNvPr>
          <xdr:cNvSpPr txBox="1"/>
        </xdr:nvSpPr>
        <xdr:spPr>
          <a:xfrm>
            <a:off x="14594659" y="16270767"/>
            <a:ext cx="1218922"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美術評議員会</a:t>
            </a:r>
          </a:p>
        </xdr:txBody>
      </xdr:sp>
      <xdr:cxnSp macro="">
        <xdr:nvCxnSpPr>
          <xdr:cNvPr id="192" name="直線コネクタ 191">
            <a:extLst>
              <a:ext uri="{FF2B5EF4-FFF2-40B4-BE49-F238E27FC236}">
                <a16:creationId xmlns:a16="http://schemas.microsoft.com/office/drawing/2014/main" id="{00000000-0008-0000-4900-0000C0000000}"/>
              </a:ext>
            </a:extLst>
          </xdr:cNvPr>
          <xdr:cNvCxnSpPr>
            <a:stCxn id="182" idx="2"/>
            <a:endCxn id="183" idx="0"/>
          </xdr:cNvCxnSpPr>
        </xdr:nvCxnSpPr>
        <xdr:spPr bwMode="auto">
          <a:xfrm>
            <a:off x="9332483" y="16279088"/>
            <a:ext cx="0" cy="274598"/>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xnSp macro="">
        <xdr:nvCxnSpPr>
          <xdr:cNvPr id="193" name="直線コネクタ 5">
            <a:extLst>
              <a:ext uri="{FF2B5EF4-FFF2-40B4-BE49-F238E27FC236}">
                <a16:creationId xmlns:a16="http://schemas.microsoft.com/office/drawing/2014/main" id="{00000000-0008-0000-4900-0000C1000000}"/>
              </a:ext>
            </a:extLst>
          </xdr:cNvPr>
          <xdr:cNvCxnSpPr>
            <a:cxnSpLocks noChangeShapeType="1"/>
            <a:stCxn id="183" idx="3"/>
            <a:endCxn id="184" idx="1"/>
          </xdr:cNvCxnSpPr>
        </xdr:nvCxnSpPr>
        <xdr:spPr bwMode="auto">
          <a:xfrm>
            <a:off x="9682692" y="16685684"/>
            <a:ext cx="26670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4" name="直線コネクタ 7">
            <a:extLst>
              <a:ext uri="{FF2B5EF4-FFF2-40B4-BE49-F238E27FC236}">
                <a16:creationId xmlns:a16="http://schemas.microsoft.com/office/drawing/2014/main" id="{00000000-0008-0000-4900-0000C2000000}"/>
              </a:ext>
            </a:extLst>
          </xdr:cNvPr>
          <xdr:cNvCxnSpPr>
            <a:cxnSpLocks noChangeShapeType="1"/>
          </xdr:cNvCxnSpPr>
        </xdr:nvCxnSpPr>
        <xdr:spPr bwMode="auto">
          <a:xfrm flipH="1">
            <a:off x="9809785" y="16684248"/>
            <a:ext cx="10990" cy="664494"/>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5" name="直線コネクタ 14">
            <a:extLst>
              <a:ext uri="{FF2B5EF4-FFF2-40B4-BE49-F238E27FC236}">
                <a16:creationId xmlns:a16="http://schemas.microsoft.com/office/drawing/2014/main" id="{00000000-0008-0000-4900-0000C3000000}"/>
              </a:ext>
            </a:extLst>
          </xdr:cNvPr>
          <xdr:cNvCxnSpPr>
            <a:cxnSpLocks noChangeShapeType="1"/>
            <a:stCxn id="184" idx="3"/>
          </xdr:cNvCxnSpPr>
        </xdr:nvCxnSpPr>
        <xdr:spPr bwMode="auto">
          <a:xfrm flipV="1">
            <a:off x="10656358" y="16685683"/>
            <a:ext cx="297392"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nvGrpSpPr>
          <xdr:cNvPr id="196" name="グループ化 1149">
            <a:extLst>
              <a:ext uri="{FF2B5EF4-FFF2-40B4-BE49-F238E27FC236}">
                <a16:creationId xmlns:a16="http://schemas.microsoft.com/office/drawing/2014/main" id="{00000000-0008-0000-4900-0000C4000000}"/>
              </a:ext>
            </a:extLst>
          </xdr:cNvPr>
          <xdr:cNvGrpSpPr>
            <a:grpSpLocks/>
          </xdr:cNvGrpSpPr>
        </xdr:nvGrpSpPr>
        <xdr:grpSpPr bwMode="auto">
          <a:xfrm>
            <a:off x="11029557" y="16009398"/>
            <a:ext cx="2443028" cy="1334796"/>
            <a:chOff x="7622167" y="14390160"/>
            <a:chExt cx="3807833" cy="1463123"/>
          </a:xfrm>
        </xdr:grpSpPr>
        <xdr:grpSp>
          <xdr:nvGrpSpPr>
            <xdr:cNvPr id="221" name="グループ化 107">
              <a:extLst>
                <a:ext uri="{FF2B5EF4-FFF2-40B4-BE49-F238E27FC236}">
                  <a16:creationId xmlns:a16="http://schemas.microsoft.com/office/drawing/2014/main" id="{00000000-0008-0000-4900-0000DD000000}"/>
                </a:ext>
              </a:extLst>
            </xdr:cNvPr>
            <xdr:cNvGrpSpPr>
              <a:grpSpLocks/>
            </xdr:cNvGrpSpPr>
          </xdr:nvGrpSpPr>
          <xdr:grpSpPr bwMode="auto">
            <a:xfrm>
              <a:off x="11134725" y="14802910"/>
              <a:ext cx="295275" cy="419266"/>
              <a:chOff x="8880475" y="16845493"/>
              <a:chExt cx="295275" cy="419266"/>
            </a:xfrm>
          </xdr:grpSpPr>
          <xdr:cxnSp macro="">
            <xdr:nvCxnSpPr>
              <xdr:cNvPr id="229" name="直線コネクタ 108">
                <a:extLst>
                  <a:ext uri="{FF2B5EF4-FFF2-40B4-BE49-F238E27FC236}">
                    <a16:creationId xmlns:a16="http://schemas.microsoft.com/office/drawing/2014/main" id="{00000000-0008-0000-4900-0000E5000000}"/>
                  </a:ext>
                </a:extLst>
              </xdr:cNvPr>
              <xdr:cNvCxnSpPr>
                <a:cxnSpLocks noChangeShapeType="1"/>
              </xdr:cNvCxnSpPr>
            </xdr:nvCxnSpPr>
            <xdr:spPr bwMode="auto">
              <a:xfrm>
                <a:off x="8884987" y="16846996"/>
                <a:ext cx="0" cy="41776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0" name="直線コネクタ 109">
                <a:extLst>
                  <a:ext uri="{FF2B5EF4-FFF2-40B4-BE49-F238E27FC236}">
                    <a16:creationId xmlns:a16="http://schemas.microsoft.com/office/drawing/2014/main" id="{00000000-0008-0000-4900-0000E6000000}"/>
                  </a:ext>
                </a:extLst>
              </xdr:cNvPr>
              <xdr:cNvCxnSpPr>
                <a:cxnSpLocks noChangeShapeType="1"/>
              </xdr:cNvCxnSpPr>
            </xdr:nvCxnSpPr>
            <xdr:spPr bwMode="auto">
              <a:xfrm flipV="1">
                <a:off x="8884986" y="16845493"/>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1" name="直線コネクタ 110">
                <a:extLst>
                  <a:ext uri="{FF2B5EF4-FFF2-40B4-BE49-F238E27FC236}">
                    <a16:creationId xmlns:a16="http://schemas.microsoft.com/office/drawing/2014/main" id="{00000000-0008-0000-4900-0000E7000000}"/>
                  </a:ext>
                </a:extLst>
              </xdr:cNvPr>
              <xdr:cNvCxnSpPr>
                <a:cxnSpLocks noChangeShapeType="1"/>
              </xdr:cNvCxnSpPr>
            </xdr:nvCxnSpPr>
            <xdr:spPr bwMode="auto">
              <a:xfrm flipH="1" flipV="1">
                <a:off x="8880475" y="17258242"/>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nvGrpSpPr>
            <xdr:cNvPr id="222" name="グループ化 111">
              <a:extLst>
                <a:ext uri="{FF2B5EF4-FFF2-40B4-BE49-F238E27FC236}">
                  <a16:creationId xmlns:a16="http://schemas.microsoft.com/office/drawing/2014/main" id="{00000000-0008-0000-4900-0000DE000000}"/>
                </a:ext>
              </a:extLst>
            </xdr:cNvPr>
            <xdr:cNvGrpSpPr>
              <a:grpSpLocks/>
            </xdr:cNvGrpSpPr>
          </xdr:nvGrpSpPr>
          <xdr:grpSpPr bwMode="auto">
            <a:xfrm>
              <a:off x="7622167" y="15215660"/>
              <a:ext cx="3807832" cy="637623"/>
              <a:chOff x="5367918" y="16845493"/>
              <a:chExt cx="3807832" cy="637623"/>
            </a:xfrm>
          </xdr:grpSpPr>
          <xdr:cxnSp macro="">
            <xdr:nvCxnSpPr>
              <xdr:cNvPr id="227" name="直線コネクタ 113">
                <a:extLst>
                  <a:ext uri="{FF2B5EF4-FFF2-40B4-BE49-F238E27FC236}">
                    <a16:creationId xmlns:a16="http://schemas.microsoft.com/office/drawing/2014/main" id="{00000000-0008-0000-4900-0000E3000000}"/>
                  </a:ext>
                </a:extLst>
              </xdr:cNvPr>
              <xdr:cNvCxnSpPr>
                <a:cxnSpLocks noChangeShapeType="1"/>
              </xdr:cNvCxnSpPr>
            </xdr:nvCxnSpPr>
            <xdr:spPr bwMode="auto">
              <a:xfrm flipV="1">
                <a:off x="8884986" y="16845493"/>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8" name="直線コネクタ 114">
                <a:extLst>
                  <a:ext uri="{FF2B5EF4-FFF2-40B4-BE49-F238E27FC236}">
                    <a16:creationId xmlns:a16="http://schemas.microsoft.com/office/drawing/2014/main" id="{00000000-0008-0000-4900-0000E4000000}"/>
                  </a:ext>
                </a:extLst>
              </xdr:cNvPr>
              <xdr:cNvCxnSpPr>
                <a:cxnSpLocks noChangeShapeType="1"/>
                <a:stCxn id="199" idx="1"/>
              </xdr:cNvCxnSpPr>
            </xdr:nvCxnSpPr>
            <xdr:spPr bwMode="auto">
              <a:xfrm flipH="1" flipV="1">
                <a:off x="5367918" y="17477842"/>
                <a:ext cx="3765005" cy="5274"/>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nvGrpSpPr>
            <xdr:cNvPr id="223" name="グループ化 115">
              <a:extLst>
                <a:ext uri="{FF2B5EF4-FFF2-40B4-BE49-F238E27FC236}">
                  <a16:creationId xmlns:a16="http://schemas.microsoft.com/office/drawing/2014/main" id="{00000000-0008-0000-4900-0000DF000000}"/>
                </a:ext>
              </a:extLst>
            </xdr:cNvPr>
            <xdr:cNvGrpSpPr>
              <a:grpSpLocks/>
            </xdr:cNvGrpSpPr>
          </xdr:nvGrpSpPr>
          <xdr:grpSpPr bwMode="auto">
            <a:xfrm>
              <a:off x="11134725" y="14390160"/>
              <a:ext cx="295275" cy="419266"/>
              <a:chOff x="8880475" y="16845493"/>
              <a:chExt cx="295275" cy="419266"/>
            </a:xfrm>
          </xdr:grpSpPr>
          <xdr:cxnSp macro="">
            <xdr:nvCxnSpPr>
              <xdr:cNvPr id="224" name="直線コネクタ 116">
                <a:extLst>
                  <a:ext uri="{FF2B5EF4-FFF2-40B4-BE49-F238E27FC236}">
                    <a16:creationId xmlns:a16="http://schemas.microsoft.com/office/drawing/2014/main" id="{00000000-0008-0000-4900-0000E0000000}"/>
                  </a:ext>
                </a:extLst>
              </xdr:cNvPr>
              <xdr:cNvCxnSpPr>
                <a:cxnSpLocks noChangeShapeType="1"/>
              </xdr:cNvCxnSpPr>
            </xdr:nvCxnSpPr>
            <xdr:spPr bwMode="auto">
              <a:xfrm>
                <a:off x="8884987" y="16846996"/>
                <a:ext cx="0" cy="41776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5" name="直線コネクタ 117">
                <a:extLst>
                  <a:ext uri="{FF2B5EF4-FFF2-40B4-BE49-F238E27FC236}">
                    <a16:creationId xmlns:a16="http://schemas.microsoft.com/office/drawing/2014/main" id="{00000000-0008-0000-4900-0000E1000000}"/>
                  </a:ext>
                </a:extLst>
              </xdr:cNvPr>
              <xdr:cNvCxnSpPr>
                <a:cxnSpLocks noChangeShapeType="1"/>
              </xdr:cNvCxnSpPr>
            </xdr:nvCxnSpPr>
            <xdr:spPr bwMode="auto">
              <a:xfrm flipV="1">
                <a:off x="8884986" y="16845493"/>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6" name="直線コネクタ 118">
                <a:extLst>
                  <a:ext uri="{FF2B5EF4-FFF2-40B4-BE49-F238E27FC236}">
                    <a16:creationId xmlns:a16="http://schemas.microsoft.com/office/drawing/2014/main" id="{00000000-0008-0000-4900-0000E2000000}"/>
                  </a:ext>
                </a:extLst>
              </xdr:cNvPr>
              <xdr:cNvCxnSpPr>
                <a:cxnSpLocks noChangeShapeType="1"/>
              </xdr:cNvCxnSpPr>
            </xdr:nvCxnSpPr>
            <xdr:spPr bwMode="auto">
              <a:xfrm flipH="1" flipV="1">
                <a:off x="8880475" y="17258242"/>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sp macro="" textlink="">
        <xdr:nvSpPr>
          <xdr:cNvPr id="197" name="テキスト ボックス 196">
            <a:extLst>
              <a:ext uri="{FF2B5EF4-FFF2-40B4-BE49-F238E27FC236}">
                <a16:creationId xmlns:a16="http://schemas.microsoft.com/office/drawing/2014/main" id="{00000000-0008-0000-4900-0000C5000000}"/>
              </a:ext>
            </a:extLst>
          </xdr:cNvPr>
          <xdr:cNvSpPr txBox="1"/>
        </xdr:nvSpPr>
        <xdr:spPr>
          <a:xfrm>
            <a:off x="13445107" y="16270767"/>
            <a:ext cx="911714"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美術担当</a:t>
            </a:r>
          </a:p>
        </xdr:txBody>
      </xdr:sp>
      <xdr:sp macro="" textlink="">
        <xdr:nvSpPr>
          <xdr:cNvPr id="198" name="テキスト ボックス 197">
            <a:extLst>
              <a:ext uri="{FF2B5EF4-FFF2-40B4-BE49-F238E27FC236}">
                <a16:creationId xmlns:a16="http://schemas.microsoft.com/office/drawing/2014/main" id="{00000000-0008-0000-4900-0000C6000000}"/>
              </a:ext>
            </a:extLst>
          </xdr:cNvPr>
          <xdr:cNvSpPr txBox="1"/>
        </xdr:nvSpPr>
        <xdr:spPr>
          <a:xfrm>
            <a:off x="13445107" y="16628576"/>
            <a:ext cx="891894"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人文担当</a:t>
            </a:r>
          </a:p>
        </xdr:txBody>
      </xdr:sp>
      <xdr:sp macro="" textlink="">
        <xdr:nvSpPr>
          <xdr:cNvPr id="199" name="テキスト ボックス 198">
            <a:extLst>
              <a:ext uri="{FF2B5EF4-FFF2-40B4-BE49-F238E27FC236}">
                <a16:creationId xmlns:a16="http://schemas.microsoft.com/office/drawing/2014/main" id="{00000000-0008-0000-4900-0000C7000000}"/>
              </a:ext>
            </a:extLst>
          </xdr:cNvPr>
          <xdr:cNvSpPr txBox="1"/>
        </xdr:nvSpPr>
        <xdr:spPr>
          <a:xfrm>
            <a:off x="13445107" y="17236019"/>
            <a:ext cx="941444" cy="216350"/>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latin typeface="ＭＳ 明朝" panose="02020609040205080304" pitchFamily="17" charset="-128"/>
                <a:ea typeface="ＭＳ 明朝" panose="02020609040205080304" pitchFamily="17" charset="-128"/>
              </a:rPr>
              <a:t>考古博担当</a:t>
            </a:r>
          </a:p>
        </xdr:txBody>
      </xdr:sp>
      <xdr:sp macro="" textlink="">
        <xdr:nvSpPr>
          <xdr:cNvPr id="200" name="テキスト ボックス 199">
            <a:extLst>
              <a:ext uri="{FF2B5EF4-FFF2-40B4-BE49-F238E27FC236}">
                <a16:creationId xmlns:a16="http://schemas.microsoft.com/office/drawing/2014/main" id="{00000000-0008-0000-4900-0000C8000000}"/>
              </a:ext>
            </a:extLst>
          </xdr:cNvPr>
          <xdr:cNvSpPr txBox="1"/>
        </xdr:nvSpPr>
        <xdr:spPr>
          <a:xfrm>
            <a:off x="13445107" y="15904637"/>
            <a:ext cx="891894"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自然担当</a:t>
            </a:r>
          </a:p>
        </xdr:txBody>
      </xdr:sp>
      <xdr:cxnSp macro="">
        <xdr:nvCxnSpPr>
          <xdr:cNvPr id="201" name="直線コネクタ 120">
            <a:extLst>
              <a:ext uri="{FF2B5EF4-FFF2-40B4-BE49-F238E27FC236}">
                <a16:creationId xmlns:a16="http://schemas.microsoft.com/office/drawing/2014/main" id="{00000000-0008-0000-4900-0000C9000000}"/>
              </a:ext>
            </a:extLst>
          </xdr:cNvPr>
          <xdr:cNvCxnSpPr>
            <a:cxnSpLocks noChangeShapeType="1"/>
          </xdr:cNvCxnSpPr>
        </xdr:nvCxnSpPr>
        <xdr:spPr bwMode="auto">
          <a:xfrm flipV="1">
            <a:off x="13143442" y="16495184"/>
            <a:ext cx="138641"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2" name="直線コネクタ 122">
            <a:extLst>
              <a:ext uri="{FF2B5EF4-FFF2-40B4-BE49-F238E27FC236}">
                <a16:creationId xmlns:a16="http://schemas.microsoft.com/office/drawing/2014/main" id="{00000000-0008-0000-4900-0000CA000000}"/>
              </a:ext>
            </a:extLst>
          </xdr:cNvPr>
          <xdr:cNvCxnSpPr>
            <a:cxnSpLocks noChangeShapeType="1"/>
            <a:stCxn id="186" idx="3"/>
            <a:endCxn id="188" idx="1"/>
          </xdr:cNvCxnSpPr>
        </xdr:nvCxnSpPr>
        <xdr:spPr bwMode="auto">
          <a:xfrm>
            <a:off x="12177183" y="16506825"/>
            <a:ext cx="28575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3" name="直線コネクタ 125">
            <a:extLst>
              <a:ext uri="{FF2B5EF4-FFF2-40B4-BE49-F238E27FC236}">
                <a16:creationId xmlns:a16="http://schemas.microsoft.com/office/drawing/2014/main" id="{00000000-0008-0000-4900-0000CB000000}"/>
              </a:ext>
            </a:extLst>
          </xdr:cNvPr>
          <xdr:cNvCxnSpPr>
            <a:cxnSpLocks noChangeShapeType="1"/>
            <a:stCxn id="187" idx="3"/>
            <a:endCxn id="189" idx="1"/>
          </xdr:cNvCxnSpPr>
        </xdr:nvCxnSpPr>
        <xdr:spPr bwMode="auto">
          <a:xfrm>
            <a:off x="12177183" y="16920634"/>
            <a:ext cx="28575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4" name="直線コネクタ 36">
            <a:extLst>
              <a:ext uri="{FF2B5EF4-FFF2-40B4-BE49-F238E27FC236}">
                <a16:creationId xmlns:a16="http://schemas.microsoft.com/office/drawing/2014/main" id="{00000000-0008-0000-4900-0000CC000000}"/>
              </a:ext>
            </a:extLst>
          </xdr:cNvPr>
          <xdr:cNvCxnSpPr>
            <a:cxnSpLocks noChangeShapeType="1"/>
            <a:stCxn id="200" idx="3"/>
            <a:endCxn id="190" idx="1"/>
          </xdr:cNvCxnSpPr>
        </xdr:nvCxnSpPr>
        <xdr:spPr bwMode="auto">
          <a:xfrm>
            <a:off x="14333914" y="16037775"/>
            <a:ext cx="267179" cy="0"/>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5" name="直線コネクタ 134">
            <a:extLst>
              <a:ext uri="{FF2B5EF4-FFF2-40B4-BE49-F238E27FC236}">
                <a16:creationId xmlns:a16="http://schemas.microsoft.com/office/drawing/2014/main" id="{00000000-0008-0000-4900-0000CD000000}"/>
              </a:ext>
            </a:extLst>
          </xdr:cNvPr>
          <xdr:cNvCxnSpPr>
            <a:cxnSpLocks noChangeShapeType="1"/>
            <a:stCxn id="197" idx="3"/>
            <a:endCxn id="191" idx="1"/>
          </xdr:cNvCxnSpPr>
        </xdr:nvCxnSpPr>
        <xdr:spPr bwMode="auto">
          <a:xfrm>
            <a:off x="14355880" y="16403905"/>
            <a:ext cx="235310" cy="0"/>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6" name="直線コネクタ 137">
            <a:extLst>
              <a:ext uri="{FF2B5EF4-FFF2-40B4-BE49-F238E27FC236}">
                <a16:creationId xmlns:a16="http://schemas.microsoft.com/office/drawing/2014/main" id="{00000000-0008-0000-4900-0000CE000000}"/>
              </a:ext>
            </a:extLst>
          </xdr:cNvPr>
          <xdr:cNvCxnSpPr>
            <a:cxnSpLocks noChangeShapeType="1"/>
            <a:stCxn id="198" idx="3"/>
          </xdr:cNvCxnSpPr>
        </xdr:nvCxnSpPr>
        <xdr:spPr bwMode="auto">
          <a:xfrm>
            <a:off x="14333914" y="16761714"/>
            <a:ext cx="1488170" cy="319787"/>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7" name="直線コネクタ 140">
            <a:extLst>
              <a:ext uri="{FF2B5EF4-FFF2-40B4-BE49-F238E27FC236}">
                <a16:creationId xmlns:a16="http://schemas.microsoft.com/office/drawing/2014/main" id="{00000000-0008-0000-4900-0000CF000000}"/>
              </a:ext>
            </a:extLst>
          </xdr:cNvPr>
          <xdr:cNvCxnSpPr>
            <a:cxnSpLocks noChangeShapeType="1"/>
            <a:stCxn id="199" idx="3"/>
            <a:endCxn id="208" idx="0"/>
          </xdr:cNvCxnSpPr>
        </xdr:nvCxnSpPr>
        <xdr:spPr bwMode="auto">
          <a:xfrm flipV="1">
            <a:off x="14380685" y="16827504"/>
            <a:ext cx="814865" cy="515514"/>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208" name="テキスト ボックス 207">
            <a:extLst>
              <a:ext uri="{FF2B5EF4-FFF2-40B4-BE49-F238E27FC236}">
                <a16:creationId xmlns:a16="http://schemas.microsoft.com/office/drawing/2014/main" id="{00000000-0008-0000-4900-0000D0000000}"/>
              </a:ext>
            </a:extLst>
          </xdr:cNvPr>
          <xdr:cNvSpPr txBox="1"/>
        </xdr:nvSpPr>
        <xdr:spPr>
          <a:xfrm>
            <a:off x="14594659" y="16828283"/>
            <a:ext cx="1209012"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人文評議員会</a:t>
            </a:r>
          </a:p>
        </xdr:txBody>
      </xdr:sp>
      <xdr:cxnSp macro="">
        <xdr:nvCxnSpPr>
          <xdr:cNvPr id="209" name="直線コネクタ 163">
            <a:extLst>
              <a:ext uri="{FF2B5EF4-FFF2-40B4-BE49-F238E27FC236}">
                <a16:creationId xmlns:a16="http://schemas.microsoft.com/office/drawing/2014/main" id="{00000000-0008-0000-4900-0000D1000000}"/>
              </a:ext>
            </a:extLst>
          </xdr:cNvPr>
          <xdr:cNvCxnSpPr>
            <a:cxnSpLocks noChangeShapeType="1"/>
            <a:endCxn id="210" idx="1"/>
          </xdr:cNvCxnSpPr>
        </xdr:nvCxnSpPr>
        <xdr:spPr bwMode="auto">
          <a:xfrm flipV="1">
            <a:off x="13853583" y="18250962"/>
            <a:ext cx="739774" cy="1052"/>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210" name="テキスト ボックス 209">
            <a:extLst>
              <a:ext uri="{FF2B5EF4-FFF2-40B4-BE49-F238E27FC236}">
                <a16:creationId xmlns:a16="http://schemas.microsoft.com/office/drawing/2014/main" id="{00000000-0008-0000-4900-0000D2000000}"/>
              </a:ext>
            </a:extLst>
          </xdr:cNvPr>
          <xdr:cNvSpPr txBox="1"/>
        </xdr:nvSpPr>
        <xdr:spPr>
          <a:xfrm>
            <a:off x="14594659" y="18118060"/>
            <a:ext cx="1496401" cy="266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latin typeface="ＭＳ 明朝" panose="02020609040205080304" pitchFamily="17" charset="-128"/>
                <a:ea typeface="ＭＳ 明朝" panose="02020609040205080304" pitchFamily="17" charset="-128"/>
              </a:rPr>
              <a:t>秀水美人画美術館</a:t>
            </a:r>
          </a:p>
        </xdr:txBody>
      </xdr:sp>
      <xdr:cxnSp macro="">
        <xdr:nvCxnSpPr>
          <xdr:cNvPr id="211" name="直線コネクタ 210">
            <a:extLst>
              <a:ext uri="{FF2B5EF4-FFF2-40B4-BE49-F238E27FC236}">
                <a16:creationId xmlns:a16="http://schemas.microsoft.com/office/drawing/2014/main" id="{00000000-0008-0000-4900-0000D3000000}"/>
              </a:ext>
            </a:extLst>
          </xdr:cNvPr>
          <xdr:cNvCxnSpPr>
            <a:stCxn id="198" idx="2"/>
          </xdr:cNvCxnSpPr>
        </xdr:nvCxnSpPr>
        <xdr:spPr bwMode="auto">
          <a:xfrm flipH="1">
            <a:off x="13891054" y="16894852"/>
            <a:ext cx="0" cy="124817"/>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xnSp macro="">
        <xdr:nvCxnSpPr>
          <xdr:cNvPr id="212" name="直線コネクタ 178">
            <a:extLst>
              <a:ext uri="{FF2B5EF4-FFF2-40B4-BE49-F238E27FC236}">
                <a16:creationId xmlns:a16="http://schemas.microsoft.com/office/drawing/2014/main" id="{00000000-0008-0000-4900-0000D4000000}"/>
              </a:ext>
            </a:extLst>
          </xdr:cNvPr>
          <xdr:cNvCxnSpPr>
            <a:cxnSpLocks noChangeShapeType="1"/>
          </xdr:cNvCxnSpPr>
        </xdr:nvCxnSpPr>
        <xdr:spPr bwMode="auto">
          <a:xfrm>
            <a:off x="13853583" y="17018000"/>
            <a:ext cx="66360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13" name="直線コネクタ 181">
            <a:extLst>
              <a:ext uri="{FF2B5EF4-FFF2-40B4-BE49-F238E27FC236}">
                <a16:creationId xmlns:a16="http://schemas.microsoft.com/office/drawing/2014/main" id="{00000000-0008-0000-4900-0000D5000000}"/>
              </a:ext>
            </a:extLst>
          </xdr:cNvPr>
          <xdr:cNvCxnSpPr>
            <a:cxnSpLocks noChangeShapeType="1"/>
          </xdr:cNvCxnSpPr>
        </xdr:nvCxnSpPr>
        <xdr:spPr bwMode="auto">
          <a:xfrm>
            <a:off x="14509434" y="17028583"/>
            <a:ext cx="0" cy="85725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nvGrpSpPr>
          <xdr:cNvPr id="214" name="グループ化 186">
            <a:extLst>
              <a:ext uri="{FF2B5EF4-FFF2-40B4-BE49-F238E27FC236}">
                <a16:creationId xmlns:a16="http://schemas.microsoft.com/office/drawing/2014/main" id="{00000000-0008-0000-4900-0000D6000000}"/>
              </a:ext>
            </a:extLst>
          </xdr:cNvPr>
          <xdr:cNvGrpSpPr>
            <a:grpSpLocks/>
          </xdr:cNvGrpSpPr>
        </xdr:nvGrpSpPr>
        <xdr:grpSpPr bwMode="auto">
          <a:xfrm>
            <a:off x="14497678" y="17472362"/>
            <a:ext cx="301347" cy="412752"/>
            <a:chOff x="8983761" y="16826779"/>
            <a:chExt cx="301347" cy="412752"/>
          </a:xfrm>
        </xdr:grpSpPr>
        <xdr:cxnSp macro="">
          <xdr:nvCxnSpPr>
            <xdr:cNvPr id="219" name="直線コネクタ 188">
              <a:extLst>
                <a:ext uri="{FF2B5EF4-FFF2-40B4-BE49-F238E27FC236}">
                  <a16:creationId xmlns:a16="http://schemas.microsoft.com/office/drawing/2014/main" id="{00000000-0008-0000-4900-0000DB000000}"/>
                </a:ext>
              </a:extLst>
            </xdr:cNvPr>
            <xdr:cNvCxnSpPr>
              <a:cxnSpLocks noChangeShapeType="1"/>
            </xdr:cNvCxnSpPr>
          </xdr:nvCxnSpPr>
          <xdr:spPr bwMode="auto">
            <a:xfrm flipV="1">
              <a:off x="8983761" y="16826779"/>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0" name="直線コネクタ 189">
              <a:extLst>
                <a:ext uri="{FF2B5EF4-FFF2-40B4-BE49-F238E27FC236}">
                  <a16:creationId xmlns:a16="http://schemas.microsoft.com/office/drawing/2014/main" id="{00000000-0008-0000-4900-0000DC000000}"/>
                </a:ext>
              </a:extLst>
            </xdr:cNvPr>
            <xdr:cNvCxnSpPr>
              <a:cxnSpLocks noChangeShapeType="1"/>
            </xdr:cNvCxnSpPr>
          </xdr:nvCxnSpPr>
          <xdr:spPr bwMode="auto">
            <a:xfrm flipH="1" flipV="1">
              <a:off x="8989833" y="17239530"/>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sp macro="" textlink="">
        <xdr:nvSpPr>
          <xdr:cNvPr id="215" name="テキスト ボックス 214">
            <a:extLst>
              <a:ext uri="{FF2B5EF4-FFF2-40B4-BE49-F238E27FC236}">
                <a16:creationId xmlns:a16="http://schemas.microsoft.com/office/drawing/2014/main" id="{00000000-0008-0000-4900-0000D7000000}"/>
              </a:ext>
            </a:extLst>
          </xdr:cNvPr>
          <xdr:cNvSpPr txBox="1"/>
        </xdr:nvSpPr>
        <xdr:spPr>
          <a:xfrm>
            <a:off x="14594659" y="17369157"/>
            <a:ext cx="1209012" cy="266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latin typeface="ＭＳ 明朝" panose="02020609040205080304" pitchFamily="17" charset="-128"/>
                <a:ea typeface="ＭＳ 明朝" panose="02020609040205080304" pitchFamily="17" charset="-128"/>
              </a:rPr>
              <a:t>柳田國男館</a:t>
            </a:r>
          </a:p>
        </xdr:txBody>
      </xdr:sp>
      <xdr:sp macro="" textlink="">
        <xdr:nvSpPr>
          <xdr:cNvPr id="216" name="テキスト ボックス 215">
            <a:extLst>
              <a:ext uri="{FF2B5EF4-FFF2-40B4-BE49-F238E27FC236}">
                <a16:creationId xmlns:a16="http://schemas.microsoft.com/office/drawing/2014/main" id="{00000000-0008-0000-4900-0000D8000000}"/>
              </a:ext>
            </a:extLst>
          </xdr:cNvPr>
          <xdr:cNvSpPr txBox="1"/>
        </xdr:nvSpPr>
        <xdr:spPr>
          <a:xfrm>
            <a:off x="14594659" y="17751930"/>
            <a:ext cx="1496401" cy="25795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ＭＳ 明朝" panose="02020609040205080304" pitchFamily="17" charset="-128"/>
                <a:ea typeface="ＭＳ 明朝" panose="02020609040205080304" pitchFamily="17" charset="-128"/>
                <a:cs typeface="+mn-cs"/>
              </a:rPr>
              <a:t>日夏耿之介記念館</a:t>
            </a:r>
            <a:endParaRPr lang="ja-JP" altLang="ja-JP">
              <a:effectLst/>
              <a:latin typeface="ＭＳ 明朝" panose="02020609040205080304" pitchFamily="17" charset="-128"/>
              <a:ea typeface="ＭＳ 明朝" panose="02020609040205080304" pitchFamily="17" charset="-128"/>
            </a:endParaRPr>
          </a:p>
          <a:p>
            <a:pPr algn="ctr">
              <a:lnSpc>
                <a:spcPts val="1200"/>
              </a:lnSpc>
            </a:pPr>
            <a:endParaRPr kumimoji="1" lang="ja-JP" altLang="en-US" sz="1100"/>
          </a:p>
        </xdr:txBody>
      </xdr:sp>
      <xdr:sp macro="" textlink="">
        <xdr:nvSpPr>
          <xdr:cNvPr id="217" name="テキスト ボックス 216">
            <a:extLst>
              <a:ext uri="{FF2B5EF4-FFF2-40B4-BE49-F238E27FC236}">
                <a16:creationId xmlns:a16="http://schemas.microsoft.com/office/drawing/2014/main" id="{00000000-0008-0000-4900-0000D9000000}"/>
              </a:ext>
            </a:extLst>
          </xdr:cNvPr>
          <xdr:cNvSpPr txBox="1"/>
        </xdr:nvSpPr>
        <xdr:spPr>
          <a:xfrm>
            <a:off x="13128444" y="18625649"/>
            <a:ext cx="2883337" cy="445162"/>
          </a:xfrm>
          <a:prstGeom prst="rect">
            <a:avLst/>
          </a:prstGeom>
          <a:solidFill>
            <a:schemeClr val="lt1"/>
          </a:solidFill>
          <a:ln w="12700"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上村山村文化資源保存伝習施設「天伯」</a:t>
            </a:r>
            <a:endParaRPr kumimoji="1" lang="en-US" altLang="ja-JP" sz="1100">
              <a:latin typeface="ＭＳ 明朝" panose="02020609040205080304" pitchFamily="17" charset="-128"/>
              <a:ea typeface="ＭＳ 明朝" panose="02020609040205080304" pitchFamily="17" charset="-128"/>
            </a:endParaRPr>
          </a:p>
          <a:p>
            <a:pPr>
              <a:lnSpc>
                <a:spcPts val="1300"/>
              </a:lnSpc>
            </a:pPr>
            <a:r>
              <a:rPr kumimoji="1" lang="ja-JP" altLang="en-US" sz="1100">
                <a:latin typeface="ＭＳ 明朝" panose="02020609040205080304" pitchFamily="17" charset="-128"/>
                <a:ea typeface="ＭＳ 明朝" panose="02020609040205080304" pitchFamily="17" charset="-128"/>
              </a:rPr>
              <a:t>上村山村ふるさと保存館「ねぎや」</a:t>
            </a:r>
            <a:endParaRPr kumimoji="1" lang="en-US" altLang="ja-JP" sz="1100">
              <a:latin typeface="ＭＳ 明朝" panose="02020609040205080304" pitchFamily="17" charset="-128"/>
              <a:ea typeface="ＭＳ 明朝" panose="02020609040205080304" pitchFamily="17" charset="-128"/>
            </a:endParaRPr>
          </a:p>
        </xdr:txBody>
      </xdr:sp>
      <xdr:sp macro="" textlink="">
        <xdr:nvSpPr>
          <xdr:cNvPr id="218" name="テキスト ボックス 217">
            <a:extLst>
              <a:ext uri="{FF2B5EF4-FFF2-40B4-BE49-F238E27FC236}">
                <a16:creationId xmlns:a16="http://schemas.microsoft.com/office/drawing/2014/main" id="{00000000-0008-0000-4900-0000DA000000}"/>
              </a:ext>
            </a:extLst>
          </xdr:cNvPr>
          <xdr:cNvSpPr txBox="1"/>
        </xdr:nvSpPr>
        <xdr:spPr>
          <a:xfrm>
            <a:off x="13172401" y="19238353"/>
            <a:ext cx="2850369" cy="450156"/>
          </a:xfrm>
          <a:prstGeom prst="rect">
            <a:avLst/>
          </a:prstGeom>
          <a:solidFill>
            <a:schemeClr val="lt1"/>
          </a:solidFill>
          <a:ln w="12700"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南信濃民芸等関係施設</a:t>
            </a:r>
            <a:endParaRPr kumimoji="1" lang="en-US" altLang="ja-JP" sz="11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（遠山郷土館「和田城」）</a:t>
            </a:r>
            <a:endParaRPr kumimoji="1" lang="en-US" altLang="ja-JP" sz="1100">
              <a:latin typeface="ＭＳ 明朝" panose="02020609040205080304" pitchFamily="17" charset="-128"/>
              <a:ea typeface="ＭＳ 明朝" panose="02020609040205080304" pitchFamily="17" charset="-128"/>
            </a:endParaRPr>
          </a:p>
        </xdr:txBody>
      </xdr:sp>
    </xdr:grpSp>
    <xdr:clientData/>
  </xdr:twoCellAnchor>
  <xdr:twoCellAnchor>
    <xdr:from>
      <xdr:col>1</xdr:col>
      <xdr:colOff>63500</xdr:colOff>
      <xdr:row>97</xdr:row>
      <xdr:rowOff>158750</xdr:rowOff>
    </xdr:from>
    <xdr:to>
      <xdr:col>1</xdr:col>
      <xdr:colOff>211667</xdr:colOff>
      <xdr:row>97</xdr:row>
      <xdr:rowOff>159475</xdr:rowOff>
    </xdr:to>
    <xdr:cxnSp macro="">
      <xdr:nvCxnSpPr>
        <xdr:cNvPr id="233" name="直線コネクタ 232">
          <a:extLst>
            <a:ext uri="{FF2B5EF4-FFF2-40B4-BE49-F238E27FC236}">
              <a16:creationId xmlns:a16="http://schemas.microsoft.com/office/drawing/2014/main" id="{00000000-0008-0000-4900-0000E9000000}"/>
            </a:ext>
          </a:extLst>
        </xdr:cNvPr>
        <xdr:cNvCxnSpPr>
          <a:endCxn id="185" idx="1"/>
        </xdr:cNvCxnSpPr>
      </xdr:nvCxnSpPr>
      <xdr:spPr>
        <a:xfrm>
          <a:off x="1082675" y="20094575"/>
          <a:ext cx="148167" cy="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28575</xdr:rowOff>
    </xdr:from>
    <xdr:to>
      <xdr:col>0</xdr:col>
      <xdr:colOff>828675</xdr:colOff>
      <xdr:row>5</xdr:row>
      <xdr:rowOff>0</xdr:rowOff>
    </xdr:to>
    <xdr:sp macro="" textlink="">
      <xdr:nvSpPr>
        <xdr:cNvPr id="2" name="Line 1">
          <a:extLst>
            <a:ext uri="{FF2B5EF4-FFF2-40B4-BE49-F238E27FC236}">
              <a16:creationId xmlns:a16="http://schemas.microsoft.com/office/drawing/2014/main" id="{11F235DE-B088-4ACB-A629-9C3526CD698C}"/>
            </a:ext>
          </a:extLst>
        </xdr:cNvPr>
        <xdr:cNvSpPr>
          <a:spLocks noChangeShapeType="1"/>
        </xdr:cNvSpPr>
      </xdr:nvSpPr>
      <xdr:spPr bwMode="auto">
        <a:xfrm>
          <a:off x="0" y="266700"/>
          <a:ext cx="68580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19050</xdr:rowOff>
    </xdr:from>
    <xdr:to>
      <xdr:col>0</xdr:col>
      <xdr:colOff>1000125</xdr:colOff>
      <xdr:row>5</xdr:row>
      <xdr:rowOff>0</xdr:rowOff>
    </xdr:to>
    <xdr:sp macro="" textlink="">
      <xdr:nvSpPr>
        <xdr:cNvPr id="2" name="Line 1">
          <a:extLst>
            <a:ext uri="{FF2B5EF4-FFF2-40B4-BE49-F238E27FC236}">
              <a16:creationId xmlns:a16="http://schemas.microsoft.com/office/drawing/2014/main" id="{C7D97606-DD72-409E-B082-0F51AD548489}"/>
            </a:ext>
          </a:extLst>
        </xdr:cNvPr>
        <xdr:cNvSpPr>
          <a:spLocks noChangeShapeType="1"/>
        </xdr:cNvSpPr>
      </xdr:nvSpPr>
      <xdr:spPr bwMode="auto">
        <a:xfrm>
          <a:off x="0" y="257175"/>
          <a:ext cx="68580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2371726</xdr:colOff>
      <xdr:row>35</xdr:row>
      <xdr:rowOff>123825</xdr:rowOff>
    </xdr:from>
    <xdr:to>
      <xdr:col>4</xdr:col>
      <xdr:colOff>2466976</xdr:colOff>
      <xdr:row>37</xdr:row>
      <xdr:rowOff>190500</xdr:rowOff>
    </xdr:to>
    <xdr:sp macro="" textlink="">
      <xdr:nvSpPr>
        <xdr:cNvPr id="2" name="右中かっこ 1">
          <a:extLst>
            <a:ext uri="{FF2B5EF4-FFF2-40B4-BE49-F238E27FC236}">
              <a16:creationId xmlns:a16="http://schemas.microsoft.com/office/drawing/2014/main" id="{718183BF-DAEC-495C-9009-7CD3CA9EF500}"/>
            </a:ext>
          </a:extLst>
        </xdr:cNvPr>
        <xdr:cNvSpPr/>
      </xdr:nvSpPr>
      <xdr:spPr>
        <a:xfrm>
          <a:off x="3429001" y="8458200"/>
          <a:ext cx="0" cy="5429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3.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4.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7.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K281"/>
  <sheetViews>
    <sheetView showGridLines="0" tabSelected="1" zoomScale="98" zoomScaleNormal="98" workbookViewId="0"/>
  </sheetViews>
  <sheetFormatPr defaultRowHeight="18.75"/>
  <cols>
    <col min="1" max="1" width="13.5" customWidth="1"/>
    <col min="2" max="2" width="16.75" customWidth="1"/>
    <col min="3" max="3" width="11.75" style="3749" customWidth="1"/>
    <col min="4" max="4" width="53" style="3749" customWidth="1"/>
    <col min="5" max="5" width="3.5" style="602" customWidth="1"/>
    <col min="6" max="6" width="14.625" style="3752" customWidth="1"/>
    <col min="7" max="10" width="19.125" style="602" customWidth="1"/>
  </cols>
  <sheetData>
    <row r="1" spans="1:11" ht="25.5" thickBot="1">
      <c r="A1" s="5210" t="s">
        <v>7514</v>
      </c>
      <c r="B1" s="996"/>
      <c r="C1" s="5213"/>
      <c r="D1" s="3748"/>
      <c r="E1" s="597"/>
      <c r="F1" s="3750"/>
      <c r="G1" s="597"/>
      <c r="H1" s="597"/>
      <c r="I1" s="597"/>
      <c r="J1" s="597"/>
      <c r="K1" s="596"/>
    </row>
    <row r="2" spans="1:11">
      <c r="B2" s="996"/>
      <c r="C2" s="5213"/>
      <c r="D2" s="3748"/>
      <c r="E2" s="597"/>
      <c r="F2" s="3750"/>
      <c r="G2" s="597"/>
      <c r="H2" s="597"/>
      <c r="I2" s="597"/>
      <c r="J2" s="597"/>
      <c r="K2" s="596"/>
    </row>
    <row r="3" spans="1:11">
      <c r="A3" s="5220" t="s">
        <v>7663</v>
      </c>
      <c r="B3" s="5220"/>
      <c r="C3" s="3764"/>
      <c r="D3" s="3748"/>
      <c r="E3" s="3750"/>
      <c r="F3" s="3750"/>
      <c r="G3" s="597"/>
      <c r="H3" s="597"/>
      <c r="I3" s="597"/>
      <c r="J3" s="597"/>
      <c r="K3" s="598"/>
    </row>
    <row r="4" spans="1:11">
      <c r="C4" s="3759">
        <v>1</v>
      </c>
      <c r="D4" s="3749" t="s">
        <v>7406</v>
      </c>
      <c r="F4" s="3751" t="s">
        <v>5753</v>
      </c>
      <c r="G4" s="595"/>
      <c r="H4" s="595"/>
      <c r="I4" s="595"/>
      <c r="J4" s="598"/>
    </row>
    <row r="5" spans="1:11">
      <c r="C5" s="3763">
        <v>2</v>
      </c>
      <c r="D5" s="3749" t="s">
        <v>7407</v>
      </c>
      <c r="F5" s="3751" t="s">
        <v>5754</v>
      </c>
      <c r="G5" s="595"/>
      <c r="H5" s="595"/>
      <c r="I5" s="595"/>
      <c r="J5" s="598"/>
    </row>
    <row r="6" spans="1:11">
      <c r="C6" s="3763">
        <v>3</v>
      </c>
      <c r="D6" s="3749" t="s">
        <v>7408</v>
      </c>
      <c r="F6" s="3751" t="s">
        <v>5755</v>
      </c>
      <c r="G6" s="595"/>
      <c r="H6" s="595"/>
      <c r="I6" s="595"/>
      <c r="J6"/>
    </row>
    <row r="7" spans="1:11">
      <c r="C7" s="3759">
        <v>4</v>
      </c>
      <c r="D7" s="3749" t="s">
        <v>7409</v>
      </c>
      <c r="F7" s="3751" t="s">
        <v>5756</v>
      </c>
      <c r="J7"/>
    </row>
    <row r="8" spans="1:11">
      <c r="C8" s="3759">
        <v>6</v>
      </c>
      <c r="D8" s="3749" t="s">
        <v>7410</v>
      </c>
      <c r="F8" s="3751" t="s">
        <v>5909</v>
      </c>
      <c r="J8"/>
    </row>
    <row r="9" spans="1:11">
      <c r="B9" s="3759"/>
      <c r="C9" s="3759"/>
      <c r="D9" s="3749" t="s">
        <v>7411</v>
      </c>
      <c r="F9" s="3753" t="s">
        <v>4920</v>
      </c>
      <c r="J9"/>
    </row>
    <row r="10" spans="1:11">
      <c r="B10" s="3754"/>
      <c r="C10" s="3754"/>
      <c r="J10"/>
    </row>
    <row r="11" spans="1:11">
      <c r="A11" s="5220" t="s">
        <v>7664</v>
      </c>
      <c r="B11" s="5220"/>
      <c r="C11" s="3764"/>
      <c r="J11"/>
    </row>
    <row r="12" spans="1:11">
      <c r="C12" s="3759">
        <v>7</v>
      </c>
      <c r="D12" s="3749" t="s">
        <v>7412</v>
      </c>
      <c r="F12" s="3751" t="s">
        <v>5757</v>
      </c>
      <c r="J12"/>
    </row>
    <row r="13" spans="1:11">
      <c r="C13" s="3759">
        <v>8</v>
      </c>
      <c r="D13" s="3749" t="s">
        <v>7413</v>
      </c>
      <c r="F13" s="3751" t="s">
        <v>5758</v>
      </c>
      <c r="J13"/>
    </row>
    <row r="14" spans="1:11">
      <c r="B14" s="3749"/>
      <c r="C14" s="3826"/>
      <c r="J14"/>
    </row>
    <row r="15" spans="1:11">
      <c r="A15" s="5220" t="s">
        <v>7665</v>
      </c>
      <c r="B15" s="5220"/>
      <c r="C15" s="3758"/>
      <c r="J15"/>
    </row>
    <row r="16" spans="1:11">
      <c r="C16" s="3759">
        <v>10</v>
      </c>
      <c r="D16" s="3749" t="s">
        <v>7414</v>
      </c>
      <c r="F16" s="3751" t="s">
        <v>4953</v>
      </c>
      <c r="J16"/>
    </row>
    <row r="17" spans="3:6">
      <c r="C17" s="3759">
        <v>11</v>
      </c>
      <c r="D17" s="3749" t="s">
        <v>7415</v>
      </c>
      <c r="F17" s="3751" t="s">
        <v>4954</v>
      </c>
    </row>
    <row r="18" spans="3:6">
      <c r="C18" s="3759">
        <v>12</v>
      </c>
      <c r="D18" s="3749" t="s">
        <v>7416</v>
      </c>
      <c r="E18" s="3752"/>
      <c r="F18" s="3751" t="s">
        <v>4955</v>
      </c>
    </row>
    <row r="19" spans="3:6">
      <c r="C19" s="3759">
        <v>14</v>
      </c>
      <c r="D19" s="3749" t="s">
        <v>7417</v>
      </c>
      <c r="E19" s="3752"/>
      <c r="F19" s="3751" t="s">
        <v>5910</v>
      </c>
    </row>
    <row r="20" spans="3:6">
      <c r="C20" s="3759">
        <v>15</v>
      </c>
      <c r="D20" s="3749" t="s">
        <v>7418</v>
      </c>
      <c r="E20" s="3752"/>
      <c r="F20" s="3753" t="s">
        <v>5213</v>
      </c>
    </row>
    <row r="21" spans="3:6">
      <c r="C21" s="3759">
        <v>16</v>
      </c>
      <c r="D21" s="3749" t="s">
        <v>7419</v>
      </c>
      <c r="E21" s="3752"/>
      <c r="F21" s="3751" t="s">
        <v>5214</v>
      </c>
    </row>
    <row r="22" spans="3:6">
      <c r="C22" s="3759">
        <v>17</v>
      </c>
      <c r="D22" s="3749" t="s">
        <v>7420</v>
      </c>
      <c r="E22" s="3752"/>
      <c r="F22" s="3753" t="s">
        <v>5215</v>
      </c>
    </row>
    <row r="23" spans="3:6">
      <c r="C23" s="3759">
        <v>18</v>
      </c>
      <c r="D23" s="3749" t="s">
        <v>7421</v>
      </c>
      <c r="E23" s="3752"/>
      <c r="F23" s="3753" t="s">
        <v>5216</v>
      </c>
    </row>
    <row r="24" spans="3:6">
      <c r="C24" s="3762" t="s">
        <v>7422</v>
      </c>
      <c r="D24" s="3749" t="s">
        <v>7423</v>
      </c>
      <c r="E24" s="3752"/>
      <c r="F24" s="3753" t="s">
        <v>5217</v>
      </c>
    </row>
    <row r="25" spans="3:6">
      <c r="C25" s="3762" t="s">
        <v>7501</v>
      </c>
      <c r="D25" s="3749" t="s">
        <v>7424</v>
      </c>
      <c r="E25" s="3752"/>
      <c r="F25" s="3753" t="s">
        <v>5218</v>
      </c>
    </row>
    <row r="26" spans="3:6">
      <c r="C26" s="3759">
        <v>20</v>
      </c>
      <c r="D26" s="3749" t="s">
        <v>7425</v>
      </c>
      <c r="E26" s="3752"/>
      <c r="F26" s="3753" t="s">
        <v>5219</v>
      </c>
    </row>
    <row r="27" spans="3:6">
      <c r="C27" s="3759">
        <v>21</v>
      </c>
      <c r="D27" s="3749" t="s">
        <v>7426</v>
      </c>
      <c r="E27" s="3752"/>
      <c r="F27" s="3751" t="s">
        <v>5220</v>
      </c>
    </row>
    <row r="28" spans="3:6">
      <c r="C28" s="3759">
        <v>22</v>
      </c>
      <c r="D28" s="3749" t="s">
        <v>7427</v>
      </c>
      <c r="E28" s="3752"/>
      <c r="F28" s="3753" t="s">
        <v>5221</v>
      </c>
    </row>
    <row r="29" spans="3:6">
      <c r="C29" s="3759">
        <v>23</v>
      </c>
      <c r="D29" s="3749" t="s">
        <v>7428</v>
      </c>
      <c r="E29" s="3752"/>
      <c r="F29" s="3753" t="s">
        <v>5222</v>
      </c>
    </row>
    <row r="30" spans="3:6">
      <c r="C30" s="3759">
        <v>24</v>
      </c>
      <c r="D30" s="3749" t="s">
        <v>7429</v>
      </c>
      <c r="E30" s="3752"/>
      <c r="F30" s="3753" t="s">
        <v>5223</v>
      </c>
    </row>
    <row r="31" spans="3:6">
      <c r="C31" s="3759">
        <v>25</v>
      </c>
      <c r="D31" s="3749" t="s">
        <v>7430</v>
      </c>
      <c r="E31" s="3752"/>
      <c r="F31" s="3753" t="s">
        <v>5224</v>
      </c>
    </row>
    <row r="32" spans="3:6">
      <c r="C32" s="3759">
        <v>26</v>
      </c>
      <c r="D32" s="3749" t="s">
        <v>7431</v>
      </c>
      <c r="E32" s="3752"/>
      <c r="F32" s="3753" t="s">
        <v>5225</v>
      </c>
    </row>
    <row r="33" spans="1:6">
      <c r="C33" s="3759">
        <v>27</v>
      </c>
      <c r="D33" s="3749" t="s">
        <v>7432</v>
      </c>
      <c r="E33" s="3752"/>
      <c r="F33" s="3751" t="s">
        <v>5226</v>
      </c>
    </row>
    <row r="34" spans="1:6">
      <c r="B34" s="3755"/>
      <c r="C34" s="3755"/>
      <c r="E34" s="3757"/>
    </row>
    <row r="35" spans="1:6">
      <c r="A35" s="5221" t="s">
        <v>7666</v>
      </c>
      <c r="B35" s="5221"/>
      <c r="C35" s="5204"/>
      <c r="E35" s="3752"/>
    </row>
    <row r="36" spans="1:6">
      <c r="C36" s="3759">
        <v>28</v>
      </c>
      <c r="D36" s="3749" t="s">
        <v>7433</v>
      </c>
      <c r="E36" s="3752"/>
      <c r="F36" s="3753" t="s">
        <v>5227</v>
      </c>
    </row>
    <row r="37" spans="1:6">
      <c r="C37" s="3759">
        <v>29</v>
      </c>
      <c r="D37" s="3749" t="s">
        <v>7434</v>
      </c>
      <c r="E37" s="3752"/>
      <c r="F37" s="3753" t="s">
        <v>5228</v>
      </c>
    </row>
    <row r="38" spans="1:6">
      <c r="C38" s="3759">
        <v>30</v>
      </c>
      <c r="D38" s="3749" t="s">
        <v>7435</v>
      </c>
      <c r="E38" s="3752"/>
      <c r="F38" s="3753" t="s">
        <v>5229</v>
      </c>
    </row>
    <row r="39" spans="1:6">
      <c r="C39" s="3759">
        <v>31</v>
      </c>
      <c r="D39" s="3749" t="s">
        <v>7436</v>
      </c>
      <c r="E39" s="3752"/>
      <c r="F39" s="3753" t="s">
        <v>5230</v>
      </c>
    </row>
    <row r="40" spans="1:6">
      <c r="C40" s="3759">
        <v>35</v>
      </c>
      <c r="D40" s="3760" t="s">
        <v>7437</v>
      </c>
      <c r="E40" s="3752"/>
      <c r="F40" s="3751" t="s">
        <v>5928</v>
      </c>
    </row>
    <row r="41" spans="1:6">
      <c r="C41" s="3759">
        <v>39</v>
      </c>
      <c r="D41" s="3748" t="s">
        <v>7438</v>
      </c>
      <c r="F41" s="3761" t="s">
        <v>7440</v>
      </c>
    </row>
    <row r="42" spans="1:6">
      <c r="C42" s="3759">
        <v>40</v>
      </c>
      <c r="D42" s="3748" t="s">
        <v>7439</v>
      </c>
      <c r="F42" s="3751" t="s">
        <v>5927</v>
      </c>
    </row>
    <row r="43" spans="1:6">
      <c r="C43" s="3759">
        <v>41</v>
      </c>
      <c r="D43" s="3748" t="s">
        <v>7441</v>
      </c>
      <c r="F43" s="3751" t="s">
        <v>5929</v>
      </c>
    </row>
    <row r="44" spans="1:6">
      <c r="C44" s="3762" t="s">
        <v>7442</v>
      </c>
      <c r="D44" s="3748" t="s">
        <v>7443</v>
      </c>
      <c r="F44" s="3753" t="s">
        <v>5596</v>
      </c>
    </row>
    <row r="45" spans="1:6">
      <c r="C45" s="3762" t="s">
        <v>7444</v>
      </c>
      <c r="D45" s="3748" t="s">
        <v>7445</v>
      </c>
      <c r="F45" s="3753" t="s">
        <v>5597</v>
      </c>
    </row>
    <row r="46" spans="1:6">
      <c r="C46" s="3759">
        <v>44</v>
      </c>
      <c r="D46" s="3748" t="s">
        <v>7446</v>
      </c>
      <c r="F46" s="3751" t="s">
        <v>5930</v>
      </c>
    </row>
    <row r="47" spans="1:6">
      <c r="C47" s="3762" t="s">
        <v>7447</v>
      </c>
      <c r="D47" s="3748" t="s">
        <v>7451</v>
      </c>
      <c r="F47" s="3753" t="s">
        <v>7448</v>
      </c>
    </row>
    <row r="48" spans="1:6">
      <c r="C48" s="3762" t="s">
        <v>7450</v>
      </c>
      <c r="D48" s="3748" t="s">
        <v>7451</v>
      </c>
      <c r="F48" s="3761" t="s">
        <v>7449</v>
      </c>
    </row>
    <row r="49" spans="1:6">
      <c r="C49" s="3762" t="s">
        <v>7452</v>
      </c>
      <c r="D49" s="3748" t="s">
        <v>7453</v>
      </c>
      <c r="F49" s="3753" t="s">
        <v>5598</v>
      </c>
    </row>
    <row r="50" spans="1:6">
      <c r="C50" s="3762" t="s">
        <v>7454</v>
      </c>
      <c r="D50" s="3748" t="s">
        <v>7455</v>
      </c>
      <c r="F50" s="3753" t="s">
        <v>5599</v>
      </c>
    </row>
    <row r="51" spans="1:6">
      <c r="C51" s="3759">
        <v>47</v>
      </c>
      <c r="D51" s="3748" t="s">
        <v>7456</v>
      </c>
      <c r="F51" s="3751" t="s">
        <v>5600</v>
      </c>
    </row>
    <row r="52" spans="1:6">
      <c r="C52" s="3762" t="s">
        <v>7457</v>
      </c>
      <c r="D52" s="3748" t="s">
        <v>7458</v>
      </c>
      <c r="F52" s="3751" t="s">
        <v>5926</v>
      </c>
    </row>
    <row r="53" spans="1:6">
      <c r="C53" s="3762" t="s">
        <v>7459</v>
      </c>
      <c r="D53" s="3748" t="s">
        <v>7460</v>
      </c>
      <c r="F53" s="3751" t="s">
        <v>5931</v>
      </c>
    </row>
    <row r="54" spans="1:6">
      <c r="B54" s="3756"/>
      <c r="C54" s="3756"/>
    </row>
    <row r="55" spans="1:6">
      <c r="A55" s="5220" t="s">
        <v>7667</v>
      </c>
      <c r="B55" s="5220"/>
      <c r="C55" s="3758"/>
    </row>
    <row r="56" spans="1:6">
      <c r="C56" s="3762" t="s">
        <v>7461</v>
      </c>
      <c r="D56" s="3748" t="s">
        <v>7462</v>
      </c>
      <c r="F56" s="3753" t="s">
        <v>7463</v>
      </c>
    </row>
    <row r="57" spans="1:6">
      <c r="C57" s="3762" t="s">
        <v>7464</v>
      </c>
      <c r="D57" s="3749" t="s">
        <v>7465</v>
      </c>
      <c r="F57" s="3761" t="s">
        <v>7466</v>
      </c>
    </row>
    <row r="58" spans="1:6">
      <c r="C58" s="3762" t="s">
        <v>7467</v>
      </c>
      <c r="D58" s="3749" t="s">
        <v>7468</v>
      </c>
      <c r="F58" s="3753" t="s">
        <v>5744</v>
      </c>
    </row>
    <row r="59" spans="1:6">
      <c r="C59" s="3765" t="s">
        <v>7469</v>
      </c>
      <c r="D59" s="3760" t="s">
        <v>7470</v>
      </c>
      <c r="E59" s="3757"/>
      <c r="F59" s="3753" t="s">
        <v>7471</v>
      </c>
    </row>
    <row r="60" spans="1:6">
      <c r="C60" s="3765" t="s">
        <v>7472</v>
      </c>
      <c r="D60" s="3760" t="s">
        <v>7473</v>
      </c>
      <c r="E60" s="3757"/>
      <c r="F60" s="3753" t="s">
        <v>5745</v>
      </c>
    </row>
    <row r="61" spans="1:6">
      <c r="C61" s="3765" t="s">
        <v>7474</v>
      </c>
      <c r="D61" s="3760" t="s">
        <v>7475</v>
      </c>
      <c r="E61" s="3757"/>
      <c r="F61" s="3751" t="s">
        <v>5746</v>
      </c>
    </row>
    <row r="62" spans="1:6">
      <c r="C62" s="3765" t="s">
        <v>7476</v>
      </c>
      <c r="D62" s="3760" t="s">
        <v>7477</v>
      </c>
      <c r="E62" s="3757"/>
      <c r="F62" s="3753" t="s">
        <v>5747</v>
      </c>
    </row>
    <row r="63" spans="1:6">
      <c r="C63" s="3765" t="s">
        <v>7478</v>
      </c>
      <c r="D63" s="3760" t="s">
        <v>7479</v>
      </c>
      <c r="E63" s="3757"/>
      <c r="F63" s="3751" t="s">
        <v>5932</v>
      </c>
    </row>
    <row r="64" spans="1:6">
      <c r="C64" s="3765" t="s">
        <v>7480</v>
      </c>
      <c r="D64" s="3760" t="s">
        <v>7481</v>
      </c>
      <c r="E64" s="3757"/>
      <c r="F64" s="3753" t="s">
        <v>5748</v>
      </c>
    </row>
    <row r="65" spans="1:6">
      <c r="C65" s="3765" t="s">
        <v>7482</v>
      </c>
      <c r="D65" s="3760" t="s">
        <v>7483</v>
      </c>
      <c r="E65" s="3757"/>
      <c r="F65" s="3751" t="s">
        <v>6005</v>
      </c>
    </row>
    <row r="66" spans="1:6">
      <c r="C66" s="3765" t="s">
        <v>7484</v>
      </c>
      <c r="D66" s="3760" t="s">
        <v>7485</v>
      </c>
      <c r="E66" s="3757"/>
      <c r="F66" s="3753" t="s">
        <v>5749</v>
      </c>
    </row>
    <row r="67" spans="1:6">
      <c r="C67" s="3765" t="s">
        <v>7486</v>
      </c>
      <c r="D67" s="3760" t="s">
        <v>7487</v>
      </c>
      <c r="E67" s="3757"/>
      <c r="F67" s="3751" t="s">
        <v>5933</v>
      </c>
    </row>
    <row r="68" spans="1:6">
      <c r="C68" s="3765" t="s">
        <v>7488</v>
      </c>
      <c r="D68" s="3760" t="s">
        <v>7489</v>
      </c>
      <c r="E68" s="3757"/>
      <c r="F68" s="3751" t="s">
        <v>5934</v>
      </c>
    </row>
    <row r="69" spans="1:6">
      <c r="B69" s="3756"/>
      <c r="C69" s="3767"/>
      <c r="D69" s="3760"/>
      <c r="E69" s="3757"/>
      <c r="F69" s="3757"/>
    </row>
    <row r="70" spans="1:6">
      <c r="A70" s="5220" t="s">
        <v>7668</v>
      </c>
      <c r="B70" s="5220"/>
      <c r="C70" s="3768"/>
      <c r="D70" s="3760"/>
      <c r="E70" s="3757"/>
      <c r="F70" s="3757"/>
    </row>
    <row r="71" spans="1:6">
      <c r="C71" s="3765" t="s">
        <v>7490</v>
      </c>
      <c r="D71" s="3760" t="s">
        <v>7491</v>
      </c>
      <c r="E71" s="3757"/>
      <c r="F71" s="3751" t="s">
        <v>5938</v>
      </c>
    </row>
    <row r="72" spans="1:6">
      <c r="C72" s="3765" t="s">
        <v>7492</v>
      </c>
      <c r="D72" s="3760" t="s">
        <v>7495</v>
      </c>
      <c r="E72" s="3757"/>
      <c r="F72" s="3751" t="s">
        <v>5939</v>
      </c>
    </row>
    <row r="73" spans="1:6">
      <c r="C73" s="3765" t="s">
        <v>7493</v>
      </c>
      <c r="D73" s="3760" t="s">
        <v>7496</v>
      </c>
      <c r="E73" s="3757"/>
      <c r="F73" s="3751" t="s">
        <v>5940</v>
      </c>
    </row>
    <row r="74" spans="1:6">
      <c r="C74" s="3765" t="s">
        <v>7494</v>
      </c>
      <c r="D74" s="3760" t="s">
        <v>7497</v>
      </c>
      <c r="E74" s="3757"/>
      <c r="F74" s="3751" t="s">
        <v>5941</v>
      </c>
    </row>
    <row r="75" spans="1:6">
      <c r="C75" s="3765" t="s">
        <v>7498</v>
      </c>
      <c r="D75" s="3760" t="s">
        <v>7499</v>
      </c>
      <c r="E75" s="3757"/>
      <c r="F75" s="3751" t="s">
        <v>5946</v>
      </c>
    </row>
    <row r="76" spans="1:6">
      <c r="C76" s="3765" t="s">
        <v>7500</v>
      </c>
      <c r="D76" s="3760" t="s">
        <v>7508</v>
      </c>
      <c r="E76" s="3757"/>
      <c r="F76" s="3751" t="s">
        <v>5947</v>
      </c>
    </row>
    <row r="77" spans="1:6">
      <c r="C77" s="3765" t="s">
        <v>7502</v>
      </c>
      <c r="D77" s="3760" t="s">
        <v>7506</v>
      </c>
      <c r="E77" s="3757"/>
      <c r="F77" s="3751" t="s">
        <v>7512</v>
      </c>
    </row>
    <row r="78" spans="1:6">
      <c r="C78" s="3765" t="s">
        <v>7503</v>
      </c>
      <c r="D78" s="3748" t="s">
        <v>7507</v>
      </c>
      <c r="E78" s="3757"/>
      <c r="F78" s="3751" t="s">
        <v>7511</v>
      </c>
    </row>
    <row r="79" spans="1:6">
      <c r="C79" s="3765" t="s">
        <v>7504</v>
      </c>
      <c r="D79" s="3748" t="s">
        <v>7509</v>
      </c>
      <c r="E79" s="3757"/>
      <c r="F79" s="3766" t="s">
        <v>7513</v>
      </c>
    </row>
    <row r="80" spans="1:6">
      <c r="C80" s="3765">
        <v>70</v>
      </c>
      <c r="D80" s="3760" t="s">
        <v>7515</v>
      </c>
      <c r="E80" s="3757"/>
      <c r="F80" s="3751" t="s">
        <v>5952</v>
      </c>
    </row>
    <row r="81" spans="3:6">
      <c r="C81" s="3770">
        <v>71</v>
      </c>
      <c r="D81" s="3760" t="s">
        <v>7516</v>
      </c>
      <c r="E81" s="3757"/>
      <c r="F81" s="3751" t="s">
        <v>5936</v>
      </c>
    </row>
    <row r="82" spans="3:6">
      <c r="C82" s="3770">
        <v>72</v>
      </c>
      <c r="D82" s="3749" t="s">
        <v>7517</v>
      </c>
      <c r="E82" s="3757"/>
      <c r="F82" s="3751" t="s">
        <v>5937</v>
      </c>
    </row>
    <row r="83" spans="3:6">
      <c r="C83" s="3765" t="s">
        <v>7518</v>
      </c>
      <c r="D83" s="3760" t="s">
        <v>7519</v>
      </c>
      <c r="E83" s="3757"/>
      <c r="F83" s="3751" t="s">
        <v>5942</v>
      </c>
    </row>
    <row r="84" spans="3:6">
      <c r="C84" s="3765" t="s">
        <v>7520</v>
      </c>
      <c r="D84" s="3749" t="s">
        <v>7521</v>
      </c>
      <c r="E84" s="3757"/>
      <c r="F84" s="3751" t="s">
        <v>5943</v>
      </c>
    </row>
    <row r="85" spans="3:6">
      <c r="C85" s="3765" t="s">
        <v>7522</v>
      </c>
      <c r="D85" s="3760" t="s">
        <v>7523</v>
      </c>
      <c r="E85" s="3757"/>
      <c r="F85" s="3751" t="s">
        <v>5944</v>
      </c>
    </row>
    <row r="86" spans="3:6">
      <c r="C86" s="3765" t="s">
        <v>7524</v>
      </c>
      <c r="D86" s="3760" t="s">
        <v>7525</v>
      </c>
      <c r="E86" s="3757"/>
      <c r="F86" s="3751" t="s">
        <v>5945</v>
      </c>
    </row>
    <row r="87" spans="3:6">
      <c r="C87" s="3770">
        <v>75</v>
      </c>
      <c r="D87" s="3760" t="s">
        <v>7526</v>
      </c>
      <c r="E87" s="3757"/>
      <c r="F87" s="3753" t="s">
        <v>5951</v>
      </c>
    </row>
    <row r="88" spans="3:6">
      <c r="C88" s="3770">
        <v>76</v>
      </c>
      <c r="D88" s="3760" t="s">
        <v>7527</v>
      </c>
      <c r="E88" s="3757"/>
      <c r="F88" s="3751" t="s">
        <v>5948</v>
      </c>
    </row>
    <row r="89" spans="3:6">
      <c r="C89" s="3765" t="s">
        <v>7528</v>
      </c>
      <c r="D89" s="3749" t="s">
        <v>7529</v>
      </c>
      <c r="E89" s="3757"/>
      <c r="F89" s="3751" t="s">
        <v>5949</v>
      </c>
    </row>
    <row r="90" spans="3:6">
      <c r="C90" s="3765" t="s">
        <v>7530</v>
      </c>
      <c r="D90" s="3760" t="s">
        <v>7531</v>
      </c>
      <c r="E90" s="3757"/>
      <c r="F90" s="3751" t="s">
        <v>5950</v>
      </c>
    </row>
    <row r="91" spans="3:6">
      <c r="C91" s="3770">
        <v>78</v>
      </c>
      <c r="D91" s="3760" t="s">
        <v>7532</v>
      </c>
      <c r="E91" s="3757"/>
      <c r="F91" s="3751" t="s">
        <v>5953</v>
      </c>
    </row>
    <row r="92" spans="3:6">
      <c r="C92" s="3770">
        <v>79</v>
      </c>
      <c r="D92" s="3760" t="s">
        <v>7533</v>
      </c>
      <c r="E92" s="3757"/>
      <c r="F92" s="3751" t="s">
        <v>5954</v>
      </c>
    </row>
    <row r="93" spans="3:6">
      <c r="C93" s="3770">
        <v>80</v>
      </c>
      <c r="D93" s="3760" t="s">
        <v>7534</v>
      </c>
      <c r="E93" s="3757"/>
      <c r="F93" s="3751" t="s">
        <v>5955</v>
      </c>
    </row>
    <row r="94" spans="3:6">
      <c r="C94" s="3770">
        <v>81</v>
      </c>
      <c r="D94" s="3760" t="s">
        <v>7536</v>
      </c>
      <c r="E94" s="3757"/>
      <c r="F94" s="3751" t="s">
        <v>5956</v>
      </c>
    </row>
    <row r="95" spans="3:6">
      <c r="C95" s="3770">
        <v>82</v>
      </c>
      <c r="D95" s="3760" t="s">
        <v>7535</v>
      </c>
      <c r="E95" s="3757"/>
      <c r="F95" s="3751" t="s">
        <v>5957</v>
      </c>
    </row>
    <row r="96" spans="3:6">
      <c r="C96" s="3770">
        <v>83</v>
      </c>
      <c r="D96" s="3760" t="s">
        <v>7537</v>
      </c>
      <c r="E96" s="3757"/>
      <c r="F96" s="3751" t="s">
        <v>5958</v>
      </c>
    </row>
    <row r="97" spans="1:6">
      <c r="C97" s="3770">
        <v>84</v>
      </c>
      <c r="D97" s="3760" t="s">
        <v>7538</v>
      </c>
      <c r="E97" s="3757"/>
      <c r="F97" s="3751" t="s">
        <v>5959</v>
      </c>
    </row>
    <row r="98" spans="1:6">
      <c r="C98" s="3770">
        <v>85</v>
      </c>
      <c r="D98" s="3760" t="s">
        <v>7539</v>
      </c>
      <c r="E98" s="3757"/>
      <c r="F98" s="3751" t="s">
        <v>5960</v>
      </c>
    </row>
    <row r="99" spans="1:6">
      <c r="C99" s="3770"/>
      <c r="D99" s="3760"/>
      <c r="E99" s="3757"/>
      <c r="F99" s="3757"/>
    </row>
    <row r="100" spans="1:6">
      <c r="A100" s="5223" t="s">
        <v>7669</v>
      </c>
      <c r="B100" s="5223"/>
      <c r="C100" s="3770"/>
      <c r="D100" s="3760"/>
      <c r="E100" s="3757"/>
      <c r="F100" s="3757"/>
    </row>
    <row r="101" spans="1:6">
      <c r="A101" s="3760"/>
      <c r="B101" s="3760"/>
      <c r="C101" s="3765" t="s">
        <v>7540</v>
      </c>
      <c r="D101" s="3760" t="s">
        <v>7541</v>
      </c>
      <c r="E101" s="3757"/>
      <c r="F101" s="3751" t="s">
        <v>5911</v>
      </c>
    </row>
    <row r="102" spans="1:6">
      <c r="A102" s="3760"/>
      <c r="B102" s="3760"/>
      <c r="C102" s="3765" t="s">
        <v>7542</v>
      </c>
      <c r="D102" s="3760" t="s">
        <v>7543</v>
      </c>
      <c r="E102" s="3757"/>
      <c r="F102" s="3751" t="s">
        <v>5912</v>
      </c>
    </row>
    <row r="103" spans="1:6">
      <c r="A103" s="3760"/>
      <c r="B103" s="3760"/>
      <c r="C103" s="3765" t="s">
        <v>7544</v>
      </c>
      <c r="D103" s="3760" t="s">
        <v>7545</v>
      </c>
      <c r="E103" s="3757"/>
      <c r="F103" s="3751" t="s">
        <v>5913</v>
      </c>
    </row>
    <row r="104" spans="1:6">
      <c r="A104" s="3760"/>
      <c r="B104" s="3760"/>
      <c r="C104" s="3770">
        <v>87</v>
      </c>
      <c r="D104" s="3760" t="s">
        <v>7546</v>
      </c>
      <c r="E104" s="3757"/>
      <c r="F104" s="3751" t="s">
        <v>5914</v>
      </c>
    </row>
    <row r="105" spans="1:6">
      <c r="A105" s="3760"/>
      <c r="B105" s="3760"/>
      <c r="C105" s="3770">
        <v>88</v>
      </c>
      <c r="D105" s="3760" t="s">
        <v>7547</v>
      </c>
      <c r="E105" s="3757"/>
      <c r="F105" s="3751" t="s">
        <v>5915</v>
      </c>
    </row>
    <row r="106" spans="1:6">
      <c r="A106" s="3760"/>
      <c r="B106" s="3760"/>
      <c r="C106" s="3770">
        <v>89</v>
      </c>
      <c r="D106" s="3760" t="s">
        <v>7548</v>
      </c>
      <c r="E106" s="3757"/>
      <c r="F106" s="3766" t="s">
        <v>7549</v>
      </c>
    </row>
    <row r="107" spans="1:6">
      <c r="A107" s="3760"/>
      <c r="B107" s="3760"/>
      <c r="C107" s="3770">
        <v>90</v>
      </c>
      <c r="D107" s="3760" t="s">
        <v>7550</v>
      </c>
      <c r="E107" s="3757"/>
      <c r="F107" s="3751" t="s">
        <v>5924</v>
      </c>
    </row>
    <row r="108" spans="1:6">
      <c r="A108" s="3760"/>
      <c r="B108" s="3760"/>
      <c r="C108" s="3770">
        <v>91</v>
      </c>
      <c r="D108" s="3760" t="s">
        <v>7551</v>
      </c>
      <c r="E108" s="3757"/>
      <c r="F108" s="3751" t="s">
        <v>5925</v>
      </c>
    </row>
    <row r="109" spans="1:6">
      <c r="A109" s="3760"/>
      <c r="B109" s="3760"/>
      <c r="C109" s="3770">
        <v>92</v>
      </c>
      <c r="D109" s="3749" t="s">
        <v>7552</v>
      </c>
      <c r="E109" s="3757"/>
      <c r="F109" s="3751" t="s">
        <v>5919</v>
      </c>
    </row>
    <row r="110" spans="1:6">
      <c r="A110" s="3760"/>
      <c r="B110" s="3760"/>
      <c r="C110" s="3765" t="s">
        <v>7553</v>
      </c>
      <c r="D110" s="3760" t="s">
        <v>7554</v>
      </c>
      <c r="E110" s="3757"/>
      <c r="F110" s="3751" t="s">
        <v>5920</v>
      </c>
    </row>
    <row r="111" spans="1:6">
      <c r="A111" s="3760"/>
      <c r="B111" s="3760"/>
      <c r="C111" s="3765" t="s">
        <v>7555</v>
      </c>
      <c r="D111" s="3760" t="s">
        <v>7556</v>
      </c>
      <c r="E111" s="3757"/>
      <c r="F111" s="3751" t="s">
        <v>5921</v>
      </c>
    </row>
    <row r="112" spans="1:6">
      <c r="A112" s="3760"/>
      <c r="B112" s="3760"/>
      <c r="C112" s="3765" t="s">
        <v>7557</v>
      </c>
      <c r="D112" s="3760" t="s">
        <v>7558</v>
      </c>
      <c r="E112" s="3757"/>
      <c r="F112" s="3751" t="s">
        <v>5922</v>
      </c>
    </row>
    <row r="113" spans="1:6">
      <c r="A113" s="3760"/>
      <c r="B113" s="3760"/>
      <c r="C113" s="3765" t="s">
        <v>7559</v>
      </c>
      <c r="D113" s="3760" t="s">
        <v>7560</v>
      </c>
      <c r="E113" s="3757"/>
      <c r="F113" s="3751" t="s">
        <v>5916</v>
      </c>
    </row>
    <row r="114" spans="1:6">
      <c r="A114" s="3760"/>
      <c r="B114" s="3760"/>
      <c r="C114" s="3770">
        <v>95</v>
      </c>
      <c r="D114" s="3760" t="s">
        <v>7561</v>
      </c>
      <c r="E114" s="3757"/>
      <c r="F114" s="3751" t="s">
        <v>5923</v>
      </c>
    </row>
    <row r="115" spans="1:6">
      <c r="A115" s="3760"/>
      <c r="B115" s="3760"/>
      <c r="C115" s="3770">
        <v>96</v>
      </c>
      <c r="D115" s="3760" t="s">
        <v>7562</v>
      </c>
      <c r="E115" s="3757"/>
      <c r="F115" s="3751" t="s">
        <v>5935</v>
      </c>
    </row>
    <row r="116" spans="1:6">
      <c r="A116" s="3760"/>
      <c r="B116" s="3760"/>
      <c r="C116" s="3770">
        <v>98</v>
      </c>
      <c r="D116" s="3760" t="s">
        <v>7563</v>
      </c>
      <c r="E116" s="3757"/>
      <c r="F116" s="3751" t="s">
        <v>5917</v>
      </c>
    </row>
    <row r="117" spans="1:6">
      <c r="A117" s="3760"/>
      <c r="B117" s="3760"/>
      <c r="C117" s="3770">
        <v>99</v>
      </c>
      <c r="D117" s="3760" t="s">
        <v>7564</v>
      </c>
      <c r="E117" s="3757"/>
      <c r="F117" s="3751" t="s">
        <v>5918</v>
      </c>
    </row>
    <row r="118" spans="1:6">
      <c r="A118" s="3760"/>
      <c r="B118" s="3760"/>
      <c r="C118" s="3770">
        <v>100</v>
      </c>
      <c r="D118" s="3760" t="s">
        <v>7565</v>
      </c>
      <c r="E118" s="3757"/>
      <c r="F118" s="3753" t="s">
        <v>13</v>
      </c>
    </row>
    <row r="119" spans="1:6">
      <c r="A119" s="3760"/>
      <c r="B119" s="3760"/>
      <c r="C119" s="3770">
        <v>101</v>
      </c>
      <c r="D119" s="3760" t="s">
        <v>7566</v>
      </c>
      <c r="E119" s="3757"/>
      <c r="F119" s="3753" t="s">
        <v>7567</v>
      </c>
    </row>
    <row r="120" spans="1:6">
      <c r="A120" s="3760"/>
      <c r="B120" s="3760"/>
      <c r="C120" s="3770">
        <v>103</v>
      </c>
      <c r="D120" s="3760" t="s">
        <v>7568</v>
      </c>
      <c r="E120" s="3757"/>
      <c r="F120" s="3766" t="s">
        <v>7569</v>
      </c>
    </row>
    <row r="121" spans="1:6">
      <c r="A121" s="3760"/>
      <c r="B121" s="3760"/>
      <c r="C121" s="3770">
        <v>104</v>
      </c>
      <c r="D121" s="3760" t="s">
        <v>7570</v>
      </c>
      <c r="E121" s="3757"/>
      <c r="F121" s="3753" t="s">
        <v>63</v>
      </c>
    </row>
    <row r="122" spans="1:6">
      <c r="A122" s="3760"/>
      <c r="B122" s="3760"/>
      <c r="C122" s="3770">
        <v>105</v>
      </c>
      <c r="D122" s="3760" t="s">
        <v>7571</v>
      </c>
      <c r="E122" s="3757"/>
      <c r="F122" s="3766" t="s">
        <v>7572</v>
      </c>
    </row>
    <row r="123" spans="1:6">
      <c r="A123" s="3760"/>
      <c r="B123" s="3760"/>
      <c r="C123" s="3770"/>
      <c r="D123" s="3760"/>
      <c r="E123" s="3757"/>
      <c r="F123" s="3757"/>
    </row>
    <row r="124" spans="1:6">
      <c r="A124" s="5220" t="s">
        <v>7670</v>
      </c>
      <c r="B124" s="5220"/>
      <c r="C124" s="3770"/>
      <c r="D124" s="3760"/>
      <c r="E124" s="3757"/>
      <c r="F124" s="3757"/>
    </row>
    <row r="125" spans="1:6">
      <c r="A125" s="3760"/>
      <c r="B125" s="3760"/>
      <c r="C125" s="3770">
        <v>106</v>
      </c>
      <c r="D125" s="3760" t="s">
        <v>7573</v>
      </c>
      <c r="E125" s="3757"/>
      <c r="F125" s="3766" t="s">
        <v>7604</v>
      </c>
    </row>
    <row r="126" spans="1:6">
      <c r="A126" s="3760"/>
      <c r="B126" s="3760"/>
      <c r="C126" s="3770">
        <v>107</v>
      </c>
      <c r="D126" s="3760" t="s">
        <v>7605</v>
      </c>
      <c r="E126" s="3757"/>
      <c r="F126" s="3766" t="s">
        <v>7606</v>
      </c>
    </row>
    <row r="127" spans="1:6">
      <c r="A127" s="3760"/>
      <c r="B127" s="3760"/>
      <c r="C127" s="3770">
        <v>109</v>
      </c>
      <c r="D127" s="3760" t="s">
        <v>7607</v>
      </c>
      <c r="E127" s="3757"/>
      <c r="F127" s="3766" t="s">
        <v>7608</v>
      </c>
    </row>
    <row r="128" spans="1:6">
      <c r="A128" s="3760"/>
      <c r="B128" s="3760"/>
      <c r="C128" s="3770">
        <v>114</v>
      </c>
      <c r="D128" s="3760" t="s">
        <v>7609</v>
      </c>
      <c r="E128" s="3757"/>
      <c r="F128" s="3753" t="s">
        <v>36</v>
      </c>
    </row>
    <row r="129" spans="1:6">
      <c r="A129" s="3760"/>
      <c r="B129" s="3760"/>
      <c r="C129" s="3770" t="s">
        <v>7610</v>
      </c>
      <c r="D129" s="3760" t="s">
        <v>7611</v>
      </c>
      <c r="E129" s="3757"/>
      <c r="F129" s="3753" t="s">
        <v>67</v>
      </c>
    </row>
    <row r="130" spans="1:6">
      <c r="A130" s="3760"/>
      <c r="B130" s="3760"/>
      <c r="C130" s="3770" t="s">
        <v>7612</v>
      </c>
      <c r="D130" s="3760" t="s">
        <v>7613</v>
      </c>
      <c r="E130" s="3757"/>
      <c r="F130" s="3753" t="s">
        <v>68</v>
      </c>
    </row>
    <row r="131" spans="1:6">
      <c r="A131" s="3760"/>
      <c r="B131" s="3760"/>
      <c r="C131" s="3770" t="s">
        <v>7614</v>
      </c>
      <c r="D131" s="3760" t="s">
        <v>7615</v>
      </c>
      <c r="E131" s="3757"/>
      <c r="F131" s="3753" t="s">
        <v>69</v>
      </c>
    </row>
    <row r="132" spans="1:6">
      <c r="A132" s="3760"/>
      <c r="B132" s="3760"/>
      <c r="C132" s="3770" t="s">
        <v>7616</v>
      </c>
      <c r="D132" s="3760" t="s">
        <v>7617</v>
      </c>
      <c r="E132" s="3757"/>
      <c r="F132" s="3753" t="s">
        <v>70</v>
      </c>
    </row>
    <row r="133" spans="1:6">
      <c r="C133" s="3770"/>
      <c r="D133" s="3760"/>
      <c r="E133" s="3757"/>
      <c r="F133" s="3757"/>
    </row>
    <row r="134" spans="1:6">
      <c r="A134" s="5220" t="s">
        <v>7671</v>
      </c>
      <c r="B134" s="5220"/>
      <c r="C134" s="5220"/>
      <c r="D134" s="3760"/>
      <c r="E134" s="3757"/>
      <c r="F134" s="3757"/>
    </row>
    <row r="135" spans="1:6">
      <c r="C135" s="3770">
        <v>116</v>
      </c>
      <c r="D135" s="3760" t="s">
        <v>7618</v>
      </c>
      <c r="E135" s="3757"/>
      <c r="F135" s="3766" t="s">
        <v>7620</v>
      </c>
    </row>
    <row r="136" spans="1:6">
      <c r="C136" s="3770">
        <v>117</v>
      </c>
      <c r="D136" s="3760" t="s">
        <v>7621</v>
      </c>
      <c r="E136" s="3757"/>
      <c r="F136" s="3753" t="s">
        <v>9</v>
      </c>
    </row>
    <row r="137" spans="1:6">
      <c r="C137" s="3770">
        <v>118</v>
      </c>
      <c r="D137" s="3760" t="s">
        <v>7622</v>
      </c>
      <c r="E137" s="3757"/>
      <c r="F137" s="3766" t="s">
        <v>7632</v>
      </c>
    </row>
    <row r="138" spans="1:6">
      <c r="C138" s="3770">
        <v>119</v>
      </c>
      <c r="D138" s="3760" t="s">
        <v>7633</v>
      </c>
      <c r="E138" s="3757"/>
      <c r="F138" s="3766" t="s">
        <v>7634</v>
      </c>
    </row>
    <row r="139" spans="1:6">
      <c r="A139" s="3760"/>
      <c r="B139" s="3760"/>
      <c r="C139" s="3770"/>
      <c r="D139" s="3760"/>
      <c r="E139" s="3757"/>
      <c r="F139" s="3757"/>
    </row>
    <row r="140" spans="1:6">
      <c r="A140" s="5220" t="s">
        <v>7672</v>
      </c>
      <c r="B140" s="5220"/>
      <c r="C140" s="3770"/>
      <c r="D140" s="3760"/>
      <c r="E140" s="3757"/>
      <c r="F140" s="3757"/>
    </row>
    <row r="141" spans="1:6">
      <c r="A141" s="3760"/>
      <c r="B141" s="3760"/>
      <c r="C141" s="3770">
        <v>128</v>
      </c>
      <c r="D141" s="3760" t="s">
        <v>7635</v>
      </c>
      <c r="E141" s="3757"/>
      <c r="F141" s="3766" t="s">
        <v>7647</v>
      </c>
    </row>
    <row r="142" spans="1:6">
      <c r="A142" s="3760"/>
      <c r="B142" s="3760"/>
      <c r="C142" s="3760"/>
      <c r="D142" s="3760"/>
      <c r="E142" s="3757"/>
      <c r="F142" s="3757"/>
    </row>
    <row r="143" spans="1:6">
      <c r="A143" s="5223" t="s">
        <v>7673</v>
      </c>
      <c r="B143" s="5223"/>
      <c r="C143" s="3760"/>
      <c r="D143" s="3760"/>
      <c r="E143" s="3757"/>
      <c r="F143" s="3757"/>
    </row>
    <row r="144" spans="1:6">
      <c r="A144" s="3760"/>
      <c r="B144" s="3760"/>
      <c r="C144" s="3769">
        <v>129</v>
      </c>
      <c r="D144" s="3760" t="s">
        <v>7648</v>
      </c>
      <c r="E144" s="3757"/>
      <c r="F144" s="3753" t="s">
        <v>49</v>
      </c>
    </row>
    <row r="145" spans="1:7">
      <c r="A145" s="3760"/>
      <c r="B145" s="3760"/>
      <c r="C145" s="3769" t="s">
        <v>7649</v>
      </c>
      <c r="D145" s="3760" t="s">
        <v>7650</v>
      </c>
      <c r="E145" s="3757"/>
      <c r="F145" s="3753" t="s">
        <v>50</v>
      </c>
    </row>
    <row r="146" spans="1:7">
      <c r="A146" s="3760"/>
      <c r="B146" s="3760"/>
      <c r="C146" s="3770">
        <v>131</v>
      </c>
      <c r="D146" s="3760" t="s">
        <v>7651</v>
      </c>
      <c r="E146" s="3757"/>
      <c r="F146" s="3753" t="s">
        <v>51</v>
      </c>
    </row>
    <row r="147" spans="1:7">
      <c r="A147" s="3760"/>
      <c r="B147" s="3760"/>
      <c r="C147" s="3770">
        <v>132</v>
      </c>
      <c r="D147" s="3760" t="s">
        <v>7652</v>
      </c>
      <c r="E147" s="3757"/>
      <c r="F147" s="3753" t="s">
        <v>52</v>
      </c>
    </row>
    <row r="148" spans="1:7">
      <c r="A148" s="3760"/>
      <c r="B148" s="3760"/>
      <c r="C148" s="3770">
        <v>133</v>
      </c>
      <c r="D148" s="3760" t="s">
        <v>7653</v>
      </c>
      <c r="E148" s="3757"/>
      <c r="F148" s="3753" t="s">
        <v>53</v>
      </c>
    </row>
    <row r="149" spans="1:7">
      <c r="A149" s="3760"/>
      <c r="B149" s="3760"/>
      <c r="C149" s="3770">
        <v>134</v>
      </c>
      <c r="D149" s="3760" t="s">
        <v>7654</v>
      </c>
      <c r="E149" s="3757"/>
      <c r="F149" s="3753" t="s">
        <v>54</v>
      </c>
    </row>
    <row r="150" spans="1:7">
      <c r="A150" s="3760"/>
      <c r="B150" s="3760"/>
      <c r="C150" s="3770">
        <v>135</v>
      </c>
      <c r="D150" s="3760" t="s">
        <v>7655</v>
      </c>
      <c r="E150" s="3757"/>
      <c r="F150" s="3753" t="s">
        <v>55</v>
      </c>
    </row>
    <row r="151" spans="1:7">
      <c r="A151" s="3760"/>
      <c r="B151" s="3760"/>
      <c r="C151" s="3770">
        <v>136</v>
      </c>
      <c r="D151" s="3760" t="s">
        <v>7656</v>
      </c>
      <c r="E151" s="3757"/>
      <c r="F151" s="3753" t="s">
        <v>56</v>
      </c>
    </row>
    <row r="152" spans="1:7">
      <c r="A152" s="3760"/>
      <c r="B152" s="3760"/>
      <c r="C152" s="3770">
        <v>137</v>
      </c>
      <c r="D152" s="3760" t="s">
        <v>7657</v>
      </c>
      <c r="E152" s="3757"/>
      <c r="F152" s="3753" t="s">
        <v>58</v>
      </c>
    </row>
    <row r="153" spans="1:7">
      <c r="A153" s="3760"/>
      <c r="B153" s="3760"/>
      <c r="C153" s="3770">
        <v>138</v>
      </c>
      <c r="D153" s="3760" t="s">
        <v>7658</v>
      </c>
      <c r="E153" s="3757"/>
      <c r="F153" s="3753" t="s">
        <v>59</v>
      </c>
    </row>
    <row r="154" spans="1:7">
      <c r="A154" s="3760"/>
      <c r="B154" s="3760"/>
      <c r="C154" s="3770">
        <v>139</v>
      </c>
      <c r="D154" s="3760" t="s">
        <v>7659</v>
      </c>
      <c r="E154" s="3757"/>
      <c r="F154" s="3753" t="s">
        <v>57</v>
      </c>
    </row>
    <row r="155" spans="1:7">
      <c r="A155" s="3760"/>
      <c r="B155" s="3760"/>
      <c r="C155" s="3770">
        <v>140</v>
      </c>
      <c r="D155" s="3760" t="s">
        <v>7660</v>
      </c>
      <c r="E155" s="3757"/>
      <c r="F155" s="3751" t="s">
        <v>60</v>
      </c>
    </row>
    <row r="156" spans="1:7">
      <c r="A156" s="3760"/>
      <c r="B156" s="3760"/>
      <c r="C156" s="3770">
        <v>141</v>
      </c>
      <c r="D156" s="3760" t="s">
        <v>7661</v>
      </c>
      <c r="E156" s="3757"/>
      <c r="F156" s="3751" t="s">
        <v>61</v>
      </c>
    </row>
    <row r="157" spans="1:7">
      <c r="A157" s="3760"/>
      <c r="B157" s="3760"/>
      <c r="C157" s="3770">
        <v>142</v>
      </c>
      <c r="D157" s="3760" t="s">
        <v>7662</v>
      </c>
      <c r="E157" s="3757"/>
      <c r="F157" s="3751" t="s">
        <v>62</v>
      </c>
    </row>
    <row r="158" spans="1:7">
      <c r="A158" s="3760"/>
      <c r="B158" s="3760"/>
      <c r="C158" s="3770"/>
      <c r="D158" s="3760"/>
      <c r="E158" s="3757"/>
      <c r="F158" s="3757"/>
    </row>
    <row r="159" spans="1:7">
      <c r="A159" s="5222" t="s">
        <v>7810</v>
      </c>
      <c r="B159" s="5222"/>
      <c r="C159" s="5222"/>
      <c r="D159" s="3760"/>
      <c r="E159" s="3757"/>
      <c r="F159" s="3757"/>
    </row>
    <row r="160" spans="1:7">
      <c r="A160" s="3760"/>
      <c r="B160" s="3760"/>
      <c r="C160" s="3770">
        <v>143</v>
      </c>
      <c r="D160" s="3760" t="s">
        <v>7674</v>
      </c>
      <c r="E160" s="3757"/>
      <c r="F160" s="4849" t="s">
        <v>7997</v>
      </c>
      <c r="G160" s="4840"/>
    </row>
    <row r="161" spans="1:6">
      <c r="A161" s="3760"/>
      <c r="B161" s="3760"/>
      <c r="C161" s="3770">
        <v>144</v>
      </c>
      <c r="D161" s="3760" t="s">
        <v>7675</v>
      </c>
      <c r="E161" s="3757"/>
      <c r="F161" s="3753" t="s">
        <v>7998</v>
      </c>
    </row>
    <row r="162" spans="1:6">
      <c r="A162" s="3760"/>
      <c r="B162" s="3760"/>
      <c r="C162" s="3770">
        <v>145</v>
      </c>
      <c r="D162" s="3760" t="s">
        <v>7676</v>
      </c>
      <c r="E162" s="3757"/>
      <c r="F162" s="3753" t="s">
        <v>7999</v>
      </c>
    </row>
    <row r="163" spans="1:6">
      <c r="A163" s="3760"/>
      <c r="B163" s="3760"/>
      <c r="C163" s="3770">
        <v>146</v>
      </c>
      <c r="D163" s="3760" t="s">
        <v>7677</v>
      </c>
      <c r="E163" s="3757"/>
      <c r="F163" s="3753" t="s">
        <v>8000</v>
      </c>
    </row>
    <row r="164" spans="1:6">
      <c r="A164" s="3760"/>
      <c r="B164" s="3760"/>
      <c r="C164" s="3770">
        <v>147</v>
      </c>
      <c r="D164" s="3760" t="s">
        <v>7678</v>
      </c>
      <c r="E164" s="3757"/>
      <c r="F164" s="3753" t="s">
        <v>8001</v>
      </c>
    </row>
    <row r="165" spans="1:6">
      <c r="A165" s="3760"/>
      <c r="B165" s="3760"/>
      <c r="C165" s="3770">
        <v>148</v>
      </c>
      <c r="D165" s="3760" t="s">
        <v>7679</v>
      </c>
      <c r="E165" s="3757"/>
      <c r="F165" s="3753" t="s">
        <v>22</v>
      </c>
    </row>
    <row r="166" spans="1:6">
      <c r="A166" s="3760"/>
      <c r="B166" s="3760"/>
      <c r="C166" s="3770">
        <v>149</v>
      </c>
      <c r="D166" s="3760" t="s">
        <v>7680</v>
      </c>
      <c r="E166" s="3757"/>
      <c r="F166" s="3753" t="s">
        <v>7681</v>
      </c>
    </row>
    <row r="167" spans="1:6">
      <c r="A167" s="3760"/>
      <c r="B167" s="3760"/>
      <c r="C167" s="3770">
        <v>150</v>
      </c>
      <c r="D167" s="3760" t="s">
        <v>7682</v>
      </c>
      <c r="E167" s="3757"/>
      <c r="F167" s="3766" t="s">
        <v>7683</v>
      </c>
    </row>
    <row r="168" spans="1:6">
      <c r="A168" s="3760"/>
      <c r="B168" s="3760"/>
      <c r="C168" s="3770">
        <v>151</v>
      </c>
      <c r="D168" s="3760" t="s">
        <v>7684</v>
      </c>
      <c r="E168" s="3757"/>
      <c r="F168" s="3753" t="s">
        <v>28</v>
      </c>
    </row>
    <row r="169" spans="1:6">
      <c r="A169" s="3760"/>
      <c r="B169" s="3760"/>
      <c r="C169" s="3770">
        <v>152</v>
      </c>
      <c r="D169" s="3760" t="s">
        <v>7685</v>
      </c>
      <c r="E169" s="3757"/>
      <c r="F169" s="3753" t="s">
        <v>29</v>
      </c>
    </row>
    <row r="170" spans="1:6">
      <c r="A170" s="3760"/>
      <c r="B170" s="3760"/>
      <c r="C170" s="3770">
        <v>153</v>
      </c>
      <c r="D170" s="3760" t="s">
        <v>7686</v>
      </c>
      <c r="E170" s="3757"/>
      <c r="F170" s="3753" t="s">
        <v>23</v>
      </c>
    </row>
    <row r="171" spans="1:6">
      <c r="A171" s="3760"/>
      <c r="B171" s="3760"/>
      <c r="C171" s="3770">
        <v>154</v>
      </c>
      <c r="D171" s="3760" t="s">
        <v>7687</v>
      </c>
      <c r="E171" s="3757"/>
      <c r="F171" s="3753" t="s">
        <v>30</v>
      </c>
    </row>
    <row r="172" spans="1:6">
      <c r="A172" s="3760"/>
      <c r="B172" s="3760"/>
      <c r="C172" s="3770">
        <v>155</v>
      </c>
      <c r="D172" s="3760" t="s">
        <v>7688</v>
      </c>
      <c r="E172" s="3757"/>
      <c r="F172" s="3753" t="s">
        <v>31</v>
      </c>
    </row>
    <row r="173" spans="1:6">
      <c r="A173" s="3760"/>
      <c r="B173" s="3760"/>
      <c r="C173" s="3770">
        <v>156</v>
      </c>
      <c r="D173" s="3760" t="s">
        <v>7689</v>
      </c>
      <c r="E173" s="3757"/>
      <c r="F173" s="3753" t="s">
        <v>32</v>
      </c>
    </row>
    <row r="174" spans="1:6">
      <c r="A174" s="3760"/>
      <c r="B174" s="3760"/>
      <c r="C174" s="3770">
        <v>157</v>
      </c>
      <c r="D174" s="3760" t="s">
        <v>7690</v>
      </c>
      <c r="E174" s="3757"/>
      <c r="F174" s="3753" t="s">
        <v>33</v>
      </c>
    </row>
    <row r="175" spans="1:6">
      <c r="A175" s="3760"/>
      <c r="B175" s="3760"/>
      <c r="C175" s="3770">
        <v>158</v>
      </c>
      <c r="D175" s="3760" t="s">
        <v>7691</v>
      </c>
      <c r="E175" s="3757"/>
      <c r="F175" s="3753" t="s">
        <v>34</v>
      </c>
    </row>
    <row r="176" spans="1:6">
      <c r="A176" s="3760"/>
      <c r="B176" s="3760"/>
      <c r="C176" s="3770" t="s">
        <v>7692</v>
      </c>
      <c r="D176" s="3760" t="s">
        <v>7693</v>
      </c>
      <c r="E176" s="3757"/>
      <c r="F176" s="3753" t="s">
        <v>24</v>
      </c>
    </row>
    <row r="177" spans="1:6">
      <c r="A177" s="3760"/>
      <c r="B177" s="3760"/>
      <c r="C177" s="3770" t="s">
        <v>7694</v>
      </c>
      <c r="D177" s="3760" t="s">
        <v>7695</v>
      </c>
      <c r="E177" s="3757"/>
      <c r="F177" s="3753" t="s">
        <v>25</v>
      </c>
    </row>
    <row r="178" spans="1:6">
      <c r="A178" s="3760"/>
      <c r="B178" s="3760"/>
      <c r="C178" s="3770">
        <v>160</v>
      </c>
      <c r="D178" s="3760" t="s">
        <v>7696</v>
      </c>
      <c r="E178" s="3757"/>
      <c r="F178" s="3753" t="s">
        <v>35</v>
      </c>
    </row>
    <row r="179" spans="1:6">
      <c r="A179" s="3760"/>
      <c r="B179" s="3760"/>
      <c r="C179" s="3770">
        <v>161</v>
      </c>
      <c r="D179" s="3760" t="s">
        <v>8225</v>
      </c>
      <c r="E179" s="3757"/>
      <c r="F179" s="3753" t="s">
        <v>8226</v>
      </c>
    </row>
    <row r="180" spans="1:6">
      <c r="A180" s="3760"/>
      <c r="B180" s="3760"/>
      <c r="C180" s="3770">
        <v>162</v>
      </c>
      <c r="D180" s="3760" t="s">
        <v>7697</v>
      </c>
      <c r="E180" s="3757"/>
      <c r="F180" s="3753" t="s">
        <v>20</v>
      </c>
    </row>
    <row r="181" spans="1:6">
      <c r="A181" s="3760"/>
      <c r="B181" s="3760"/>
      <c r="C181" s="3770">
        <v>163</v>
      </c>
      <c r="D181" s="3760" t="s">
        <v>7698</v>
      </c>
      <c r="E181" s="3757"/>
      <c r="F181" s="3753" t="s">
        <v>26</v>
      </c>
    </row>
    <row r="182" spans="1:6">
      <c r="A182" s="3760"/>
      <c r="B182" s="3760"/>
      <c r="C182" s="3770">
        <v>164</v>
      </c>
      <c r="D182" s="3760" t="s">
        <v>7699</v>
      </c>
      <c r="E182" s="3757"/>
      <c r="F182" s="3753" t="s">
        <v>27</v>
      </c>
    </row>
    <row r="183" spans="1:6">
      <c r="A183" s="3760"/>
      <c r="B183" s="3760"/>
      <c r="C183" s="3770">
        <v>165</v>
      </c>
      <c r="D183" s="3760" t="s">
        <v>7700</v>
      </c>
      <c r="E183" s="3757"/>
      <c r="F183" s="3753" t="s">
        <v>21</v>
      </c>
    </row>
    <row r="184" spans="1:6">
      <c r="A184" s="3760"/>
      <c r="B184" s="3760"/>
      <c r="C184" s="3770">
        <v>166</v>
      </c>
      <c r="D184" s="3760" t="s">
        <v>8227</v>
      </c>
      <c r="E184" s="3757"/>
      <c r="F184" s="3753" t="s">
        <v>8228</v>
      </c>
    </row>
    <row r="185" spans="1:6">
      <c r="A185" s="3760"/>
      <c r="B185" s="3760"/>
      <c r="C185" s="3770">
        <v>167</v>
      </c>
      <c r="D185" s="3760" t="s">
        <v>7702</v>
      </c>
      <c r="E185" s="3757"/>
      <c r="F185" s="3766" t="s">
        <v>7701</v>
      </c>
    </row>
    <row r="186" spans="1:6">
      <c r="A186" s="3760"/>
      <c r="B186" s="3760"/>
      <c r="C186" s="3770">
        <v>168</v>
      </c>
      <c r="D186" s="3760" t="s">
        <v>7703</v>
      </c>
      <c r="E186" s="3757"/>
      <c r="F186" s="3766" t="s">
        <v>7704</v>
      </c>
    </row>
    <row r="187" spans="1:6">
      <c r="C187" s="3770" t="s">
        <v>7705</v>
      </c>
      <c r="D187" s="3760" t="s">
        <v>7706</v>
      </c>
      <c r="E187" s="3757"/>
      <c r="F187" s="3753" t="s">
        <v>18</v>
      </c>
    </row>
    <row r="188" spans="1:6">
      <c r="C188" s="3770" t="s">
        <v>7708</v>
      </c>
      <c r="D188" s="3760" t="s">
        <v>7707</v>
      </c>
      <c r="E188" s="3757"/>
      <c r="F188" s="3751" t="s">
        <v>5961</v>
      </c>
    </row>
    <row r="189" spans="1:6">
      <c r="C189" s="3770" t="s">
        <v>7709</v>
      </c>
      <c r="D189" s="3760" t="s">
        <v>7710</v>
      </c>
      <c r="E189" s="3757"/>
      <c r="F189" s="3753" t="s">
        <v>5962</v>
      </c>
    </row>
    <row r="190" spans="1:6">
      <c r="C190" s="3770" t="s">
        <v>7711</v>
      </c>
      <c r="D190" s="3760" t="s">
        <v>7712</v>
      </c>
      <c r="E190" s="3757"/>
      <c r="F190" s="3753" t="s">
        <v>5963</v>
      </c>
    </row>
    <row r="191" spans="1:6">
      <c r="C191" s="3770" t="s">
        <v>7713</v>
      </c>
      <c r="D191" s="3760" t="s">
        <v>7714</v>
      </c>
      <c r="E191" s="3757"/>
      <c r="F191" s="3753" t="s">
        <v>5964</v>
      </c>
    </row>
    <row r="192" spans="1:6">
      <c r="C192" s="3770" t="s">
        <v>7715</v>
      </c>
      <c r="D192" s="3760" t="s">
        <v>7717</v>
      </c>
      <c r="E192" s="3757"/>
      <c r="F192" s="3751" t="s">
        <v>14</v>
      </c>
    </row>
    <row r="193" spans="1:6">
      <c r="C193" s="3770" t="s">
        <v>7716</v>
      </c>
      <c r="D193" s="3760" t="s">
        <v>7718</v>
      </c>
      <c r="E193" s="3757"/>
      <c r="F193" s="3751" t="s">
        <v>15</v>
      </c>
    </row>
    <row r="194" spans="1:6">
      <c r="C194" s="3770" t="s">
        <v>7721</v>
      </c>
      <c r="D194" s="3760" t="s">
        <v>7719</v>
      </c>
      <c r="E194" s="3757"/>
      <c r="F194" s="3751" t="s">
        <v>7720</v>
      </c>
    </row>
    <row r="195" spans="1:6">
      <c r="C195" s="3770">
        <v>177</v>
      </c>
      <c r="D195" s="3760" t="s">
        <v>7722</v>
      </c>
      <c r="E195" s="3757"/>
      <c r="F195" s="3766" t="s">
        <v>7723</v>
      </c>
    </row>
    <row r="196" spans="1:6">
      <c r="C196" s="3770">
        <v>178</v>
      </c>
      <c r="D196" s="3760" t="s">
        <v>7725</v>
      </c>
      <c r="E196" s="3757"/>
      <c r="F196" s="3766" t="s">
        <v>7724</v>
      </c>
    </row>
    <row r="197" spans="1:6">
      <c r="C197" s="3770">
        <v>179</v>
      </c>
      <c r="D197" s="3749" t="s">
        <v>7726</v>
      </c>
      <c r="E197" s="3757"/>
      <c r="F197" s="3751" t="s">
        <v>17</v>
      </c>
    </row>
    <row r="198" spans="1:6">
      <c r="C198" s="3770">
        <v>180</v>
      </c>
      <c r="D198" s="3760" t="s">
        <v>7727</v>
      </c>
      <c r="E198" s="3757"/>
      <c r="F198" s="3751" t="s">
        <v>16</v>
      </c>
    </row>
    <row r="199" spans="1:6">
      <c r="C199" s="3770"/>
      <c r="D199" s="3760"/>
      <c r="E199" s="3757"/>
      <c r="F199" s="3757"/>
    </row>
    <row r="200" spans="1:6">
      <c r="A200" s="3758" t="s">
        <v>7811</v>
      </c>
      <c r="B200" s="3758"/>
      <c r="C200" s="3770"/>
      <c r="D200" s="3760"/>
      <c r="E200" s="3757"/>
      <c r="F200" s="3757"/>
    </row>
    <row r="201" spans="1:6">
      <c r="C201" s="3770">
        <v>181</v>
      </c>
      <c r="D201" s="3760" t="s">
        <v>7728</v>
      </c>
      <c r="E201" s="3757"/>
      <c r="F201" s="3766" t="s">
        <v>7729</v>
      </c>
    </row>
    <row r="202" spans="1:6">
      <c r="C202" s="3770">
        <v>182</v>
      </c>
      <c r="D202" s="3760" t="s">
        <v>7730</v>
      </c>
      <c r="E202" s="3757"/>
      <c r="F202" s="3751" t="s">
        <v>6006</v>
      </c>
    </row>
    <row r="203" spans="1:6">
      <c r="C203" s="3770">
        <v>183</v>
      </c>
      <c r="D203" s="3760" t="s">
        <v>7731</v>
      </c>
      <c r="E203" s="3757"/>
      <c r="F203" s="3753" t="s">
        <v>64</v>
      </c>
    </row>
    <row r="204" spans="1:6">
      <c r="C204" s="3770">
        <v>185</v>
      </c>
      <c r="D204" s="3760" t="s">
        <v>7732</v>
      </c>
      <c r="E204" s="3757"/>
      <c r="F204" s="3766" t="s">
        <v>7733</v>
      </c>
    </row>
    <row r="205" spans="1:6">
      <c r="C205" s="3770">
        <v>186</v>
      </c>
      <c r="D205" s="3760" t="s">
        <v>7734</v>
      </c>
      <c r="E205" s="3757"/>
      <c r="F205" s="3766" t="s">
        <v>7735</v>
      </c>
    </row>
    <row r="206" spans="1:6">
      <c r="C206" s="3770">
        <v>187</v>
      </c>
      <c r="D206" s="3760" t="s">
        <v>7755</v>
      </c>
      <c r="E206" s="3757"/>
      <c r="F206" s="3753" t="s">
        <v>65</v>
      </c>
    </row>
    <row r="207" spans="1:6">
      <c r="C207" s="3770">
        <v>188</v>
      </c>
      <c r="D207" s="3760" t="s">
        <v>7756</v>
      </c>
      <c r="E207" s="3757"/>
      <c r="F207" s="3766" t="s">
        <v>7788</v>
      </c>
    </row>
    <row r="208" spans="1:6">
      <c r="C208" s="3770">
        <v>189</v>
      </c>
      <c r="D208" s="3749" t="s">
        <v>7789</v>
      </c>
      <c r="E208" s="3757"/>
      <c r="F208" s="3766" t="s">
        <v>7790</v>
      </c>
    </row>
    <row r="209" spans="1:6">
      <c r="C209" s="3770">
        <v>190</v>
      </c>
      <c r="D209" s="3760" t="s">
        <v>7791</v>
      </c>
      <c r="E209" s="3757"/>
      <c r="F209" s="3766" t="s">
        <v>7792</v>
      </c>
    </row>
    <row r="210" spans="1:6">
      <c r="C210" s="3770">
        <v>191</v>
      </c>
      <c r="D210" s="3760" t="s">
        <v>7793</v>
      </c>
      <c r="E210" s="3757"/>
      <c r="F210" s="3753" t="s">
        <v>66</v>
      </c>
    </row>
    <row r="211" spans="1:6">
      <c r="C211" s="3770"/>
      <c r="D211" s="3760"/>
      <c r="E211" s="3757"/>
      <c r="F211" s="3757"/>
    </row>
    <row r="212" spans="1:6">
      <c r="A212" s="5220" t="s">
        <v>7812</v>
      </c>
      <c r="B212" s="5220"/>
      <c r="C212" s="3770"/>
      <c r="D212" s="3760"/>
      <c r="E212" s="3757"/>
      <c r="F212" s="3757"/>
    </row>
    <row r="213" spans="1:6">
      <c r="C213" s="3770">
        <v>192</v>
      </c>
      <c r="D213" s="3760" t="s">
        <v>7794</v>
      </c>
      <c r="E213" s="3757"/>
      <c r="F213" s="3753" t="s">
        <v>38</v>
      </c>
    </row>
    <row r="214" spans="1:6">
      <c r="C214" s="3770">
        <v>193</v>
      </c>
      <c r="D214" s="3760" t="s">
        <v>7795</v>
      </c>
      <c r="E214" s="3757"/>
      <c r="F214" s="3753" t="s">
        <v>39</v>
      </c>
    </row>
    <row r="215" spans="1:6">
      <c r="C215" s="3770">
        <v>194</v>
      </c>
      <c r="D215" s="3760" t="s">
        <v>7796</v>
      </c>
      <c r="E215" s="3757"/>
      <c r="F215" s="3753" t="s">
        <v>40</v>
      </c>
    </row>
    <row r="216" spans="1:6" ht="27">
      <c r="C216" s="3770">
        <v>195</v>
      </c>
      <c r="D216" s="5209" t="s">
        <v>7797</v>
      </c>
      <c r="E216" s="3757"/>
      <c r="F216" s="3753" t="s">
        <v>5751</v>
      </c>
    </row>
    <row r="217" spans="1:6" ht="27">
      <c r="C217" s="3770">
        <v>196</v>
      </c>
      <c r="D217" s="5209" t="s">
        <v>7798</v>
      </c>
      <c r="E217" s="3757"/>
      <c r="F217" s="3753" t="s">
        <v>5750</v>
      </c>
    </row>
    <row r="218" spans="1:6">
      <c r="C218" s="3770">
        <v>197</v>
      </c>
      <c r="D218" s="3760" t="s">
        <v>7799</v>
      </c>
      <c r="E218" s="3757"/>
      <c r="F218" s="3753" t="s">
        <v>44</v>
      </c>
    </row>
    <row r="219" spans="1:6">
      <c r="C219" s="3770">
        <v>198</v>
      </c>
      <c r="D219" s="3760" t="s">
        <v>7800</v>
      </c>
      <c r="E219" s="3757"/>
      <c r="F219" s="3753" t="s">
        <v>45</v>
      </c>
    </row>
    <row r="220" spans="1:6">
      <c r="C220" s="3770">
        <v>199</v>
      </c>
      <c r="D220" s="3749" t="s">
        <v>7801</v>
      </c>
      <c r="E220" s="3757"/>
      <c r="F220" s="3753" t="s">
        <v>41</v>
      </c>
    </row>
    <row r="221" spans="1:6">
      <c r="C221" s="3770">
        <v>200</v>
      </c>
      <c r="D221" s="3760" t="s">
        <v>7802</v>
      </c>
      <c r="E221" s="3757"/>
      <c r="F221" s="3753" t="s">
        <v>42</v>
      </c>
    </row>
    <row r="222" spans="1:6">
      <c r="C222" s="3770">
        <v>201</v>
      </c>
      <c r="D222" s="3760" t="s">
        <v>7803</v>
      </c>
      <c r="E222" s="3757"/>
      <c r="F222" s="3753" t="s">
        <v>43</v>
      </c>
    </row>
    <row r="223" spans="1:6">
      <c r="C223" s="3770">
        <v>202</v>
      </c>
      <c r="D223" s="3749" t="s">
        <v>7804</v>
      </c>
      <c r="E223" s="3757"/>
      <c r="F223" s="3753" t="s">
        <v>8230</v>
      </c>
    </row>
    <row r="224" spans="1:6">
      <c r="C224" s="3770">
        <v>203</v>
      </c>
      <c r="D224" s="3760" t="s">
        <v>7805</v>
      </c>
      <c r="E224" s="3757"/>
      <c r="F224" s="3753" t="s">
        <v>46</v>
      </c>
    </row>
    <row r="225" spans="1:6">
      <c r="C225" s="3770">
        <v>204</v>
      </c>
      <c r="D225" s="3760" t="s">
        <v>7806</v>
      </c>
      <c r="E225" s="3757"/>
      <c r="F225" s="3753" t="s">
        <v>47</v>
      </c>
    </row>
    <row r="226" spans="1:6">
      <c r="C226" s="3770">
        <v>205</v>
      </c>
      <c r="D226" s="3760" t="s">
        <v>7807</v>
      </c>
      <c r="E226" s="3757"/>
      <c r="F226" s="3753" t="s">
        <v>48</v>
      </c>
    </row>
    <row r="227" spans="1:6">
      <c r="C227" s="3770"/>
      <c r="D227" s="3760"/>
      <c r="E227" s="3757"/>
      <c r="F227" s="3757"/>
    </row>
    <row r="228" spans="1:6">
      <c r="A228" s="5220" t="s">
        <v>7813</v>
      </c>
      <c r="B228" s="5220"/>
      <c r="C228" s="3770"/>
      <c r="D228" s="3760"/>
      <c r="E228" s="3757"/>
      <c r="F228" s="3757"/>
    </row>
    <row r="229" spans="1:6">
      <c r="C229" s="3770">
        <v>206</v>
      </c>
      <c r="D229" s="3760" t="s">
        <v>7808</v>
      </c>
      <c r="E229" s="3757"/>
      <c r="F229" s="3751" t="s">
        <v>5752</v>
      </c>
    </row>
    <row r="230" spans="1:6">
      <c r="C230" s="3770">
        <v>216</v>
      </c>
      <c r="D230" s="3760" t="s">
        <v>7809</v>
      </c>
      <c r="E230" s="3757"/>
      <c r="F230" s="3753" t="s">
        <v>37</v>
      </c>
    </row>
    <row r="231" spans="1:6">
      <c r="C231" s="3770"/>
      <c r="D231" s="3760"/>
      <c r="E231" s="3757"/>
      <c r="F231" s="3757"/>
    </row>
    <row r="232" spans="1:6">
      <c r="A232" s="5220" t="s">
        <v>7814</v>
      </c>
      <c r="B232" s="5220"/>
      <c r="C232" s="3770"/>
      <c r="D232" s="3760"/>
      <c r="E232" s="3757"/>
      <c r="F232" s="3757"/>
    </row>
    <row r="233" spans="1:6">
      <c r="C233" s="3770">
        <v>217</v>
      </c>
      <c r="D233" s="3760" t="s">
        <v>7815</v>
      </c>
      <c r="E233" s="3757"/>
      <c r="F233" s="3753" t="s">
        <v>12</v>
      </c>
    </row>
    <row r="234" spans="1:6">
      <c r="C234" s="3757"/>
      <c r="D234" s="3760"/>
      <c r="E234" s="3757"/>
      <c r="F234" s="3757"/>
    </row>
    <row r="235" spans="1:6">
      <c r="A235" s="5220" t="s">
        <v>7816</v>
      </c>
      <c r="B235" s="5220"/>
      <c r="C235" s="3760"/>
      <c r="D235" s="3760"/>
      <c r="E235" s="3757"/>
      <c r="F235" s="3757"/>
    </row>
    <row r="236" spans="1:6">
      <c r="C236" s="3770">
        <v>218</v>
      </c>
      <c r="D236" s="3760" t="s">
        <v>7817</v>
      </c>
      <c r="E236" s="3757"/>
      <c r="F236" s="3753" t="s">
        <v>75</v>
      </c>
    </row>
    <row r="237" spans="1:6">
      <c r="C237" s="3770">
        <v>219</v>
      </c>
      <c r="D237" s="3760" t="s">
        <v>7818</v>
      </c>
      <c r="E237" s="3757"/>
      <c r="F237" s="3753" t="s">
        <v>76</v>
      </c>
    </row>
    <row r="238" spans="1:6">
      <c r="C238" s="3770" t="s">
        <v>7823</v>
      </c>
      <c r="D238" s="3760" t="s">
        <v>8136</v>
      </c>
      <c r="E238" s="3757"/>
      <c r="F238" s="3753" t="s">
        <v>7820</v>
      </c>
    </row>
    <row r="239" spans="1:6">
      <c r="C239" s="3770" t="s">
        <v>7822</v>
      </c>
      <c r="D239" s="3760" t="s">
        <v>8137</v>
      </c>
      <c r="E239" s="3757"/>
      <c r="F239" s="3761" t="s">
        <v>7824</v>
      </c>
    </row>
    <row r="240" spans="1:6">
      <c r="C240" s="3770" t="s">
        <v>7819</v>
      </c>
      <c r="D240" s="3760" t="s">
        <v>7839</v>
      </c>
      <c r="E240" s="3757"/>
      <c r="F240" s="3753" t="s">
        <v>7825</v>
      </c>
    </row>
    <row r="241" spans="1:7">
      <c r="C241" s="3770" t="s">
        <v>7821</v>
      </c>
      <c r="D241" s="3760" t="s">
        <v>7840</v>
      </c>
      <c r="E241" s="3757"/>
      <c r="F241" s="3766" t="s">
        <v>7826</v>
      </c>
      <c r="G241" s="4138"/>
    </row>
    <row r="242" spans="1:7">
      <c r="C242" s="3759" t="s">
        <v>7827</v>
      </c>
      <c r="D242" s="3749" t="s">
        <v>7841</v>
      </c>
      <c r="E242" s="3752"/>
      <c r="F242" s="3761" t="s">
        <v>7828</v>
      </c>
    </row>
    <row r="243" spans="1:7">
      <c r="C243" s="3759" t="s">
        <v>7829</v>
      </c>
      <c r="D243" s="3749" t="s">
        <v>7842</v>
      </c>
      <c r="E243" s="3752"/>
      <c r="F243" s="3761" t="s">
        <v>7830</v>
      </c>
    </row>
    <row r="244" spans="1:7">
      <c r="C244" s="3759" t="s">
        <v>7831</v>
      </c>
      <c r="D244" s="3749" t="s">
        <v>7843</v>
      </c>
      <c r="E244" s="3752"/>
      <c r="F244" s="3761" t="s">
        <v>7832</v>
      </c>
    </row>
    <row r="245" spans="1:7">
      <c r="C245" s="3759" t="s">
        <v>7833</v>
      </c>
      <c r="D245" s="3749" t="s">
        <v>8135</v>
      </c>
      <c r="E245" s="3752"/>
      <c r="F245" s="3761" t="s">
        <v>7834</v>
      </c>
    </row>
    <row r="246" spans="1:7">
      <c r="C246" s="3759" t="s">
        <v>7835</v>
      </c>
      <c r="D246" s="3749" t="s">
        <v>7844</v>
      </c>
      <c r="E246" s="3752"/>
      <c r="F246" s="3761" t="s">
        <v>7836</v>
      </c>
    </row>
    <row r="247" spans="1:7">
      <c r="C247" s="3759" t="s">
        <v>7837</v>
      </c>
      <c r="D247" s="3749" t="s">
        <v>7845</v>
      </c>
      <c r="E247" s="3752"/>
      <c r="F247" s="3761" t="s">
        <v>7838</v>
      </c>
    </row>
    <row r="248" spans="1:7">
      <c r="C248" s="3759" t="s">
        <v>7846</v>
      </c>
      <c r="D248" s="3749" t="s">
        <v>7850</v>
      </c>
      <c r="E248" s="3752"/>
      <c r="F248" s="3761" t="s">
        <v>7848</v>
      </c>
    </row>
    <row r="249" spans="1:7">
      <c r="C249" s="3759" t="s">
        <v>7847</v>
      </c>
      <c r="D249" s="3749" t="s">
        <v>7851</v>
      </c>
      <c r="E249" s="3752"/>
      <c r="F249" s="3761" t="s">
        <v>7849</v>
      </c>
    </row>
    <row r="250" spans="1:7">
      <c r="C250" s="3759"/>
      <c r="E250" s="3752"/>
    </row>
    <row r="251" spans="1:7">
      <c r="A251" s="5220" t="s">
        <v>7852</v>
      </c>
      <c r="B251" s="5220"/>
      <c r="C251" s="3759"/>
      <c r="E251" s="3752"/>
    </row>
    <row r="252" spans="1:7">
      <c r="C252" s="3759">
        <v>228</v>
      </c>
      <c r="D252" s="3749" t="s">
        <v>7853</v>
      </c>
      <c r="E252" s="3752"/>
      <c r="F252" s="3753" t="s">
        <v>71</v>
      </c>
    </row>
    <row r="253" spans="1:7">
      <c r="C253" s="3759">
        <v>229</v>
      </c>
      <c r="D253" s="3749" t="s">
        <v>7854</v>
      </c>
      <c r="E253" s="3752"/>
      <c r="F253" s="3753" t="s">
        <v>72</v>
      </c>
    </row>
    <row r="254" spans="1:7">
      <c r="C254" s="3759">
        <v>230</v>
      </c>
      <c r="D254" s="3749" t="s">
        <v>7855</v>
      </c>
      <c r="E254" s="3752"/>
      <c r="F254" s="3753" t="s">
        <v>73</v>
      </c>
    </row>
    <row r="255" spans="1:7">
      <c r="C255" s="3759"/>
      <c r="E255" s="3752"/>
    </row>
    <row r="256" spans="1:7">
      <c r="A256" s="5220" t="s">
        <v>7856</v>
      </c>
      <c r="B256" s="5220"/>
      <c r="E256" s="3752"/>
    </row>
    <row r="257" spans="1:6">
      <c r="C257" s="3759">
        <v>231</v>
      </c>
      <c r="D257" s="3749" t="s">
        <v>7857</v>
      </c>
      <c r="E257" s="3752"/>
      <c r="F257" s="3753" t="s">
        <v>4</v>
      </c>
    </row>
    <row r="258" spans="1:6">
      <c r="C258" s="3759">
        <v>232</v>
      </c>
      <c r="D258" s="3749" t="s">
        <v>7858</v>
      </c>
      <c r="E258" s="3752"/>
      <c r="F258" s="3753" t="s">
        <v>5</v>
      </c>
    </row>
    <row r="259" spans="1:6">
      <c r="C259" s="3759">
        <v>233</v>
      </c>
      <c r="D259" s="3749" t="s">
        <v>7859</v>
      </c>
      <c r="E259" s="3752"/>
      <c r="F259" s="3753" t="s">
        <v>6</v>
      </c>
    </row>
    <row r="260" spans="1:6">
      <c r="C260" s="3759">
        <v>234</v>
      </c>
      <c r="D260" s="3749" t="s">
        <v>7860</v>
      </c>
      <c r="E260" s="3752"/>
      <c r="F260" s="3753" t="s">
        <v>7</v>
      </c>
    </row>
    <row r="261" spans="1:6">
      <c r="C261" s="3759" t="s">
        <v>7861</v>
      </c>
      <c r="D261" s="3749" t="s">
        <v>7862</v>
      </c>
      <c r="E261" s="3752"/>
      <c r="F261" s="3761" t="s">
        <v>7863</v>
      </c>
    </row>
    <row r="262" spans="1:6">
      <c r="C262" s="3759" t="s">
        <v>7864</v>
      </c>
      <c r="D262" s="3749" t="s">
        <v>7865</v>
      </c>
      <c r="E262" s="3752"/>
      <c r="F262" s="3751" t="s">
        <v>6007</v>
      </c>
    </row>
    <row r="263" spans="1:6">
      <c r="C263" s="3759">
        <v>236</v>
      </c>
      <c r="D263" s="3749" t="s">
        <v>7866</v>
      </c>
      <c r="E263" s="3752"/>
      <c r="F263" s="3753" t="s">
        <v>8</v>
      </c>
    </row>
    <row r="264" spans="1:6">
      <c r="C264" s="3759">
        <v>237</v>
      </c>
      <c r="D264" s="3749" t="s">
        <v>7867</v>
      </c>
      <c r="E264" s="3752"/>
      <c r="F264" s="3753" t="s">
        <v>10</v>
      </c>
    </row>
    <row r="265" spans="1:6">
      <c r="C265" s="3759">
        <v>238</v>
      </c>
      <c r="D265" s="3749" t="s">
        <v>7868</v>
      </c>
      <c r="E265" s="3752"/>
      <c r="F265" s="3753" t="s">
        <v>11</v>
      </c>
    </row>
    <row r="266" spans="1:6">
      <c r="C266" s="3759"/>
      <c r="E266" s="3752"/>
    </row>
    <row r="267" spans="1:6">
      <c r="A267" s="5220" t="s">
        <v>7869</v>
      </c>
      <c r="B267" s="5220"/>
      <c r="C267" s="3759"/>
      <c r="E267" s="3752"/>
    </row>
    <row r="268" spans="1:6">
      <c r="C268" s="3759">
        <v>241</v>
      </c>
      <c r="D268" s="3749" t="s">
        <v>7870</v>
      </c>
      <c r="E268" s="3752"/>
      <c r="F268" s="3753" t="s">
        <v>2</v>
      </c>
    </row>
    <row r="269" spans="1:6">
      <c r="C269" s="3759"/>
      <c r="E269" s="3752"/>
    </row>
    <row r="270" spans="1:6">
      <c r="A270" s="5220" t="s">
        <v>7871</v>
      </c>
      <c r="B270" s="5220"/>
      <c r="C270" s="3754"/>
      <c r="E270" s="3752"/>
    </row>
    <row r="271" spans="1:6">
      <c r="C271" s="3759">
        <v>242</v>
      </c>
      <c r="D271" s="3749" t="s">
        <v>7872</v>
      </c>
      <c r="E271" s="3752"/>
      <c r="F271" s="4849" t="s">
        <v>7928</v>
      </c>
    </row>
    <row r="272" spans="1:6">
      <c r="C272" s="3759">
        <v>243</v>
      </c>
      <c r="D272" s="3749" t="s">
        <v>7873</v>
      </c>
      <c r="E272" s="3752"/>
      <c r="F272" s="3753" t="s">
        <v>3</v>
      </c>
    </row>
    <row r="273" spans="3:6">
      <c r="C273" s="3759" t="s">
        <v>7874</v>
      </c>
      <c r="D273" s="3749" t="s">
        <v>7875</v>
      </c>
      <c r="E273" s="3752"/>
      <c r="F273" s="3751" t="s">
        <v>7876</v>
      </c>
    </row>
    <row r="274" spans="3:6">
      <c r="C274" s="3759" t="s">
        <v>7877</v>
      </c>
      <c r="D274" s="3749" t="s">
        <v>7878</v>
      </c>
      <c r="E274" s="3752"/>
      <c r="F274" s="3761" t="s">
        <v>7879</v>
      </c>
    </row>
    <row r="275" spans="3:6">
      <c r="C275" s="3759">
        <v>246</v>
      </c>
      <c r="D275" s="3749" t="s">
        <v>7880</v>
      </c>
      <c r="E275" s="3752"/>
      <c r="F275" s="3753" t="s">
        <v>74</v>
      </c>
    </row>
    <row r="276" spans="3:6">
      <c r="C276" s="3759">
        <v>247</v>
      </c>
      <c r="D276" s="3749" t="s">
        <v>7881</v>
      </c>
      <c r="E276" s="3752"/>
      <c r="F276" s="3761" t="s">
        <v>7882</v>
      </c>
    </row>
    <row r="277" spans="3:6" ht="19.5" customHeight="1">
      <c r="C277" s="3759">
        <v>249</v>
      </c>
      <c r="D277" s="3749" t="s">
        <v>7883</v>
      </c>
      <c r="E277" s="3752"/>
      <c r="F277" s="3753" t="s">
        <v>19</v>
      </c>
    </row>
    <row r="278" spans="3:6">
      <c r="C278" s="3759"/>
      <c r="E278" s="3752"/>
    </row>
    <row r="279" spans="3:6">
      <c r="C279" s="3759"/>
      <c r="E279" s="3752"/>
    </row>
    <row r="280" spans="3:6">
      <c r="C280" s="3752"/>
      <c r="E280" s="3752"/>
    </row>
    <row r="281" spans="3:6">
      <c r="C281" s="3752"/>
      <c r="E281" s="3752"/>
    </row>
  </sheetData>
  <mergeCells count="20">
    <mergeCell ref="A159:C159"/>
    <mergeCell ref="A134:C134"/>
    <mergeCell ref="A70:B70"/>
    <mergeCell ref="A100:B100"/>
    <mergeCell ref="A124:B124"/>
    <mergeCell ref="A140:B140"/>
    <mergeCell ref="A143:B143"/>
    <mergeCell ref="A3:B3"/>
    <mergeCell ref="A11:B11"/>
    <mergeCell ref="A15:B15"/>
    <mergeCell ref="A35:B35"/>
    <mergeCell ref="A55:B55"/>
    <mergeCell ref="A256:B256"/>
    <mergeCell ref="A267:B267"/>
    <mergeCell ref="A270:B270"/>
    <mergeCell ref="A212:B212"/>
    <mergeCell ref="A228:B228"/>
    <mergeCell ref="A232:B232"/>
    <mergeCell ref="A235:B235"/>
    <mergeCell ref="A251:B251"/>
  </mergeCells>
  <phoneticPr fontId="2"/>
  <hyperlinks>
    <hyperlink ref="F257" location="'231'!A1" display="No.231" xr:uid="{00000000-0004-0000-0000-000000000000}"/>
    <hyperlink ref="F258" location="'232 '!A1" display="No.232" xr:uid="{00000000-0004-0000-0000-000001000000}"/>
    <hyperlink ref="F259" location="'233'!A1" display="No.233" xr:uid="{00000000-0004-0000-0000-000002000000}"/>
    <hyperlink ref="F260" location="'234'!A1" display="No.234" xr:uid="{00000000-0004-0000-0000-000003000000}"/>
    <hyperlink ref="F263" location="'236'!A1" display="No.236" xr:uid="{00000000-0004-0000-0000-000004000000}"/>
    <hyperlink ref="F136" location="'117 '!A1" display="No.117" xr:uid="{00000000-0004-0000-0000-000005000000}"/>
    <hyperlink ref="F264" location="'237 '!A1" display="No.237" xr:uid="{00000000-0004-0000-0000-000006000000}"/>
    <hyperlink ref="F265" location="'238 '!A1" display="No.238" xr:uid="{00000000-0004-0000-0000-000007000000}"/>
    <hyperlink ref="F233" location="'217'!A1" display="No.217" xr:uid="{00000000-0004-0000-0000-000008000000}"/>
    <hyperlink ref="F20" location="'15 '!A1" display="No.15" xr:uid="{00000000-0004-0000-0000-000009000000}"/>
    <hyperlink ref="F118" location="'100'!A1" display="No.100" xr:uid="{00000000-0004-0000-0000-00000A000000}"/>
    <hyperlink ref="F119" location="'101'!A1" display="No101" xr:uid="{00000000-0004-0000-0000-00000B000000}"/>
    <hyperlink ref="F187" location="'174-1'!A1" display="No.174-1" xr:uid="{00000000-0004-0000-0000-00000C000000}"/>
    <hyperlink ref="F180" location="'162 '!A1" display="No.162" xr:uid="{00000000-0004-0000-0000-00000D000000}"/>
    <hyperlink ref="F183" location="'165 '!A1" display="No.165" xr:uid="{00000000-0004-0000-0000-00000E000000}"/>
    <hyperlink ref="F165" location="'148 '!A1" display="No.148" xr:uid="{00000000-0004-0000-0000-00000F000000}"/>
    <hyperlink ref="F170" location="'153 '!A1" display="No.153" xr:uid="{00000000-0004-0000-0000-000010000000}"/>
    <hyperlink ref="F177" location="'159-2 '!A1" display="No.159-2" xr:uid="{00000000-0004-0000-0000-000011000000}"/>
    <hyperlink ref="F181" location="'163 '!A1" display="No.163" xr:uid="{00000000-0004-0000-0000-000012000000}"/>
    <hyperlink ref="F182" location="'164 '!A1" display="No.164" xr:uid="{00000000-0004-0000-0000-000013000000}"/>
    <hyperlink ref="F166" location="'149'!A1" display="No.149" xr:uid="{00000000-0004-0000-0000-000014000000}"/>
    <hyperlink ref="F168" location="'151 '!A1" display="No.151" xr:uid="{00000000-0004-0000-0000-000015000000}"/>
    <hyperlink ref="F169" location="'152 '!A1" display="No.152" xr:uid="{00000000-0004-0000-0000-000016000000}"/>
    <hyperlink ref="F171" location="'154 '!A1" display="No.154" xr:uid="{00000000-0004-0000-0000-000017000000}"/>
    <hyperlink ref="F172" location="'155 '!A1" display="No.155" xr:uid="{00000000-0004-0000-0000-000018000000}"/>
    <hyperlink ref="F173" location="'156 '!A1" display="No.156" xr:uid="{00000000-0004-0000-0000-000019000000}"/>
    <hyperlink ref="F174" location="'157 '!A1" display="No.157" xr:uid="{00000000-0004-0000-0000-00001A000000}"/>
    <hyperlink ref="F175" location="'158 '!A1" display="No.158" xr:uid="{00000000-0004-0000-0000-00001B000000}"/>
    <hyperlink ref="F178" location="'160 '!A1" display="No.160" xr:uid="{00000000-0004-0000-0000-00001C000000}"/>
    <hyperlink ref="F128" location="'114 '!A1" display="No.114" xr:uid="{00000000-0004-0000-0000-00001D000000}"/>
    <hyperlink ref="F213" location="'192 '!A1" display="No.192" xr:uid="{00000000-0004-0000-0000-00001E000000}"/>
    <hyperlink ref="F214" location="'193  '!A1" display="No.193" xr:uid="{00000000-0004-0000-0000-00001F000000}"/>
    <hyperlink ref="F215" location="'194 '!A1" display="No.194" xr:uid="{00000000-0004-0000-0000-000020000000}"/>
    <hyperlink ref="F220" location="'199'!A1" display="No.199" xr:uid="{00000000-0004-0000-0000-000021000000}"/>
    <hyperlink ref="F221" location="'200'!A1" display="No.200" xr:uid="{00000000-0004-0000-0000-000022000000}"/>
    <hyperlink ref="F222" location="'201 '!A1" display="No.201" xr:uid="{00000000-0004-0000-0000-000023000000}"/>
    <hyperlink ref="F218" location="'197 '!F1" display="No.197" xr:uid="{00000000-0004-0000-0000-000024000000}"/>
    <hyperlink ref="F219" location="'198 '!A1" display="No.198" xr:uid="{00000000-0004-0000-0000-000025000000}"/>
    <hyperlink ref="F224" location="'203'!A1" display="No.203" xr:uid="{00000000-0004-0000-0000-000026000000}"/>
    <hyperlink ref="F225" location="'204'!A1" display="No.204" xr:uid="{00000000-0004-0000-0000-000027000000}"/>
    <hyperlink ref="F226" location="'205'!A1" display="No.205" xr:uid="{00000000-0004-0000-0000-000028000000}"/>
    <hyperlink ref="F145" location="'130'!A1" display="No.130" xr:uid="{00000000-0004-0000-0000-000029000000}"/>
    <hyperlink ref="F146" location="'131 '!A1" display="No.131" xr:uid="{00000000-0004-0000-0000-00002A000000}"/>
    <hyperlink ref="F147" location="'132 '!A1" display="No.132" xr:uid="{00000000-0004-0000-0000-00002B000000}"/>
    <hyperlink ref="F148" location="'133 '!A1" display="No.133" xr:uid="{00000000-0004-0000-0000-00002C000000}"/>
    <hyperlink ref="F149" location="'134 '!A1" display="No.134" xr:uid="{00000000-0004-0000-0000-00002D000000}"/>
    <hyperlink ref="F151" location="'136 '!A1" display="No.136" xr:uid="{00000000-0004-0000-0000-00002E000000}"/>
    <hyperlink ref="F154" location="'139 '!A1" display="No.139" xr:uid="{00000000-0004-0000-0000-00002F000000}"/>
    <hyperlink ref="F150" location="'135 '!A1" display="No.135" xr:uid="{00000000-0004-0000-0000-000030000000}"/>
    <hyperlink ref="F152" location="'137 '!A1" display="No.137" xr:uid="{00000000-0004-0000-0000-000031000000}"/>
    <hyperlink ref="F153" location="'138  '!A1" display="No.138" xr:uid="{00000000-0004-0000-0000-000032000000}"/>
    <hyperlink ref="F121" location="'104 '!A1" display="No.104" xr:uid="{00000000-0004-0000-0000-000033000000}"/>
    <hyperlink ref="F203" location="'183'!A1" display="No.183" xr:uid="{00000000-0004-0000-0000-000034000000}"/>
    <hyperlink ref="F206" location="'187 '!A1" display="No.187" xr:uid="{00000000-0004-0000-0000-000035000000}"/>
    <hyperlink ref="F210" location="'191'!A1" display="No.191" xr:uid="{00000000-0004-0000-0000-000036000000}"/>
    <hyperlink ref="F230" location="'216'!A1" display="No.216" xr:uid="{00000000-0004-0000-0000-000037000000}"/>
    <hyperlink ref="F252" location="'228 '!A1" display="No.228" xr:uid="{00000000-0004-0000-0000-000038000000}"/>
    <hyperlink ref="F253" location="'229 '!A1" display="No.229" xr:uid="{00000000-0004-0000-0000-000039000000}"/>
    <hyperlink ref="F254" location="'230 '!A1" display="No.230" xr:uid="{00000000-0004-0000-0000-00003A000000}"/>
    <hyperlink ref="F275" location="'246'!A1" display="No.246" xr:uid="{00000000-0004-0000-0000-00003B000000}"/>
    <hyperlink ref="F236" location="'218 '!A1" display="No.218" xr:uid="{00000000-0004-0000-0000-00003C000000}"/>
    <hyperlink ref="F237" location="'219  '!A1" display="No.219" xr:uid="{00000000-0004-0000-0000-00003D000000}"/>
    <hyperlink ref="F277" location="'249'!A1" display="No.249" xr:uid="{00000000-0004-0000-0000-00003E000000}"/>
    <hyperlink ref="F268" location="'241'!A1" display="No.241" xr:uid="{00000000-0004-0000-0000-00003F000000}"/>
    <hyperlink ref="F9" location="地区ごとの地図!A1" display="地区ごとの地図" xr:uid="{00000000-0004-0000-0000-000040000000}"/>
    <hyperlink ref="F16" location="'10 '!A1" display="No.10" xr:uid="{00000000-0004-0000-0000-000041000000}"/>
    <hyperlink ref="F17" location="'11  '!A1" display="No.11" xr:uid="{00000000-0004-0000-0000-000042000000}"/>
    <hyperlink ref="F18" location="'12'!A1" display="No.12" xr:uid="{00000000-0004-0000-0000-000043000000}"/>
    <hyperlink ref="F21" location="'16'!A1" display="No.16" xr:uid="{00000000-0004-0000-0000-000044000000}"/>
    <hyperlink ref="F22" location="'17'!A1" display="No.17" xr:uid="{00000000-0004-0000-0000-000045000000}"/>
    <hyperlink ref="F23" location="'18'!A1" display="No.18" xr:uid="{00000000-0004-0000-0000-000046000000}"/>
    <hyperlink ref="F24" location="'19-1'!A1" display="No.19-1" xr:uid="{00000000-0004-0000-0000-000047000000}"/>
    <hyperlink ref="F25" location="'19-2'!A1" display="No.19-2" xr:uid="{00000000-0004-0000-0000-000048000000}"/>
    <hyperlink ref="F26" location="'20'!A1" display="No.20" xr:uid="{00000000-0004-0000-0000-000049000000}"/>
    <hyperlink ref="F27" location="'21'!A1" display="No.21" xr:uid="{00000000-0004-0000-0000-00004A000000}"/>
    <hyperlink ref="F28" location="'22'!A1" display="No.22" xr:uid="{00000000-0004-0000-0000-00004B000000}"/>
    <hyperlink ref="F29" location="'23'!A1" display="No.23" xr:uid="{00000000-0004-0000-0000-00004C000000}"/>
    <hyperlink ref="F30" location="'24'!A1" display="No.24" xr:uid="{00000000-0004-0000-0000-00004D000000}"/>
    <hyperlink ref="F31" location="'25'!A1" display="No.25" xr:uid="{00000000-0004-0000-0000-00004E000000}"/>
    <hyperlink ref="F32" location="'26'!A1" display="No.26" xr:uid="{00000000-0004-0000-0000-00004F000000}"/>
    <hyperlink ref="F33" location="'27'!A1" display="No.27" xr:uid="{00000000-0004-0000-0000-000050000000}"/>
    <hyperlink ref="F36" location="'28'!A1" display="No.28" xr:uid="{00000000-0004-0000-0000-000051000000}"/>
    <hyperlink ref="F37" location="'29'!A1" display="No.29" xr:uid="{00000000-0004-0000-0000-000052000000}"/>
    <hyperlink ref="F38" location="'30'!A1" display="No.30" xr:uid="{00000000-0004-0000-0000-000053000000}"/>
    <hyperlink ref="F39" location="'31'!A1" display="No.31" xr:uid="{00000000-0004-0000-0000-000054000000}"/>
    <hyperlink ref="F44" location="'43-1'!A1" display="No.43-1" xr:uid="{00000000-0004-0000-0000-000055000000}"/>
    <hyperlink ref="F45" location="'43-2'!A1" display="No.43-2" xr:uid="{00000000-0004-0000-0000-000056000000}"/>
    <hyperlink ref="F47" location="'45-1'!A1" display="No.45-1" xr:uid="{00000000-0004-0000-0000-000057000000}"/>
    <hyperlink ref="F49" location="'46-1'!A1" display="No.46-1" xr:uid="{00000000-0004-0000-0000-000058000000}"/>
    <hyperlink ref="F50" location="'46-3'!A1" display="No.46-3" xr:uid="{00000000-0004-0000-0000-000059000000}"/>
    <hyperlink ref="F51" location="'47'!A1" display="No.47" xr:uid="{00000000-0004-0000-0000-00005A000000}"/>
    <hyperlink ref="F4" location="'1'!A1" display="No.1" xr:uid="{00000000-0004-0000-0000-00005B000000}"/>
    <hyperlink ref="F5" location="'2'!A1" display="No.2" xr:uid="{00000000-0004-0000-0000-00005C000000}"/>
    <hyperlink ref="F6" location="'3'!A1" display="No.3" xr:uid="{00000000-0004-0000-0000-00005D000000}"/>
    <hyperlink ref="F7" location="'4'!A1" display="No.4" xr:uid="{00000000-0004-0000-0000-00005E000000}"/>
    <hyperlink ref="F12" location="'７'!A1" display="No.7" xr:uid="{00000000-0004-0000-0000-00005F000000}"/>
    <hyperlink ref="F13" location="'８ '!A1" display="No.8" xr:uid="{00000000-0004-0000-0000-000060000000}"/>
    <hyperlink ref="F56" location="'52'!A1" display="No.52" xr:uid="{00000000-0004-0000-0000-000061000000}"/>
    <hyperlink ref="F58" location="'54'!A1" display="No.54" xr:uid="{00000000-0004-0000-0000-000062000000}"/>
    <hyperlink ref="F60" location="'56-1 '!A1" display="No.56-1" xr:uid="{00000000-0004-0000-0000-000063000000}"/>
    <hyperlink ref="F61" location="'56-2 '!A1" display="No.56-2" xr:uid="{00000000-0004-0000-0000-000064000000}"/>
    <hyperlink ref="F62" location="'58'!A1" display="No.58" xr:uid="{00000000-0004-0000-0000-000065000000}"/>
    <hyperlink ref="F64" location="'60 '!A1" display="No.60" xr:uid="{00000000-0004-0000-0000-000066000000}"/>
    <hyperlink ref="F66" location="'62 '!A1" display="No.62" xr:uid="{00000000-0004-0000-0000-000067000000}"/>
    <hyperlink ref="F216" location="'195'!A1" display="No.195" xr:uid="{00000000-0004-0000-0000-000068000000}"/>
    <hyperlink ref="F217" location="'196'!A1" display="No.196" xr:uid="{00000000-0004-0000-0000-000069000000}"/>
    <hyperlink ref="F229" location="'206 '!A1" display="No.206" xr:uid="{00000000-0004-0000-0000-00006A000000}"/>
    <hyperlink ref="F273" location="'244-1'!A1" display="No.244-1" xr:uid="{00000000-0004-0000-0000-00006B000000}"/>
    <hyperlink ref="F8" location="'6'!A1" display="No.6" xr:uid="{00000000-0004-0000-0000-00006C000000}"/>
    <hyperlink ref="F19" location="'14 '!A1" display="No.14" xr:uid="{00000000-0004-0000-0000-00006D000000}"/>
    <hyperlink ref="F101" location="'86-1'!A1" display="No.86-1" xr:uid="{00000000-0004-0000-0000-00006E000000}"/>
    <hyperlink ref="F102" location="'86-2 '!A1" display="No.86-2" xr:uid="{00000000-0004-0000-0000-00006F000000}"/>
    <hyperlink ref="F104" location="'87'!A1" display="No.87" xr:uid="{00000000-0004-0000-0000-000070000000}"/>
    <hyperlink ref="F113" location="'94-2 '!A1" display="No.94-2" xr:uid="{00000000-0004-0000-0000-000071000000}"/>
    <hyperlink ref="F116" location="'98 '!A1" display="No.98" xr:uid="{00000000-0004-0000-0000-000072000000}"/>
    <hyperlink ref="F117" location="'99 '!A1" display="No.99" xr:uid="{00000000-0004-0000-0000-000073000000}"/>
    <hyperlink ref="F105" location="'88 '!A1" display="No.88" xr:uid="{00000000-0004-0000-0000-000074000000}"/>
    <hyperlink ref="F109" location="'92'!A1" display="No.92" xr:uid="{00000000-0004-0000-0000-000075000000}"/>
    <hyperlink ref="F110" location="'93-1 '!A1" display="No.93-1" xr:uid="{00000000-0004-0000-0000-000076000000}"/>
    <hyperlink ref="F111" location="'93-2 '!A1" display="No.93-2" xr:uid="{00000000-0004-0000-0000-000077000000}"/>
    <hyperlink ref="F112" location="'94-1 '!A1" display="No.94-1" xr:uid="{00000000-0004-0000-0000-000078000000}"/>
    <hyperlink ref="F114" location="'95 '!A1" display="No.95" xr:uid="{00000000-0004-0000-0000-000079000000}"/>
    <hyperlink ref="F107" location="'90 '!A1" display="No.90" xr:uid="{00000000-0004-0000-0000-00007A000000}"/>
    <hyperlink ref="F108" location="'91'!A1" display="No.91" xr:uid="{00000000-0004-0000-0000-00007B000000}"/>
    <hyperlink ref="F42" location="'40 '!A1" display="No.40" xr:uid="{00000000-0004-0000-0000-00007C000000}"/>
    <hyperlink ref="F40" location="'35'!A1" display="No.35" xr:uid="{00000000-0004-0000-0000-00007D000000}"/>
    <hyperlink ref="F43" location="'41'!A1" display="No.41" xr:uid="{00000000-0004-0000-0000-00007E000000}"/>
    <hyperlink ref="F46" location="'44 '!A1" display="No.44" xr:uid="{00000000-0004-0000-0000-00007F000000}"/>
    <hyperlink ref="F53" location="'49'!A1" display="No.49" xr:uid="{00000000-0004-0000-0000-000080000000}"/>
    <hyperlink ref="F155" location="'140 '!A1" display="No.140" xr:uid="{00000000-0004-0000-0000-000081000000}"/>
    <hyperlink ref="F156" location="'141'!A1" display="No.141" xr:uid="{00000000-0004-0000-0000-000082000000}"/>
    <hyperlink ref="F157" location="'142 '!A1" display="No.142" xr:uid="{00000000-0004-0000-0000-000083000000}"/>
    <hyperlink ref="F63" location="'59 '!A1" display="No.59" xr:uid="{00000000-0004-0000-0000-000084000000}"/>
    <hyperlink ref="F67" location="'63 '!A1" display="No.63" xr:uid="{00000000-0004-0000-0000-000085000000}"/>
    <hyperlink ref="F115" location="'96'!A1" display="No.96" xr:uid="{00000000-0004-0000-0000-000086000000}"/>
    <hyperlink ref="F81" location="'71'!A1" display="No.71" xr:uid="{00000000-0004-0000-0000-000087000000}"/>
    <hyperlink ref="F82" location="'72'!A1" display="No.72" xr:uid="{00000000-0004-0000-0000-000088000000}"/>
    <hyperlink ref="F71" location="'65'!A1" display="No.65" xr:uid="{00000000-0004-0000-0000-000089000000}"/>
    <hyperlink ref="F72" location="'66'!A1" display="No.66" xr:uid="{00000000-0004-0000-0000-00008A000000}"/>
    <hyperlink ref="F73" location="'67'!A1" display="No.67" xr:uid="{00000000-0004-0000-0000-00008B000000}"/>
    <hyperlink ref="F74" location="'68 '!A1" display="No.68" xr:uid="{00000000-0004-0000-0000-00008C000000}"/>
    <hyperlink ref="F83" location="'73-1'!A1" display="No.73-1" xr:uid="{00000000-0004-0000-0000-00008D000000}"/>
    <hyperlink ref="F84" location="'73-2 '!A1" display="No.73-2" xr:uid="{00000000-0004-0000-0000-00008E000000}"/>
    <hyperlink ref="F85" location="'74-1 '!A1" display="No.74-1" xr:uid="{00000000-0004-0000-0000-00008F000000}"/>
    <hyperlink ref="F86" location="'74-2 '!A1" display="No.74-2" xr:uid="{00000000-0004-0000-0000-000090000000}"/>
    <hyperlink ref="F75" location="'69'!A1" display="No.69" xr:uid="{00000000-0004-0000-0000-000091000000}"/>
    <hyperlink ref="F76" location="'69-2（イ）'!A1" display="No.69-2(イ)" xr:uid="{00000000-0004-0000-0000-000092000000}"/>
    <hyperlink ref="F77" location="'69-2（ロ）'!A1" display="No.69-2-(ロ)" xr:uid="{00000000-0004-0000-0000-000093000000}"/>
    <hyperlink ref="F78" location="'69-2(ハ）'!A1" display="No.69-2(ハ)" xr:uid="{00000000-0004-0000-0000-000094000000}"/>
    <hyperlink ref="F88" location="'76'!A1" display="No.76" xr:uid="{00000000-0004-0000-0000-000095000000}"/>
    <hyperlink ref="F89" location="'77-1 '!A1" display="No.77-1" xr:uid="{00000000-0004-0000-0000-000096000000}"/>
    <hyperlink ref="F90" location="'77-2 '!A1" display="No.77-2" xr:uid="{00000000-0004-0000-0000-000097000000}"/>
    <hyperlink ref="F80" location="'70'!A1" display="No.70" xr:uid="{00000000-0004-0000-0000-000098000000}"/>
    <hyperlink ref="F94" location="'81 '!A1" display="No.81" xr:uid="{00000000-0004-0000-0000-000099000000}"/>
    <hyperlink ref="F95" location="'82'!A1" display="No.82" xr:uid="{00000000-0004-0000-0000-00009A000000}"/>
    <hyperlink ref="F96" location="'83'!A1" display="No.83" xr:uid="{00000000-0004-0000-0000-00009B000000}"/>
    <hyperlink ref="F97" location="'84'!A1" display="No.84" xr:uid="{00000000-0004-0000-0000-00009C000000}"/>
    <hyperlink ref="F98" location="'85'!A1" display="No.85" xr:uid="{00000000-0004-0000-0000-00009D000000}"/>
    <hyperlink ref="F188" location="'174-2（１）'!A1" display="No.174-2(1)" xr:uid="{00000000-0004-0000-0000-00009E000000}"/>
    <hyperlink ref="F189" location="'174-2（２）ア '!A1" display="No.174-2(2)ア" xr:uid="{00000000-0004-0000-0000-00009F000000}"/>
    <hyperlink ref="F190" location="'174-2（２）イ '!A1" display="No.174-2(2)イ" xr:uid="{00000000-0004-0000-0000-0000A0000000}"/>
    <hyperlink ref="F191" location="'174-2（３）'!A1" display="No.174-2(3)" xr:uid="{00000000-0004-0000-0000-0000A1000000}"/>
    <hyperlink ref="F192" location="'175-1 '!A1" display="No.175-1" xr:uid="{00000000-0004-0000-0000-0000A2000000}"/>
    <hyperlink ref="F193" location="'175-2'!A1" display="No.175-2" xr:uid="{00000000-0004-0000-0000-0000A3000000}"/>
    <hyperlink ref="F197" location="'179  '!A1" display="No.179" xr:uid="{00000000-0004-0000-0000-0000A4000000}"/>
    <hyperlink ref="F198" location="'180 '!A1" display="No.180" xr:uid="{00000000-0004-0000-0000-0000A5000000}"/>
    <hyperlink ref="F194" location="'176'!A1" display="No.176" xr:uid="{00000000-0004-0000-0000-0000A6000000}"/>
    <hyperlink ref="F238" location="'221-1'!A1" display="No.221-1" xr:uid="{00000000-0004-0000-0000-0000A7000000}"/>
    <hyperlink ref="F65" location="'61 '!A1" display="No.61" xr:uid="{00000000-0004-0000-0000-0000A8000000}"/>
    <hyperlink ref="F87" location="'75'!A1" display="No.75" xr:uid="{00000000-0004-0000-0000-0000A9000000}"/>
    <hyperlink ref="F144" location="'129'!A1" display="No.129" xr:uid="{00000000-0004-0000-0000-0000AA000000}"/>
    <hyperlink ref="F240" location="'222-1'!A1" display="No.222-1" xr:uid="{00000000-0004-0000-0000-0000AB000000}"/>
    <hyperlink ref="F129" location="'115-1'!A1" display="No.115-1" xr:uid="{00000000-0004-0000-0000-0000AC000000}"/>
    <hyperlink ref="F130" location="'115-2 '!A1" display="No.115-2" xr:uid="{00000000-0004-0000-0000-0000AD000000}"/>
    <hyperlink ref="F131" location="'115-3 '!A1" display="No.115-3" xr:uid="{00000000-0004-0000-0000-0000AE000000}"/>
    <hyperlink ref="F132" location="'115-4 '!A1" display="No.115-4" xr:uid="{00000000-0004-0000-0000-0000AF000000}"/>
    <hyperlink ref="F93" location="'80'!A1" display="No.80" xr:uid="{00000000-0004-0000-0000-0000B0000000}"/>
    <hyperlink ref="F92" location="'79'!A1" display="No.79" xr:uid="{00000000-0004-0000-0000-0000B1000000}"/>
    <hyperlink ref="F91" location="'78'!A1" display="No.78" xr:uid="{00000000-0004-0000-0000-0000B2000000}"/>
    <hyperlink ref="F262" location="'235-2'!A1" display="No.235-2" xr:uid="{00000000-0004-0000-0000-0000B3000000}"/>
    <hyperlink ref="F202" location="'182 '!A1" display="No.182" xr:uid="{00000000-0004-0000-0000-0000B4000000}"/>
    <hyperlink ref="F52" location="'48 '!A1" display="No.48" xr:uid="{00000000-0004-0000-0000-0000B5000000}"/>
    <hyperlink ref="F68" location="'64'!A1" display="No.64" xr:uid="{00000000-0004-0000-0000-0000B6000000}"/>
    <hyperlink ref="F41" location="'39 '!A1" display="No.39" xr:uid="{00000000-0004-0000-0000-0000B7000000}"/>
    <hyperlink ref="F48" location="'45-2'!A1" display="No.45-2" xr:uid="{00000000-0004-0000-0000-0000B8000000}"/>
    <hyperlink ref="F57" location="'53'!A1" display="No.53" xr:uid="{00000000-0004-0000-0000-0000B9000000}"/>
    <hyperlink ref="F59" location="'55'!A1" display="No.55" xr:uid="{00000000-0004-0000-0000-0000BA000000}"/>
    <hyperlink ref="F53" location="'49'!A1" display="No.49" xr:uid="{00000000-0004-0000-0000-0000BB000000}"/>
    <hyperlink ref="F79" location="'69-2(二)'!A1" display="No.69-2（二）" xr:uid="{00000000-0004-0000-0000-0000BC000000}"/>
    <hyperlink ref="F106" location="'89'!A1" display="No.89" xr:uid="{00000000-0004-0000-0000-0000BD000000}"/>
    <hyperlink ref="F120" location="'103'!A1" display="No.103" xr:uid="{00000000-0004-0000-0000-0000BE000000}"/>
    <hyperlink ref="F122" location="'105'!A1" display="No.105" xr:uid="{00000000-0004-0000-0000-0000BF000000}"/>
    <hyperlink ref="F125" location="'106'!A1" display="No.106" xr:uid="{00000000-0004-0000-0000-0000C0000000}"/>
    <hyperlink ref="F126" location="'107'!A1" display="No.107" xr:uid="{00000000-0004-0000-0000-0000C1000000}"/>
    <hyperlink ref="F127" location="'109'!A1" display="No.109" xr:uid="{00000000-0004-0000-0000-0000C2000000}"/>
    <hyperlink ref="F135" location="'116'!A1" display="No.116" xr:uid="{00000000-0004-0000-0000-0000C3000000}"/>
    <hyperlink ref="F137" location="'118'!A1" display="No.118" xr:uid="{00000000-0004-0000-0000-0000C4000000}"/>
    <hyperlink ref="F138" location="'119'!A1" display="No.119" xr:uid="{00000000-0004-0000-0000-0000C5000000}"/>
    <hyperlink ref="F141" location="'128'!A1" display="No.128" xr:uid="{00000000-0004-0000-0000-0000C6000000}"/>
    <hyperlink ref="F167" location="'150'!A1" display="No.150" xr:uid="{00000000-0004-0000-0000-0000C7000000}"/>
    <hyperlink ref="F185" location="'167'!A1" display="No.167" xr:uid="{00000000-0004-0000-0000-0000C8000000}"/>
    <hyperlink ref="F186" location="'168'!A1" display="No.168" xr:uid="{00000000-0004-0000-0000-0000C9000000}"/>
    <hyperlink ref="F195" location="'177'!A1" display="No.177" xr:uid="{00000000-0004-0000-0000-0000CA000000}"/>
    <hyperlink ref="F196" location="'178'!A1" display="No.178" xr:uid="{00000000-0004-0000-0000-0000CB000000}"/>
    <hyperlink ref="F201" location="'181'!A1" display="No.181" xr:uid="{00000000-0004-0000-0000-0000CC000000}"/>
    <hyperlink ref="F204" location="'185'!A1" display="No.185" xr:uid="{00000000-0004-0000-0000-0000CD000000}"/>
    <hyperlink ref="F205" location="'186 '!A1" display="No.186" xr:uid="{00000000-0004-0000-0000-0000CE000000}"/>
    <hyperlink ref="F207" location="'188 '!A1" display="No.188" xr:uid="{00000000-0004-0000-0000-0000CF000000}"/>
    <hyperlink ref="F208" location="'189 '!A1" display="No.189" xr:uid="{00000000-0004-0000-0000-0000D0000000}"/>
    <hyperlink ref="F209" location="'190'!A1" display="No.190" xr:uid="{00000000-0004-0000-0000-0000D1000000}"/>
    <hyperlink ref="F210" location="'191'!A1" display="No.191" xr:uid="{00000000-0004-0000-0000-0000D2000000}"/>
    <hyperlink ref="F239" location="'221-2'!A1" display="No.221-2" xr:uid="{00000000-0004-0000-0000-0000D3000000}"/>
    <hyperlink ref="F241" location="'222-2'!A1" display="No.222-2" xr:uid="{00000000-0004-0000-0000-0000D4000000}"/>
    <hyperlink ref="F242" location="'223-1'!A1" display="No.223-1" xr:uid="{00000000-0004-0000-0000-0000D5000000}"/>
    <hyperlink ref="F243" location="'223-2'!A1" display="No.223-2" xr:uid="{00000000-0004-0000-0000-0000D6000000}"/>
    <hyperlink ref="F244" location="'224-1'!A1" display="No.224-1" xr:uid="{00000000-0004-0000-0000-0000D7000000}"/>
    <hyperlink ref="F245" location="'224 -2'!A1" display="No.224-2" xr:uid="{00000000-0004-0000-0000-0000D8000000}"/>
    <hyperlink ref="F246" location="'225-1'!A1" display="No.225-1" xr:uid="{00000000-0004-0000-0000-0000D9000000}"/>
    <hyperlink ref="F247" location="'225-2'!A1" display="No.225-2" xr:uid="{00000000-0004-0000-0000-0000DA000000}"/>
    <hyperlink ref="F248" location="'226 -1'!A1" display="No.226-1" xr:uid="{00000000-0004-0000-0000-0000DB000000}"/>
    <hyperlink ref="F249" location="'226 -2'!A1" display="No.226-2" xr:uid="{00000000-0004-0000-0000-0000DC000000}"/>
    <hyperlink ref="F261" location="'235-1 '!A1" display="No.235-1" xr:uid="{00000000-0004-0000-0000-0000DD000000}"/>
    <hyperlink ref="F272" location="'243'!A1" display="No.243" xr:uid="{00000000-0004-0000-0000-0000DE000000}"/>
    <hyperlink ref="F274" location="'244 -2'!A1" display="No.244-2" xr:uid="{00000000-0004-0000-0000-0000DF000000}"/>
    <hyperlink ref="F276" location="'247'!A1" display="No.247" xr:uid="{00000000-0004-0000-0000-0000E0000000}"/>
    <hyperlink ref="F271" location="'242'!A1" display="No.242" xr:uid="{00000000-0004-0000-0000-0000E1000000}"/>
    <hyperlink ref="F160" location="'143'!A1" display="No.143" xr:uid="{00000000-0004-0000-0000-0000E2000000}"/>
    <hyperlink ref="F161" location="'144'!A1" display="No.144" xr:uid="{00000000-0004-0000-0000-0000E3000000}"/>
    <hyperlink ref="F162" location="'145'!A1" display="No.145" xr:uid="{00000000-0004-0000-0000-0000E4000000}"/>
    <hyperlink ref="F163" location="'146'!A1" display="No.146" xr:uid="{00000000-0004-0000-0000-0000E5000000}"/>
    <hyperlink ref="F164" location="'147'!A1" display="No.147" xr:uid="{00000000-0004-0000-0000-0000E6000000}"/>
    <hyperlink ref="F103" location="'86-3'!A1" display="No.86-3" xr:uid="{00000000-0004-0000-0000-0000E7000000}"/>
    <hyperlink ref="F176" location="'159-1 '!A1" display="No.159-1" xr:uid="{00000000-0004-0000-0000-0000E8000000}"/>
    <hyperlink ref="F179" location="'161'!A1" display="No.16１" xr:uid="{70B91305-4124-4577-AEE9-BDC92964B9D1}"/>
    <hyperlink ref="F184" location="'166'!A1" display="No.166" xr:uid="{6C5A3798-E9C8-49E3-BE1F-41B5CA064DE4}"/>
    <hyperlink ref="F223" location="'202'!A1" display="No.202" xr:uid="{2C8B0B22-93F2-4944-81D8-0783E852F7D4}"/>
  </hyperlinks>
  <pageMargins left="0.25" right="0.25" top="0.75" bottom="0.75" header="0.3" footer="0.3"/>
  <pageSetup paperSize="9" scale="63" fitToHeight="0" orientation="portrait" r:id="rId1"/>
  <ignoredErrors>
    <ignoredError sqref="C52:C53 C56:C59 C62:C68 C71:C74 C145" numberStoredAsText="1"/>
    <ignoredError sqref="C24:C25 C44:C45 C47:C50 C60:C61 C75 C83:C86 C89:C90 C101:C103 C110:C113"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
  <sheetViews>
    <sheetView showGridLines="0" zoomScale="130" zoomScaleNormal="130" zoomScaleSheetLayoutView="190" workbookViewId="0">
      <selection activeCell="G2" sqref="G2"/>
    </sheetView>
  </sheetViews>
  <sheetFormatPr defaultRowHeight="13.5"/>
  <cols>
    <col min="1" max="1" width="23.625" style="684" customWidth="1"/>
    <col min="2" max="2" width="7.625" style="684" customWidth="1"/>
    <col min="3" max="3" width="0.875" style="684" customWidth="1"/>
    <col min="4" max="4" width="8.125" style="684" customWidth="1"/>
    <col min="5" max="5" width="0.875" style="684" customWidth="1"/>
    <col min="6" max="6" width="7.625" style="684" customWidth="1"/>
    <col min="7" max="7" width="5.375" style="684" customWidth="1"/>
    <col min="8" max="16384" width="9" style="684"/>
  </cols>
  <sheetData>
    <row r="1" spans="1:9" ht="15.75" customHeight="1">
      <c r="A1" s="1458" t="s">
        <v>4952</v>
      </c>
      <c r="B1" s="649"/>
      <c r="C1" s="649"/>
      <c r="D1" s="649"/>
      <c r="E1" s="649"/>
      <c r="F1" s="683"/>
    </row>
    <row r="2" spans="1:9" ht="15.75" customHeight="1" thickBot="1">
      <c r="A2" s="1459" t="s">
        <v>4951</v>
      </c>
      <c r="B2" s="649"/>
      <c r="C2" s="649"/>
      <c r="D2" s="649"/>
      <c r="E2" s="649"/>
      <c r="G2" s="5116" t="s">
        <v>8125</v>
      </c>
    </row>
    <row r="3" spans="1:9">
      <c r="A3" s="5238" t="s">
        <v>4791</v>
      </c>
      <c r="B3" s="1014" t="s">
        <v>4950</v>
      </c>
      <c r="C3" s="1003"/>
      <c r="D3" s="1014" t="s">
        <v>4949</v>
      </c>
      <c r="E3" s="682"/>
      <c r="F3" s="673"/>
    </row>
    <row r="4" spans="1:9">
      <c r="A4" s="5239"/>
      <c r="B4" s="1004" t="s">
        <v>4948</v>
      </c>
      <c r="C4" s="1005"/>
      <c r="D4" s="1004" t="s">
        <v>4948</v>
      </c>
      <c r="E4" s="677"/>
      <c r="F4" s="673"/>
    </row>
    <row r="5" spans="1:9" ht="21.95" customHeight="1">
      <c r="A5" s="1017" t="s">
        <v>5971</v>
      </c>
      <c r="B5" s="2892">
        <v>0</v>
      </c>
      <c r="C5" s="1015"/>
      <c r="D5" s="1015">
        <v>0</v>
      </c>
      <c r="E5" s="1016"/>
      <c r="F5" s="649"/>
    </row>
    <row r="6" spans="1:9" ht="21.95" customHeight="1">
      <c r="A6" s="1017" t="s">
        <v>5972</v>
      </c>
      <c r="B6" s="2892">
        <v>11</v>
      </c>
      <c r="C6" s="1015"/>
      <c r="D6" s="1015">
        <v>7</v>
      </c>
      <c r="E6" s="1016"/>
      <c r="F6" s="649"/>
      <c r="I6" s="685"/>
    </row>
    <row r="7" spans="1:9" ht="21.95" customHeight="1">
      <c r="A7" s="1017" t="s">
        <v>5973</v>
      </c>
      <c r="B7" s="2892">
        <v>49</v>
      </c>
      <c r="C7" s="1015"/>
      <c r="D7" s="1015">
        <v>11</v>
      </c>
      <c r="E7" s="1016"/>
      <c r="F7" s="649"/>
      <c r="I7" s="685"/>
    </row>
    <row r="8" spans="1:9" ht="21.95" customHeight="1">
      <c r="A8" s="1017" t="s">
        <v>5974</v>
      </c>
      <c r="B8" s="3359">
        <v>42</v>
      </c>
      <c r="C8" s="3360"/>
      <c r="D8" s="3360">
        <v>18</v>
      </c>
      <c r="E8" s="1016"/>
      <c r="F8" s="649"/>
      <c r="I8" s="685"/>
    </row>
    <row r="9" spans="1:9" ht="21.95" customHeight="1">
      <c r="A9" s="3361" t="s">
        <v>5980</v>
      </c>
      <c r="B9" s="3362">
        <f>SUM(B10:B16)</f>
        <v>19</v>
      </c>
      <c r="C9" s="3363"/>
      <c r="D9" s="3364">
        <f>MAX(D10:D16)</f>
        <v>6</v>
      </c>
      <c r="E9" s="1016"/>
      <c r="F9" s="649"/>
      <c r="I9" s="685"/>
    </row>
    <row r="10" spans="1:9" ht="21.95" customHeight="1">
      <c r="A10" s="3365" t="s">
        <v>5981</v>
      </c>
      <c r="B10" s="3366">
        <v>0</v>
      </c>
      <c r="C10" s="3367"/>
      <c r="D10" s="3367">
        <v>0</v>
      </c>
      <c r="E10" s="1010"/>
      <c r="F10" s="649"/>
    </row>
    <row r="11" spans="1:9" ht="21.95" customHeight="1">
      <c r="A11" s="3365" t="s">
        <v>5978</v>
      </c>
      <c r="B11" s="3366">
        <v>0</v>
      </c>
      <c r="C11" s="3367"/>
      <c r="D11" s="3367">
        <v>0</v>
      </c>
      <c r="E11" s="1010"/>
      <c r="F11" s="649"/>
    </row>
    <row r="12" spans="1:9" ht="21.95" customHeight="1">
      <c r="A12" s="3365" t="s">
        <v>5977</v>
      </c>
      <c r="B12" s="3366">
        <v>0</v>
      </c>
      <c r="C12" s="3367"/>
      <c r="D12" s="3367">
        <v>0</v>
      </c>
      <c r="E12" s="1016"/>
      <c r="F12" s="649"/>
    </row>
    <row r="13" spans="1:9" ht="21.95" customHeight="1">
      <c r="A13" s="3365" t="s">
        <v>5982</v>
      </c>
      <c r="B13" s="3366">
        <v>1</v>
      </c>
      <c r="C13" s="3367"/>
      <c r="D13" s="3367">
        <v>1</v>
      </c>
      <c r="E13" s="1016"/>
      <c r="F13" s="649"/>
    </row>
    <row r="14" spans="1:9" ht="21.95" customHeight="1">
      <c r="A14" s="3365" t="s">
        <v>5976</v>
      </c>
      <c r="B14" s="3366">
        <v>13</v>
      </c>
      <c r="C14" s="3367"/>
      <c r="D14" s="3367">
        <v>6</v>
      </c>
      <c r="E14" s="1016"/>
      <c r="F14" s="649"/>
    </row>
    <row r="15" spans="1:9" ht="21.95" customHeight="1">
      <c r="A15" s="3365" t="s">
        <v>5975</v>
      </c>
      <c r="B15" s="3366">
        <v>5</v>
      </c>
      <c r="C15" s="3367"/>
      <c r="D15" s="3367">
        <v>5</v>
      </c>
      <c r="E15" s="1010"/>
      <c r="F15" s="649"/>
    </row>
    <row r="16" spans="1:9" ht="21.95" customHeight="1" thickBot="1">
      <c r="A16" s="3368" t="s">
        <v>5979</v>
      </c>
      <c r="B16" s="3366">
        <v>0</v>
      </c>
      <c r="C16" s="3369"/>
      <c r="D16" s="3367">
        <v>0</v>
      </c>
      <c r="E16" s="2891"/>
      <c r="F16" s="649"/>
    </row>
    <row r="17" spans="1:6">
      <c r="A17" s="650"/>
      <c r="B17" s="5240" t="s">
        <v>4921</v>
      </c>
      <c r="C17" s="5240"/>
      <c r="D17" s="5240"/>
      <c r="E17" s="671"/>
      <c r="F17" s="649"/>
    </row>
    <row r="18" spans="1:6">
      <c r="A18" s="603"/>
      <c r="B18" s="603"/>
      <c r="C18" s="603"/>
      <c r="D18" s="603"/>
      <c r="E18" s="603"/>
    </row>
  </sheetData>
  <mergeCells count="2">
    <mergeCell ref="A3:A4"/>
    <mergeCell ref="B17:D17"/>
  </mergeCells>
  <phoneticPr fontId="2"/>
  <hyperlinks>
    <hyperlink ref="G2" location="目次!F13" display="目　次" xr:uid="{00000000-0004-0000-0800-000000000000}"/>
  </hyperlinks>
  <pageMargins left="0.7" right="0.7" top="0.75" bottom="0.75" header="0.3" footer="0.3"/>
  <pageSetup paperSize="9" orientation="portrait" horizontalDpi="4294967292" verticalDpi="4294967292"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E31"/>
  <sheetViews>
    <sheetView showGridLines="0" workbookViewId="0">
      <selection activeCell="E2" sqref="E2"/>
    </sheetView>
  </sheetViews>
  <sheetFormatPr defaultRowHeight="13.5"/>
  <cols>
    <col min="1" max="1" width="15.25" style="292" customWidth="1"/>
    <col min="2" max="3" width="20.625" style="291" customWidth="1"/>
    <col min="4" max="4" width="9" style="291"/>
    <col min="5" max="5" width="10.625" style="291" customWidth="1"/>
    <col min="6" max="16384" width="9" style="291"/>
  </cols>
  <sheetData>
    <row r="1" spans="1:5" ht="15" thickBot="1">
      <c r="A1" s="1896" t="s">
        <v>880</v>
      </c>
      <c r="B1" s="320"/>
      <c r="C1" s="325" t="s">
        <v>879</v>
      </c>
      <c r="D1" s="311"/>
      <c r="E1" s="311"/>
    </row>
    <row r="2" spans="1:5" s="298" customFormat="1" ht="18.75">
      <c r="A2" s="5948" t="s">
        <v>878</v>
      </c>
      <c r="B2" s="6012" t="s">
        <v>877</v>
      </c>
      <c r="C2" s="6013"/>
      <c r="D2" s="4318"/>
      <c r="E2" s="589" t="s">
        <v>8125</v>
      </c>
    </row>
    <row r="3" spans="1:5" s="298" customFormat="1" ht="27">
      <c r="A3" s="5949"/>
      <c r="B3" s="1907" t="s">
        <v>876</v>
      </c>
      <c r="C3" s="1956" t="s">
        <v>875</v>
      </c>
      <c r="D3" s="4318"/>
      <c r="E3" s="4318"/>
    </row>
    <row r="4" spans="1:5" s="309" customFormat="1" ht="19.5" customHeight="1">
      <c r="A4" s="2546">
        <v>2</v>
      </c>
      <c r="B4" s="2547">
        <v>310</v>
      </c>
      <c r="C4" s="2548">
        <v>349</v>
      </c>
      <c r="D4" s="4373"/>
      <c r="E4" s="4373"/>
    </row>
    <row r="5" spans="1:5" s="309" customFormat="1" ht="19.5" customHeight="1">
      <c r="A5" s="2544">
        <v>3</v>
      </c>
      <c r="B5" s="2545">
        <v>323</v>
      </c>
      <c r="C5" s="2549">
        <v>364</v>
      </c>
      <c r="D5" s="4373"/>
      <c r="E5" s="4373"/>
    </row>
    <row r="6" spans="1:5" s="309" customFormat="1" ht="19.5" customHeight="1">
      <c r="A6" s="2544">
        <v>4</v>
      </c>
      <c r="B6" s="2545">
        <v>368</v>
      </c>
      <c r="C6" s="2549">
        <v>420</v>
      </c>
      <c r="D6" s="4373"/>
      <c r="E6" s="4373"/>
    </row>
    <row r="7" spans="1:5" s="309" customFormat="1" ht="19.5" customHeight="1">
      <c r="A7" s="2544">
        <v>5</v>
      </c>
      <c r="B7" s="2545">
        <v>417</v>
      </c>
      <c r="C7" s="2549">
        <v>477</v>
      </c>
      <c r="D7" s="4373"/>
      <c r="E7" s="4373"/>
    </row>
    <row r="8" spans="1:5" ht="19.5" customHeight="1" thickBot="1">
      <c r="A8" s="3125">
        <v>6</v>
      </c>
      <c r="B8" s="3126">
        <v>495</v>
      </c>
      <c r="C8" s="3127">
        <v>592</v>
      </c>
      <c r="D8" s="311"/>
      <c r="E8" s="311"/>
    </row>
    <row r="9" spans="1:5">
      <c r="A9" s="3480"/>
      <c r="B9" s="2545"/>
      <c r="C9" s="1905" t="s">
        <v>6819</v>
      </c>
      <c r="D9" s="311"/>
      <c r="E9" s="311"/>
    </row>
    <row r="10" spans="1:5">
      <c r="A10" s="311"/>
      <c r="B10" s="311"/>
      <c r="C10" s="311"/>
    </row>
    <row r="11" spans="1:5" ht="18.75">
      <c r="A11" s="294"/>
      <c r="B11" s="294"/>
      <c r="C11" s="294"/>
    </row>
    <row r="12" spans="1:5">
      <c r="A12" s="300"/>
      <c r="C12" s="299"/>
    </row>
    <row r="13" spans="1:5">
      <c r="A13" s="300"/>
    </row>
    <row r="14" spans="1:5">
      <c r="A14" s="300"/>
    </row>
    <row r="15" spans="1:5">
      <c r="A15" s="300"/>
    </row>
    <row r="16" spans="1:5">
      <c r="A16" s="300"/>
      <c r="B16" s="299"/>
      <c r="C16" s="299"/>
    </row>
    <row r="17" spans="1:3">
      <c r="A17" s="300"/>
      <c r="B17" s="299"/>
      <c r="C17" s="299"/>
    </row>
    <row r="18" spans="1:3">
      <c r="A18" s="300"/>
      <c r="B18" s="299"/>
      <c r="C18" s="299"/>
    </row>
    <row r="19" spans="1:3">
      <c r="A19" s="300"/>
      <c r="B19" s="299"/>
      <c r="C19" s="299"/>
    </row>
    <row r="20" spans="1:3">
      <c r="A20" s="300"/>
      <c r="B20" s="299"/>
      <c r="C20" s="299"/>
    </row>
    <row r="21" spans="1:3">
      <c r="A21" s="300"/>
      <c r="B21" s="299"/>
      <c r="C21" s="299"/>
    </row>
    <row r="22" spans="1:3">
      <c r="A22" s="300"/>
      <c r="B22" s="299"/>
      <c r="C22" s="299"/>
    </row>
    <row r="23" spans="1:3">
      <c r="A23" s="300"/>
      <c r="B23" s="299"/>
      <c r="C23" s="299"/>
    </row>
    <row r="24" spans="1:3">
      <c r="A24" s="300"/>
      <c r="B24" s="299"/>
      <c r="C24" s="299"/>
    </row>
    <row r="25" spans="1:3">
      <c r="A25" s="300"/>
      <c r="B25" s="299"/>
      <c r="C25" s="299"/>
    </row>
    <row r="26" spans="1:3">
      <c r="A26" s="300"/>
      <c r="B26" s="299"/>
      <c r="C26" s="299"/>
    </row>
    <row r="27" spans="1:3">
      <c r="A27" s="300"/>
      <c r="B27" s="299"/>
      <c r="C27" s="299"/>
    </row>
    <row r="28" spans="1:3">
      <c r="A28" s="300"/>
      <c r="B28" s="299"/>
      <c r="C28" s="299"/>
    </row>
    <row r="29" spans="1:3">
      <c r="A29" s="300"/>
      <c r="B29" s="299"/>
      <c r="C29" s="299"/>
    </row>
    <row r="30" spans="1:3">
      <c r="A30" s="300"/>
      <c r="B30" s="299"/>
      <c r="C30" s="299"/>
    </row>
    <row r="31" spans="1:3">
      <c r="B31" s="299"/>
    </row>
  </sheetData>
  <mergeCells count="2">
    <mergeCell ref="A2:A3"/>
    <mergeCell ref="B2:C2"/>
  </mergeCells>
  <phoneticPr fontId="2"/>
  <hyperlinks>
    <hyperlink ref="E2" location="目次!F113" display="目　次" xr:uid="{00000000-0004-0000-6200-000000000000}"/>
  </hyperlinks>
  <pageMargins left="0.86614173228346458" right="0.86614173228346458" top="0.70866141732283472" bottom="0.98425196850393704" header="0.51181102362204722" footer="0.51181102362204722"/>
  <pageSetup paperSize="9"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E16"/>
  <sheetViews>
    <sheetView showGridLines="0" workbookViewId="0">
      <selection activeCell="E2" sqref="E2"/>
    </sheetView>
  </sheetViews>
  <sheetFormatPr defaultRowHeight="13.5"/>
  <cols>
    <col min="1" max="1" width="17.375" style="365" customWidth="1"/>
    <col min="2" max="3" width="15.25" style="365" customWidth="1"/>
    <col min="4" max="4" width="15.25" style="364" customWidth="1"/>
    <col min="5" max="5" width="11.25" style="364" customWidth="1"/>
    <col min="6" max="16384" width="9" style="364"/>
  </cols>
  <sheetData>
    <row r="1" spans="1:5" ht="15" thickBot="1">
      <c r="A1" s="2448" t="s">
        <v>1743</v>
      </c>
      <c r="C1" s="2447" t="s">
        <v>1742</v>
      </c>
      <c r="D1" s="470"/>
      <c r="E1" s="470"/>
    </row>
    <row r="2" spans="1:5" ht="18.75">
      <c r="A2" s="1957" t="s">
        <v>1741</v>
      </c>
      <c r="B2" s="2553" t="s">
        <v>1739</v>
      </c>
      <c r="C2" s="2551" t="s">
        <v>1738</v>
      </c>
      <c r="D2" s="470"/>
      <c r="E2" s="4797" t="s">
        <v>8125</v>
      </c>
    </row>
    <row r="3" spans="1:5">
      <c r="A3" s="2550">
        <v>2</v>
      </c>
      <c r="B3" s="2554">
        <v>6742</v>
      </c>
      <c r="C3" s="2552">
        <v>11719</v>
      </c>
      <c r="D3" s="470"/>
      <c r="E3" s="470"/>
    </row>
    <row r="4" spans="1:5">
      <c r="A4" s="890">
        <v>3</v>
      </c>
      <c r="B4" s="2555">
        <v>6607</v>
      </c>
      <c r="C4" s="840">
        <v>11434</v>
      </c>
      <c r="D4" s="470"/>
      <c r="E4" s="470"/>
    </row>
    <row r="5" spans="1:5">
      <c r="A5" s="2306">
        <v>4</v>
      </c>
      <c r="B5" s="2556">
        <v>6261</v>
      </c>
      <c r="C5" s="1645">
        <v>11003</v>
      </c>
      <c r="D5" s="470"/>
      <c r="E5" s="470"/>
    </row>
    <row r="6" spans="1:5">
      <c r="A6" s="890">
        <v>5</v>
      </c>
      <c r="B6" s="2557">
        <v>6084</v>
      </c>
      <c r="C6" s="348">
        <v>10444</v>
      </c>
      <c r="D6" s="470"/>
      <c r="E6" s="470"/>
    </row>
    <row r="7" spans="1:5" ht="14.25" thickBot="1">
      <c r="A7" s="4374">
        <v>6</v>
      </c>
      <c r="B7" s="4375">
        <v>5839</v>
      </c>
      <c r="C7" s="3090">
        <v>10021</v>
      </c>
      <c r="D7" s="470"/>
      <c r="E7" s="470"/>
    </row>
    <row r="8" spans="1:5">
      <c r="A8" s="470"/>
      <c r="B8" s="470"/>
      <c r="C8" s="363" t="s">
        <v>6820</v>
      </c>
      <c r="D8" s="470"/>
      <c r="E8" s="470"/>
    </row>
    <row r="9" spans="1:5">
      <c r="A9" s="470"/>
      <c r="B9" s="470"/>
      <c r="C9" s="470"/>
      <c r="D9" s="470"/>
      <c r="E9" s="470"/>
    </row>
    <row r="10" spans="1:5">
      <c r="D10" s="470"/>
      <c r="E10" s="470"/>
    </row>
    <row r="16" spans="1:5">
      <c r="B16" s="369"/>
    </row>
  </sheetData>
  <phoneticPr fontId="2"/>
  <hyperlinks>
    <hyperlink ref="E2" location="目次!F114" display="目　次" xr:uid="{00000000-0004-0000-63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K57"/>
  <sheetViews>
    <sheetView showGridLines="0" zoomScale="85" zoomScaleNormal="85" workbookViewId="0">
      <selection activeCell="J2" sqref="J2"/>
    </sheetView>
  </sheetViews>
  <sheetFormatPr defaultRowHeight="13.5"/>
  <cols>
    <col min="1" max="1" width="19.875" style="345" customWidth="1"/>
    <col min="2" max="2" width="5.75" style="345" customWidth="1"/>
    <col min="3" max="3" width="20.25" style="345" customWidth="1"/>
    <col min="4" max="5" width="8.5" style="345" customWidth="1"/>
    <col min="6" max="6" width="11.25" style="514" customWidth="1"/>
    <col min="7" max="7" width="12.75" style="343" customWidth="1"/>
    <col min="8" max="8" width="9.5" style="345" customWidth="1"/>
    <col min="9" max="9" width="9" style="343"/>
    <col min="10" max="10" width="11.25" style="343" customWidth="1"/>
    <col min="11" max="16384" width="9" style="343"/>
  </cols>
  <sheetData>
    <row r="1" spans="1:11" ht="31.5" customHeight="1" thickBot="1">
      <c r="A1" s="4376" t="s">
        <v>7116</v>
      </c>
      <c r="B1" s="984"/>
      <c r="C1" s="984"/>
      <c r="D1" s="3474"/>
      <c r="E1" s="3474"/>
      <c r="F1" s="2786"/>
      <c r="G1" s="6014" t="s">
        <v>7007</v>
      </c>
      <c r="H1" s="6014"/>
      <c r="I1" s="361"/>
    </row>
    <row r="2" spans="1:11" ht="20.25" customHeight="1">
      <c r="A2" s="2948" t="s">
        <v>2956</v>
      </c>
      <c r="B2" s="2947" t="s">
        <v>809</v>
      </c>
      <c r="C2" s="2947" t="s">
        <v>1656</v>
      </c>
      <c r="D2" s="2775" t="s">
        <v>3228</v>
      </c>
      <c r="E2" s="2775" t="s">
        <v>3227</v>
      </c>
      <c r="F2" s="2776" t="s">
        <v>3226</v>
      </c>
      <c r="G2" s="2947" t="s">
        <v>3225</v>
      </c>
      <c r="H2" s="2965" t="s">
        <v>3224</v>
      </c>
      <c r="J2" s="589" t="s">
        <v>8125</v>
      </c>
    </row>
    <row r="3" spans="1:11" s="520" customFormat="1" ht="21.95" customHeight="1">
      <c r="A3" s="2777"/>
      <c r="B3" s="2778" t="s">
        <v>3223</v>
      </c>
      <c r="C3" s="2779"/>
      <c r="D3" s="2964" t="s">
        <v>3222</v>
      </c>
      <c r="E3" s="2964" t="s">
        <v>3222</v>
      </c>
      <c r="F3" s="2780"/>
      <c r="G3" s="2781"/>
      <c r="H3" s="1925"/>
    </row>
    <row r="4" spans="1:11" s="372" customFormat="1" ht="21.95" customHeight="1">
      <c r="A4" s="2792" t="s">
        <v>6997</v>
      </c>
      <c r="B4" s="518">
        <v>70</v>
      </c>
      <c r="C4" s="2783" t="s">
        <v>3221</v>
      </c>
      <c r="D4" s="2784">
        <v>1358.41</v>
      </c>
      <c r="E4" s="2784">
        <v>370.08</v>
      </c>
      <c r="F4" s="2785" t="s">
        <v>3214</v>
      </c>
      <c r="G4" s="1939" t="s">
        <v>6991</v>
      </c>
      <c r="H4" s="2661">
        <v>31868</v>
      </c>
    </row>
    <row r="5" spans="1:11" s="372" customFormat="1" ht="21.95" customHeight="1">
      <c r="A5" s="2792" t="s">
        <v>6445</v>
      </c>
      <c r="B5" s="518">
        <v>80</v>
      </c>
      <c r="C5" s="2783" t="s">
        <v>3220</v>
      </c>
      <c r="D5" s="2784">
        <v>874</v>
      </c>
      <c r="E5" s="2784">
        <v>378.2</v>
      </c>
      <c r="F5" s="2785" t="s">
        <v>3214</v>
      </c>
      <c r="G5" s="1939" t="s">
        <v>3207</v>
      </c>
      <c r="H5" s="2661">
        <v>32599</v>
      </c>
      <c r="K5" s="519"/>
    </row>
    <row r="6" spans="1:11" s="372" customFormat="1" ht="21.95" customHeight="1">
      <c r="A6" s="2782" t="s">
        <v>1223</v>
      </c>
      <c r="B6" s="518">
        <v>50</v>
      </c>
      <c r="C6" s="2783" t="s">
        <v>3219</v>
      </c>
      <c r="D6" s="2784">
        <v>1076</v>
      </c>
      <c r="E6" s="2784">
        <v>309.32</v>
      </c>
      <c r="F6" s="2785" t="s">
        <v>6998</v>
      </c>
      <c r="G6" s="1939" t="s">
        <v>3207</v>
      </c>
      <c r="H6" s="2661">
        <v>33329</v>
      </c>
    </row>
    <row r="7" spans="1:11" s="372" customFormat="1" ht="21.95" customHeight="1">
      <c r="A7" s="2782" t="s">
        <v>3218</v>
      </c>
      <c r="B7" s="518">
        <v>50</v>
      </c>
      <c r="C7" s="2783" t="s">
        <v>3217</v>
      </c>
      <c r="D7" s="2784">
        <v>1362.16</v>
      </c>
      <c r="E7" s="2784">
        <v>307.92</v>
      </c>
      <c r="F7" s="2785" t="s">
        <v>3197</v>
      </c>
      <c r="G7" s="1939" t="s">
        <v>3207</v>
      </c>
      <c r="H7" s="2661">
        <v>36617</v>
      </c>
    </row>
    <row r="8" spans="1:11" s="518" customFormat="1" ht="21.95" customHeight="1">
      <c r="A8" s="2782" t="s">
        <v>3216</v>
      </c>
      <c r="B8" s="518">
        <v>50</v>
      </c>
      <c r="C8" s="2783" t="s">
        <v>3215</v>
      </c>
      <c r="D8" s="2784">
        <v>792.77</v>
      </c>
      <c r="E8" s="2784">
        <v>344.2</v>
      </c>
      <c r="F8" s="2785" t="s">
        <v>3197</v>
      </c>
      <c r="G8" s="1939" t="s">
        <v>3207</v>
      </c>
      <c r="H8" s="2661">
        <v>36617</v>
      </c>
    </row>
    <row r="9" spans="1:11" s="372" customFormat="1" ht="21.95" customHeight="1">
      <c r="A9" s="2782" t="s">
        <v>3213</v>
      </c>
      <c r="B9" s="518">
        <v>100</v>
      </c>
      <c r="C9" s="2783" t="s">
        <v>3212</v>
      </c>
      <c r="D9" s="2784">
        <v>1529</v>
      </c>
      <c r="E9" s="2784">
        <v>863.33</v>
      </c>
      <c r="F9" s="2785" t="s">
        <v>2141</v>
      </c>
      <c r="G9" s="1939" t="s">
        <v>3207</v>
      </c>
      <c r="H9" s="2661">
        <v>35567</v>
      </c>
    </row>
    <row r="10" spans="1:11" s="518" customFormat="1" ht="21.95" customHeight="1">
      <c r="A10" s="2786" t="s">
        <v>3211</v>
      </c>
      <c r="B10" s="1941">
        <v>40</v>
      </c>
      <c r="C10" s="2783" t="s">
        <v>6999</v>
      </c>
      <c r="D10" s="2784"/>
      <c r="E10" s="2784">
        <v>308.54000000000002</v>
      </c>
      <c r="F10" s="2785" t="s">
        <v>3197</v>
      </c>
      <c r="G10" s="1939" t="s">
        <v>3192</v>
      </c>
      <c r="H10" s="2661">
        <v>41730</v>
      </c>
    </row>
    <row r="11" spans="1:11" s="372" customFormat="1" ht="21.95" customHeight="1">
      <c r="A11" s="2782" t="s">
        <v>1200</v>
      </c>
      <c r="B11" s="518">
        <v>30</v>
      </c>
      <c r="C11" s="2783" t="s">
        <v>3210</v>
      </c>
      <c r="D11" s="2784"/>
      <c r="E11" s="2784">
        <v>114.12</v>
      </c>
      <c r="F11" s="2785" t="s">
        <v>3201</v>
      </c>
      <c r="G11" s="1939" t="s">
        <v>6990</v>
      </c>
      <c r="H11" s="2661">
        <v>35521</v>
      </c>
    </row>
    <row r="12" spans="1:11" s="372" customFormat="1" ht="21.95" customHeight="1">
      <c r="A12" s="2782" t="s">
        <v>1203</v>
      </c>
      <c r="B12" s="518">
        <v>35</v>
      </c>
      <c r="C12" s="2783" t="s">
        <v>3209</v>
      </c>
      <c r="D12" s="2784"/>
      <c r="E12" s="2784">
        <v>94.96</v>
      </c>
      <c r="F12" s="2785" t="s">
        <v>3201</v>
      </c>
      <c r="G12" s="1939" t="s">
        <v>3207</v>
      </c>
      <c r="H12" s="2661">
        <v>35660</v>
      </c>
    </row>
    <row r="13" spans="1:11" s="372" customFormat="1" ht="21.95" customHeight="1">
      <c r="A13" s="2782" t="s">
        <v>1197</v>
      </c>
      <c r="B13" s="2787">
        <v>35</v>
      </c>
      <c r="C13" s="2783" t="s">
        <v>3208</v>
      </c>
      <c r="D13" s="2784"/>
      <c r="E13" s="2784">
        <v>165.53</v>
      </c>
      <c r="F13" s="2785" t="s">
        <v>3193</v>
      </c>
      <c r="G13" s="1939" t="s">
        <v>3207</v>
      </c>
      <c r="H13" s="2661">
        <v>35947</v>
      </c>
    </row>
    <row r="14" spans="1:11" s="351" customFormat="1" ht="21.95" customHeight="1">
      <c r="A14" s="2782" t="s">
        <v>3206</v>
      </c>
      <c r="B14" s="518">
        <v>100</v>
      </c>
      <c r="C14" s="2783" t="s">
        <v>3205</v>
      </c>
      <c r="D14" s="2784">
        <v>922</v>
      </c>
      <c r="E14" s="2784">
        <v>665.78</v>
      </c>
      <c r="F14" s="2785" t="s">
        <v>3201</v>
      </c>
      <c r="G14" s="1939" t="s">
        <v>6991</v>
      </c>
      <c r="H14" s="2661">
        <v>38078</v>
      </c>
    </row>
    <row r="15" spans="1:11" s="351" customFormat="1" ht="21.95" customHeight="1">
      <c r="A15" s="2782" t="s">
        <v>1195</v>
      </c>
      <c r="B15" s="518">
        <v>25</v>
      </c>
      <c r="C15" s="2783" t="s">
        <v>3204</v>
      </c>
      <c r="D15" s="2784"/>
      <c r="E15" s="2784">
        <v>135.18</v>
      </c>
      <c r="F15" s="2785" t="s">
        <v>6992</v>
      </c>
      <c r="G15" s="1939" t="s">
        <v>6990</v>
      </c>
      <c r="H15" s="2661">
        <v>37135</v>
      </c>
    </row>
    <row r="16" spans="1:11" s="351" customFormat="1" ht="21.95" customHeight="1">
      <c r="A16" s="2782" t="s">
        <v>3203</v>
      </c>
      <c r="B16" s="518">
        <v>25</v>
      </c>
      <c r="C16" s="2783" t="s">
        <v>3202</v>
      </c>
      <c r="D16" s="2784"/>
      <c r="E16" s="2784">
        <v>299.81</v>
      </c>
      <c r="F16" s="2785" t="s">
        <v>3197</v>
      </c>
      <c r="G16" s="1939" t="s">
        <v>3192</v>
      </c>
      <c r="H16" s="2661">
        <v>38443</v>
      </c>
    </row>
    <row r="17" spans="1:8" s="351" customFormat="1" ht="21.95" customHeight="1">
      <c r="A17" s="2782" t="s">
        <v>3200</v>
      </c>
      <c r="B17" s="518">
        <v>20</v>
      </c>
      <c r="C17" s="2783" t="s">
        <v>3199</v>
      </c>
      <c r="D17" s="2784"/>
      <c r="E17" s="2784">
        <v>45</v>
      </c>
      <c r="F17" s="2785" t="s">
        <v>3197</v>
      </c>
      <c r="G17" s="1939" t="s">
        <v>3192</v>
      </c>
      <c r="H17" s="2661">
        <v>38808</v>
      </c>
    </row>
    <row r="18" spans="1:8" s="351" customFormat="1" ht="21.95" customHeight="1">
      <c r="A18" s="2782" t="s">
        <v>3198</v>
      </c>
      <c r="B18" s="518">
        <v>30</v>
      </c>
      <c r="C18" s="2783" t="s">
        <v>6446</v>
      </c>
      <c r="D18" s="2784"/>
      <c r="E18" s="2784">
        <v>104.34</v>
      </c>
      <c r="F18" s="2785" t="s">
        <v>7000</v>
      </c>
      <c r="G18" s="1939" t="s">
        <v>3192</v>
      </c>
      <c r="H18" s="2661">
        <v>38808</v>
      </c>
    </row>
    <row r="19" spans="1:8" s="351" customFormat="1" ht="21.95" customHeight="1">
      <c r="A19" s="2786" t="s">
        <v>7001</v>
      </c>
      <c r="B19" s="1941">
        <v>120</v>
      </c>
      <c r="C19" s="2783" t="s">
        <v>3196</v>
      </c>
      <c r="D19" s="2784"/>
      <c r="E19" s="2784">
        <v>351.27</v>
      </c>
      <c r="F19" s="2785" t="s">
        <v>6992</v>
      </c>
      <c r="G19" s="1939" t="s">
        <v>3192</v>
      </c>
      <c r="H19" s="2661">
        <v>39173</v>
      </c>
    </row>
    <row r="20" spans="1:8" s="518" customFormat="1" ht="21.95" customHeight="1">
      <c r="A20" s="2786" t="s">
        <v>3195</v>
      </c>
      <c r="B20" s="1941">
        <v>40</v>
      </c>
      <c r="C20" s="2783" t="s">
        <v>3194</v>
      </c>
      <c r="D20" s="2784"/>
      <c r="E20" s="2784">
        <v>240.32</v>
      </c>
      <c r="F20" s="2785" t="s">
        <v>3193</v>
      </c>
      <c r="G20" s="1939" t="s">
        <v>3192</v>
      </c>
      <c r="H20" s="2661">
        <v>39539</v>
      </c>
    </row>
    <row r="21" spans="1:8" s="518" customFormat="1" ht="21.95" customHeight="1">
      <c r="A21" s="2786" t="s">
        <v>6581</v>
      </c>
      <c r="B21" s="1941">
        <v>50</v>
      </c>
      <c r="C21" s="2783" t="s">
        <v>7002</v>
      </c>
      <c r="D21" s="2784"/>
      <c r="E21" s="2784"/>
      <c r="F21" s="2785"/>
      <c r="G21" s="1939"/>
      <c r="H21" s="2661"/>
    </row>
    <row r="22" spans="1:8" s="518" customFormat="1" ht="21.95" customHeight="1">
      <c r="A22" s="2786" t="s">
        <v>3191</v>
      </c>
      <c r="B22" s="1941">
        <v>40</v>
      </c>
      <c r="C22" s="2783" t="s">
        <v>7003</v>
      </c>
      <c r="D22" s="2784"/>
      <c r="E22" s="2784"/>
      <c r="F22" s="2785"/>
      <c r="G22" s="1939"/>
      <c r="H22" s="2661"/>
    </row>
    <row r="23" spans="1:8" s="518" customFormat="1" ht="21.95" customHeight="1">
      <c r="A23" s="2786" t="s">
        <v>7004</v>
      </c>
      <c r="B23" s="1941">
        <v>20</v>
      </c>
      <c r="C23" s="2783" t="s">
        <v>7005</v>
      </c>
      <c r="D23" s="2784"/>
      <c r="E23" s="2784"/>
      <c r="F23" s="2785"/>
      <c r="G23" s="1939"/>
      <c r="H23" s="2661"/>
    </row>
    <row r="24" spans="1:8" s="518" customFormat="1" ht="21.95" customHeight="1">
      <c r="A24" s="2786" t="s">
        <v>6987</v>
      </c>
      <c r="B24" s="1941">
        <v>40</v>
      </c>
      <c r="C24" s="2783" t="s">
        <v>7006</v>
      </c>
      <c r="D24" s="2784"/>
      <c r="E24" s="2784"/>
      <c r="F24" s="2785"/>
      <c r="G24" s="1939"/>
      <c r="H24" s="2661"/>
    </row>
    <row r="25" spans="1:8" s="518" customFormat="1" ht="21.95" customHeight="1" thickBot="1">
      <c r="A25" s="2854" t="s">
        <v>6988</v>
      </c>
      <c r="B25" s="2311">
        <v>50</v>
      </c>
      <c r="C25" s="2855" t="s">
        <v>6989</v>
      </c>
      <c r="D25" s="2788"/>
      <c r="E25" s="2788"/>
      <c r="F25" s="2789"/>
      <c r="G25" s="1914"/>
      <c r="H25" s="2790"/>
    </row>
    <row r="26" spans="1:8" s="518" customFormat="1" ht="12" customHeight="1">
      <c r="A26" s="2786"/>
      <c r="C26" s="2783"/>
      <c r="D26" s="2784"/>
      <c r="E26" s="2784"/>
      <c r="F26" s="2785"/>
      <c r="G26" s="1939"/>
      <c r="H26" s="2661"/>
    </row>
    <row r="27" spans="1:8">
      <c r="A27" s="344"/>
      <c r="B27" s="344"/>
      <c r="C27" s="344"/>
      <c r="D27" s="344"/>
      <c r="E27" s="344"/>
      <c r="F27" s="2791"/>
      <c r="G27" s="344"/>
      <c r="H27" s="1022" t="s">
        <v>3190</v>
      </c>
    </row>
    <row r="28" spans="1:8" ht="18" customHeight="1">
      <c r="A28" s="344"/>
      <c r="B28" s="344"/>
      <c r="C28" s="344"/>
      <c r="D28" s="344"/>
      <c r="E28" s="344"/>
      <c r="F28" s="2791"/>
      <c r="G28" s="1022"/>
      <c r="H28" s="344"/>
    </row>
    <row r="29" spans="1:8" ht="18" customHeight="1">
      <c r="D29" s="515"/>
      <c r="E29" s="515"/>
      <c r="F29" s="517"/>
      <c r="G29" s="516"/>
      <c r="H29" s="515"/>
    </row>
    <row r="30" spans="1:8" ht="18" customHeight="1"/>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sheetData>
  <mergeCells count="1">
    <mergeCell ref="G1:H1"/>
  </mergeCells>
  <phoneticPr fontId="2"/>
  <hyperlinks>
    <hyperlink ref="J2" location="目次!F115" display="目　次" xr:uid="{00000000-0004-0000-6400-000000000000}"/>
  </hyperlinks>
  <pageMargins left="0.78740157480314965" right="0.35433070866141736" top="0.98425196850393704" bottom="0.98425196850393704" header="0.51181102362204722" footer="0.51181102362204722"/>
  <pageSetup paperSize="9" scale="67"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O35"/>
  <sheetViews>
    <sheetView showGridLines="0" zoomScaleNormal="100" zoomScaleSheetLayoutView="100" workbookViewId="0">
      <selection activeCell="O2" sqref="O2"/>
    </sheetView>
  </sheetViews>
  <sheetFormatPr defaultRowHeight="13.5"/>
  <cols>
    <col min="1" max="2" width="5.625" style="292" customWidth="1"/>
    <col min="3" max="3" width="10.25" style="292" customWidth="1"/>
    <col min="4" max="9" width="7.125" style="292" bestFit="1" customWidth="1"/>
    <col min="10" max="10" width="8.375" style="292" customWidth="1"/>
    <col min="11" max="12" width="7.125" style="292" bestFit="1" customWidth="1"/>
    <col min="13" max="13" width="8.25" style="310" customWidth="1"/>
    <col min="14" max="14" width="9" style="291"/>
    <col min="15" max="15" width="8.75" style="291" customWidth="1"/>
    <col min="16" max="16384" width="9" style="291"/>
  </cols>
  <sheetData>
    <row r="1" spans="1:15" s="311" customFormat="1" ht="18" customHeight="1" thickBot="1">
      <c r="A1" s="1896" t="s">
        <v>899</v>
      </c>
      <c r="B1" s="300"/>
      <c r="C1" s="300"/>
      <c r="D1" s="300"/>
      <c r="E1" s="320"/>
      <c r="F1" s="320"/>
      <c r="G1" s="320"/>
      <c r="H1" s="320"/>
      <c r="I1" s="320"/>
      <c r="J1" s="320"/>
      <c r="K1" s="320"/>
      <c r="L1" s="320"/>
      <c r="M1" s="319" t="s">
        <v>6871</v>
      </c>
      <c r="N1" s="2558"/>
    </row>
    <row r="2" spans="1:15" s="311" customFormat="1" ht="13.5" customHeight="1">
      <c r="A2" s="6021" t="s">
        <v>898</v>
      </c>
      <c r="B2" s="6022"/>
      <c r="C2" s="6023"/>
      <c r="D2" s="5948">
        <v>1</v>
      </c>
      <c r="E2" s="6015">
        <v>2</v>
      </c>
      <c r="F2" s="6015">
        <v>3</v>
      </c>
      <c r="G2" s="6015">
        <v>4</v>
      </c>
      <c r="H2" s="6015">
        <v>5</v>
      </c>
      <c r="I2" s="6015">
        <v>6</v>
      </c>
      <c r="J2" s="6015" t="s">
        <v>897</v>
      </c>
      <c r="K2" s="6015" t="s">
        <v>896</v>
      </c>
      <c r="L2" s="6015" t="s">
        <v>895</v>
      </c>
      <c r="M2" s="6026" t="s">
        <v>894</v>
      </c>
      <c r="N2" s="318"/>
      <c r="O2" s="590" t="s">
        <v>8125</v>
      </c>
    </row>
    <row r="3" spans="1:15" s="311" customFormat="1" ht="18.75">
      <c r="A3" s="6024"/>
      <c r="B3" s="6024"/>
      <c r="C3" s="6025"/>
      <c r="D3" s="5949"/>
      <c r="E3" s="6016"/>
      <c r="F3" s="6016"/>
      <c r="G3" s="6016"/>
      <c r="H3" s="6016"/>
      <c r="I3" s="6016"/>
      <c r="J3" s="6016"/>
      <c r="K3" s="6016"/>
      <c r="L3" s="6016"/>
      <c r="M3" s="6027"/>
      <c r="N3" s="318"/>
    </row>
    <row r="4" spans="1:15" s="317" customFormat="1" ht="18.75">
      <c r="A4" s="6019" t="s">
        <v>893</v>
      </c>
      <c r="B4" s="6019"/>
      <c r="C4" s="6020"/>
      <c r="D4" s="1963">
        <v>1054</v>
      </c>
      <c r="E4" s="1963">
        <v>578</v>
      </c>
      <c r="F4" s="1963">
        <v>992</v>
      </c>
      <c r="G4" s="1963">
        <v>1084</v>
      </c>
      <c r="H4" s="1963">
        <v>339</v>
      </c>
      <c r="I4" s="1963">
        <v>507</v>
      </c>
      <c r="J4" s="1963">
        <v>4554</v>
      </c>
      <c r="K4" s="1963">
        <v>2149</v>
      </c>
      <c r="L4" s="1963">
        <v>2405</v>
      </c>
      <c r="M4" s="1963">
        <v>100</v>
      </c>
      <c r="N4" s="316"/>
      <c r="O4" s="315"/>
    </row>
    <row r="5" spans="1:15" s="314" customFormat="1" ht="18.75">
      <c r="A5" s="6017" t="s">
        <v>892</v>
      </c>
      <c r="B5" s="6017"/>
      <c r="C5" s="6018"/>
      <c r="D5" s="1963">
        <v>53</v>
      </c>
      <c r="E5" s="1963">
        <v>66</v>
      </c>
      <c r="F5" s="1963">
        <v>19</v>
      </c>
      <c r="G5" s="1963">
        <v>16</v>
      </c>
      <c r="H5" s="1963">
        <v>29</v>
      </c>
      <c r="I5" s="1963">
        <v>24</v>
      </c>
      <c r="J5" s="1963">
        <v>207</v>
      </c>
      <c r="K5" s="1963">
        <v>89</v>
      </c>
      <c r="L5" s="1963">
        <v>118</v>
      </c>
      <c r="M5" s="1963">
        <v>4.55</v>
      </c>
      <c r="N5" s="316"/>
      <c r="O5" s="315"/>
    </row>
    <row r="6" spans="1:15" s="314" customFormat="1" ht="18.75">
      <c r="A6" s="6017" t="s">
        <v>891</v>
      </c>
      <c r="B6" s="6017"/>
      <c r="C6" s="6018"/>
      <c r="D6" s="1963" t="s">
        <v>219</v>
      </c>
      <c r="E6" s="1963">
        <v>74</v>
      </c>
      <c r="F6" s="1963">
        <v>77</v>
      </c>
      <c r="G6" s="1963">
        <v>48</v>
      </c>
      <c r="H6" s="1963" t="s">
        <v>219</v>
      </c>
      <c r="I6" s="1963">
        <v>370</v>
      </c>
      <c r="J6" s="1963">
        <v>569</v>
      </c>
      <c r="K6" s="1963">
        <v>245</v>
      </c>
      <c r="L6" s="1963">
        <v>324</v>
      </c>
      <c r="M6" s="1963">
        <v>12.5</v>
      </c>
      <c r="N6" s="316"/>
      <c r="O6" s="315"/>
    </row>
    <row r="7" spans="1:15" s="314" customFormat="1" ht="18.75">
      <c r="A7" s="6017" t="s">
        <v>890</v>
      </c>
      <c r="B7" s="6017"/>
      <c r="C7" s="6018"/>
      <c r="D7" s="1963" t="s">
        <v>219</v>
      </c>
      <c r="E7" s="1963" t="s">
        <v>219</v>
      </c>
      <c r="F7" s="1963">
        <v>20</v>
      </c>
      <c r="G7" s="1963">
        <v>7</v>
      </c>
      <c r="H7" s="1963" t="s">
        <v>219</v>
      </c>
      <c r="I7" s="1963" t="s">
        <v>219</v>
      </c>
      <c r="J7" s="1963">
        <v>27</v>
      </c>
      <c r="K7" s="1963">
        <v>20</v>
      </c>
      <c r="L7" s="1963">
        <v>7</v>
      </c>
      <c r="M7" s="1963">
        <v>0.59</v>
      </c>
      <c r="N7" s="316"/>
      <c r="O7" s="315"/>
    </row>
    <row r="8" spans="1:15" s="314" customFormat="1" ht="18.75">
      <c r="A8" s="6032" t="s">
        <v>889</v>
      </c>
      <c r="B8" s="6035" t="s">
        <v>6376</v>
      </c>
      <c r="C8" s="2374" t="s">
        <v>887</v>
      </c>
      <c r="D8" s="1963">
        <v>1</v>
      </c>
      <c r="E8" s="1963">
        <v>3</v>
      </c>
      <c r="F8" s="1963">
        <v>17</v>
      </c>
      <c r="G8" s="1963">
        <v>14</v>
      </c>
      <c r="H8" s="1963">
        <v>20</v>
      </c>
      <c r="I8" s="1963">
        <v>11</v>
      </c>
      <c r="J8" s="1963">
        <v>66</v>
      </c>
      <c r="K8" s="1963">
        <v>54</v>
      </c>
      <c r="L8" s="1963">
        <v>12</v>
      </c>
      <c r="M8" s="1963">
        <v>1.45</v>
      </c>
      <c r="N8" s="316"/>
      <c r="O8" s="315"/>
    </row>
    <row r="9" spans="1:15" s="314" customFormat="1" ht="18.75">
      <c r="A9" s="6033"/>
      <c r="B9" s="6035"/>
      <c r="C9" s="2374" t="s">
        <v>886</v>
      </c>
      <c r="D9" s="1963">
        <v>33</v>
      </c>
      <c r="E9" s="1963">
        <v>219</v>
      </c>
      <c r="F9" s="1963">
        <v>119</v>
      </c>
      <c r="G9" s="1963">
        <v>99</v>
      </c>
      <c r="H9" s="1963">
        <v>47</v>
      </c>
      <c r="I9" s="1963">
        <v>34</v>
      </c>
      <c r="J9" s="1963">
        <v>551</v>
      </c>
      <c r="K9" s="1963">
        <v>295</v>
      </c>
      <c r="L9" s="1963">
        <v>256</v>
      </c>
      <c r="M9" s="1963">
        <v>12.1</v>
      </c>
      <c r="N9" s="316"/>
      <c r="O9" s="315"/>
    </row>
    <row r="10" spans="1:15" s="314" customFormat="1" ht="18.75">
      <c r="A10" s="6033"/>
      <c r="B10" s="6035" t="s">
        <v>888</v>
      </c>
      <c r="C10" s="2374" t="s">
        <v>887</v>
      </c>
      <c r="D10" s="1963" t="s">
        <v>219</v>
      </c>
      <c r="E10" s="1963" t="s">
        <v>219</v>
      </c>
      <c r="F10" s="1963">
        <v>12</v>
      </c>
      <c r="G10" s="1963">
        <v>17</v>
      </c>
      <c r="H10" s="1963">
        <v>2</v>
      </c>
      <c r="I10" s="1963">
        <v>1</v>
      </c>
      <c r="J10" s="1963">
        <v>32</v>
      </c>
      <c r="K10" s="1963">
        <v>24</v>
      </c>
      <c r="L10" s="1963">
        <v>8</v>
      </c>
      <c r="M10" s="1963">
        <v>0.7</v>
      </c>
      <c r="N10" s="316"/>
      <c r="O10" s="315"/>
    </row>
    <row r="11" spans="1:15" s="314" customFormat="1" ht="18.75">
      <c r="A11" s="6033"/>
      <c r="B11" s="6035"/>
      <c r="C11" s="2374" t="s">
        <v>886</v>
      </c>
      <c r="D11" s="1963">
        <v>37</v>
      </c>
      <c r="E11" s="1963">
        <v>70</v>
      </c>
      <c r="F11" s="1963">
        <v>367</v>
      </c>
      <c r="G11" s="1963">
        <v>649</v>
      </c>
      <c r="H11" s="1963">
        <v>185</v>
      </c>
      <c r="I11" s="1963">
        <v>67</v>
      </c>
      <c r="J11" s="1963">
        <v>1375</v>
      </c>
      <c r="K11" s="1963">
        <v>433</v>
      </c>
      <c r="L11" s="1963">
        <v>942</v>
      </c>
      <c r="M11" s="1963">
        <v>30.2</v>
      </c>
      <c r="N11" s="316"/>
      <c r="O11" s="315"/>
    </row>
    <row r="12" spans="1:15" s="314" customFormat="1" ht="18.75">
      <c r="A12" s="6034"/>
      <c r="B12" s="6036" t="s">
        <v>885</v>
      </c>
      <c r="C12" s="6036"/>
      <c r="D12" s="1963">
        <v>97</v>
      </c>
      <c r="E12" s="1963">
        <v>146</v>
      </c>
      <c r="F12" s="1963">
        <v>97</v>
      </c>
      <c r="G12" s="1963" t="s">
        <v>219</v>
      </c>
      <c r="H12" s="1963">
        <v>55</v>
      </c>
      <c r="I12" s="1963" t="s">
        <v>219</v>
      </c>
      <c r="J12" s="1963">
        <v>395</v>
      </c>
      <c r="K12" s="1963">
        <v>206</v>
      </c>
      <c r="L12" s="1963">
        <v>189</v>
      </c>
      <c r="M12" s="1963">
        <v>8.67</v>
      </c>
      <c r="N12" s="316"/>
      <c r="O12" s="315"/>
    </row>
    <row r="13" spans="1:15" s="314" customFormat="1" ht="18.75">
      <c r="A13" s="6017" t="s">
        <v>884</v>
      </c>
      <c r="B13" s="6017"/>
      <c r="C13" s="6018"/>
      <c r="D13" s="1963">
        <v>833</v>
      </c>
      <c r="E13" s="1963" t="s">
        <v>219</v>
      </c>
      <c r="F13" s="1963">
        <v>262</v>
      </c>
      <c r="G13" s="1963">
        <v>229</v>
      </c>
      <c r="H13" s="1963" t="s">
        <v>219</v>
      </c>
      <c r="I13" s="1963" t="s">
        <v>219</v>
      </c>
      <c r="J13" s="1963">
        <v>1324</v>
      </c>
      <c r="K13" s="1963">
        <v>778</v>
      </c>
      <c r="L13" s="1963">
        <v>546</v>
      </c>
      <c r="M13" s="1963">
        <v>29.07</v>
      </c>
      <c r="N13" s="316"/>
      <c r="O13" s="315"/>
    </row>
    <row r="14" spans="1:15" s="314" customFormat="1" ht="18.75">
      <c r="A14" s="6017" t="s">
        <v>883</v>
      </c>
      <c r="B14" s="6017"/>
      <c r="C14" s="6018"/>
      <c r="D14" s="1963" t="s">
        <v>219</v>
      </c>
      <c r="E14" s="1963" t="s">
        <v>219</v>
      </c>
      <c r="F14" s="1963" t="s">
        <v>219</v>
      </c>
      <c r="G14" s="1963" t="s">
        <v>219</v>
      </c>
      <c r="H14" s="1963">
        <v>1</v>
      </c>
      <c r="I14" s="1963" t="s">
        <v>219</v>
      </c>
      <c r="J14" s="1963">
        <v>1</v>
      </c>
      <c r="K14" s="1963">
        <v>1</v>
      </c>
      <c r="L14" s="1963" t="s">
        <v>219</v>
      </c>
      <c r="M14" s="1963">
        <v>0.02</v>
      </c>
      <c r="N14" s="316"/>
      <c r="O14" s="315"/>
    </row>
    <row r="15" spans="1:15" s="314" customFormat="1" ht="18.75">
      <c r="A15" s="6028" t="s">
        <v>882</v>
      </c>
      <c r="B15" s="6028"/>
      <c r="C15" s="6029"/>
      <c r="D15" s="1963" t="s">
        <v>219</v>
      </c>
      <c r="E15" s="1963" t="s">
        <v>219</v>
      </c>
      <c r="F15" s="1963">
        <v>2</v>
      </c>
      <c r="G15" s="1963">
        <v>5</v>
      </c>
      <c r="H15" s="1963" t="s">
        <v>219</v>
      </c>
      <c r="I15" s="1963" t="s">
        <v>219</v>
      </c>
      <c r="J15" s="1963">
        <v>7</v>
      </c>
      <c r="K15" s="1963">
        <v>4</v>
      </c>
      <c r="L15" s="1963">
        <v>3</v>
      </c>
      <c r="M15" s="1963">
        <v>0.15</v>
      </c>
      <c r="N15" s="316"/>
      <c r="O15" s="315"/>
    </row>
    <row r="16" spans="1:15" s="312" customFormat="1" ht="19.5" thickBot="1">
      <c r="A16" s="6030" t="s">
        <v>881</v>
      </c>
      <c r="B16" s="6030"/>
      <c r="C16" s="6031"/>
      <c r="D16" s="3128">
        <f>IFERROR(D4/J4*100,"")</f>
        <v>23.144488361879667</v>
      </c>
      <c r="E16" s="3128">
        <f t="shared" ref="E16:L16" si="0">IFERROR(E4/$J4*100,"")</f>
        <v>12.692138779095302</v>
      </c>
      <c r="F16" s="3128">
        <f t="shared" si="0"/>
        <v>21.783047870004392</v>
      </c>
      <c r="G16" s="3128">
        <f t="shared" si="0"/>
        <v>23.803249890206413</v>
      </c>
      <c r="H16" s="3128">
        <f t="shared" si="0"/>
        <v>7.4440052700922275</v>
      </c>
      <c r="I16" s="3128">
        <f t="shared" si="0"/>
        <v>11.133069828722004</v>
      </c>
      <c r="J16" s="3128">
        <f t="shared" si="0"/>
        <v>100</v>
      </c>
      <c r="K16" s="3128">
        <f t="shared" si="0"/>
        <v>47.189284145805885</v>
      </c>
      <c r="L16" s="3128">
        <f t="shared" si="0"/>
        <v>52.810715854194115</v>
      </c>
      <c r="M16" s="3128">
        <f>SUM(M5:M15)</f>
        <v>99.999999999999986</v>
      </c>
      <c r="N16" s="313"/>
    </row>
    <row r="17" spans="1:14" s="311" customFormat="1" ht="18" customHeight="1">
      <c r="N17" s="294"/>
    </row>
    <row r="18" spans="1:14" s="311" customFormat="1" ht="18" customHeight="1" thickBot="1">
      <c r="L18" s="320"/>
      <c r="M18" s="319" t="s">
        <v>6903</v>
      </c>
      <c r="N18" s="2558"/>
    </row>
    <row r="19" spans="1:14" ht="18" customHeight="1">
      <c r="A19" s="6021" t="s">
        <v>898</v>
      </c>
      <c r="B19" s="6022"/>
      <c r="C19" s="6023"/>
      <c r="D19" s="5948">
        <v>1</v>
      </c>
      <c r="E19" s="6015">
        <v>2</v>
      </c>
      <c r="F19" s="6015">
        <v>3</v>
      </c>
      <c r="G19" s="6015">
        <v>4</v>
      </c>
      <c r="H19" s="6015">
        <v>5</v>
      </c>
      <c r="I19" s="6015">
        <v>6</v>
      </c>
      <c r="J19" s="6015" t="s">
        <v>897</v>
      </c>
      <c r="K19" s="6015" t="s">
        <v>896</v>
      </c>
      <c r="L19" s="6015" t="s">
        <v>895</v>
      </c>
      <c r="M19" s="6026" t="s">
        <v>894</v>
      </c>
    </row>
    <row r="20" spans="1:14" ht="18" customHeight="1">
      <c r="A20" s="6024"/>
      <c r="B20" s="6024"/>
      <c r="C20" s="6025"/>
      <c r="D20" s="5949"/>
      <c r="E20" s="6016"/>
      <c r="F20" s="6016"/>
      <c r="G20" s="6016"/>
      <c r="H20" s="6016"/>
      <c r="I20" s="6016"/>
      <c r="J20" s="6016"/>
      <c r="K20" s="6016"/>
      <c r="L20" s="6016"/>
      <c r="M20" s="6027"/>
    </row>
    <row r="21" spans="1:14" ht="18.75" customHeight="1">
      <c r="A21" s="6019" t="s">
        <v>893</v>
      </c>
      <c r="B21" s="6019"/>
      <c r="C21" s="6020"/>
      <c r="D21" s="1963">
        <v>998</v>
      </c>
      <c r="E21" s="1963">
        <v>542</v>
      </c>
      <c r="F21" s="1963">
        <v>953</v>
      </c>
      <c r="G21" s="1963">
        <v>1027</v>
      </c>
      <c r="H21" s="1963">
        <v>323</v>
      </c>
      <c r="I21" s="1963">
        <v>486</v>
      </c>
      <c r="J21" s="1963">
        <v>4329</v>
      </c>
      <c r="K21" s="1963">
        <v>2057</v>
      </c>
      <c r="L21" s="1963">
        <v>2272</v>
      </c>
      <c r="M21" s="1963">
        <v>100</v>
      </c>
    </row>
    <row r="22" spans="1:14" ht="18.75" customHeight="1">
      <c r="A22" s="6017" t="s">
        <v>892</v>
      </c>
      <c r="B22" s="6017"/>
      <c r="C22" s="6018"/>
      <c r="D22" s="1963">
        <v>54</v>
      </c>
      <c r="E22" s="1963">
        <v>64</v>
      </c>
      <c r="F22" s="1963">
        <v>18</v>
      </c>
      <c r="G22" s="1963">
        <v>16</v>
      </c>
      <c r="H22" s="1963">
        <v>26</v>
      </c>
      <c r="I22" s="1963">
        <v>21</v>
      </c>
      <c r="J22" s="1963">
        <v>199</v>
      </c>
      <c r="K22" s="1963">
        <v>90</v>
      </c>
      <c r="L22" s="1963">
        <v>109</v>
      </c>
      <c r="M22" s="1963">
        <v>4.5999999999999996</v>
      </c>
    </row>
    <row r="23" spans="1:14" ht="18.75" customHeight="1">
      <c r="A23" s="6017" t="s">
        <v>891</v>
      </c>
      <c r="B23" s="6017"/>
      <c r="C23" s="6018"/>
      <c r="D23" s="1963" t="s">
        <v>219</v>
      </c>
      <c r="E23" s="1963">
        <v>68</v>
      </c>
      <c r="F23" s="1963">
        <v>74</v>
      </c>
      <c r="G23" s="1963">
        <v>48</v>
      </c>
      <c r="H23" s="1963" t="s">
        <v>219</v>
      </c>
      <c r="I23" s="1963">
        <v>362</v>
      </c>
      <c r="J23" s="1963">
        <v>552</v>
      </c>
      <c r="K23" s="1963">
        <v>244</v>
      </c>
      <c r="L23" s="1963">
        <v>308</v>
      </c>
      <c r="M23" s="1963">
        <v>12.76</v>
      </c>
    </row>
    <row r="24" spans="1:14" ht="18.75" customHeight="1">
      <c r="A24" s="6017" t="s">
        <v>890</v>
      </c>
      <c r="B24" s="6017"/>
      <c r="C24" s="6018"/>
      <c r="D24" s="1963" t="s">
        <v>219</v>
      </c>
      <c r="E24" s="1963" t="s">
        <v>219</v>
      </c>
      <c r="F24" s="1963">
        <v>17</v>
      </c>
      <c r="G24" s="1963">
        <v>10</v>
      </c>
      <c r="H24" s="1963" t="s">
        <v>219</v>
      </c>
      <c r="I24" s="1963" t="s">
        <v>219</v>
      </c>
      <c r="J24" s="1963">
        <v>27</v>
      </c>
      <c r="K24" s="1963">
        <v>16</v>
      </c>
      <c r="L24" s="1963">
        <v>11</v>
      </c>
      <c r="M24" s="1963">
        <v>0.62</v>
      </c>
    </row>
    <row r="25" spans="1:14" ht="18.75" customHeight="1">
      <c r="A25" s="6032" t="s">
        <v>889</v>
      </c>
      <c r="B25" s="6035" t="s">
        <v>6376</v>
      </c>
      <c r="C25" s="2374" t="s">
        <v>887</v>
      </c>
      <c r="D25" s="1963" t="s">
        <v>219</v>
      </c>
      <c r="E25" s="1963">
        <v>4</v>
      </c>
      <c r="F25" s="1963">
        <v>21</v>
      </c>
      <c r="G25" s="1963">
        <v>19</v>
      </c>
      <c r="H25" s="1963">
        <v>24</v>
      </c>
      <c r="I25" s="1963">
        <v>9</v>
      </c>
      <c r="J25" s="1963">
        <v>77</v>
      </c>
      <c r="K25" s="1963">
        <v>60</v>
      </c>
      <c r="L25" s="1963">
        <v>17</v>
      </c>
      <c r="M25" s="1963">
        <v>1.78</v>
      </c>
    </row>
    <row r="26" spans="1:14" ht="18.75" customHeight="1">
      <c r="A26" s="6033"/>
      <c r="B26" s="6035"/>
      <c r="C26" s="2374" t="s">
        <v>886</v>
      </c>
      <c r="D26" s="1963">
        <v>35</v>
      </c>
      <c r="E26" s="1963">
        <v>192</v>
      </c>
      <c r="F26" s="1963">
        <v>111</v>
      </c>
      <c r="G26" s="1963">
        <v>88</v>
      </c>
      <c r="H26" s="1963">
        <v>44</v>
      </c>
      <c r="I26" s="1963">
        <v>34</v>
      </c>
      <c r="J26" s="1963">
        <v>504</v>
      </c>
      <c r="K26" s="1963">
        <v>272</v>
      </c>
      <c r="L26" s="1963">
        <v>232</v>
      </c>
      <c r="M26" s="1963">
        <v>11.64</v>
      </c>
    </row>
    <row r="27" spans="1:14" ht="18.75" customHeight="1">
      <c r="A27" s="6033"/>
      <c r="B27" s="6035" t="s">
        <v>888</v>
      </c>
      <c r="C27" s="2374" t="s">
        <v>887</v>
      </c>
      <c r="D27" s="1963" t="s">
        <v>219</v>
      </c>
      <c r="E27" s="1963" t="s">
        <v>219</v>
      </c>
      <c r="F27" s="1963">
        <v>15</v>
      </c>
      <c r="G27" s="1963">
        <v>21</v>
      </c>
      <c r="H27" s="1963">
        <v>4</v>
      </c>
      <c r="I27" s="1963" t="s">
        <v>219</v>
      </c>
      <c r="J27" s="1963">
        <v>40</v>
      </c>
      <c r="K27" s="1963">
        <v>30</v>
      </c>
      <c r="L27" s="1963">
        <v>10</v>
      </c>
      <c r="M27" s="1963">
        <v>0.92</v>
      </c>
    </row>
    <row r="28" spans="1:14" ht="18.75" customHeight="1">
      <c r="A28" s="6033"/>
      <c r="B28" s="6035"/>
      <c r="C28" s="2374" t="s">
        <v>886</v>
      </c>
      <c r="D28" s="1963">
        <v>32</v>
      </c>
      <c r="E28" s="1963">
        <v>62</v>
      </c>
      <c r="F28" s="1963">
        <v>345</v>
      </c>
      <c r="G28" s="1963">
        <v>594</v>
      </c>
      <c r="H28" s="1963">
        <v>173</v>
      </c>
      <c r="I28" s="1963">
        <v>60</v>
      </c>
      <c r="J28" s="1963">
        <v>1266</v>
      </c>
      <c r="K28" s="1963">
        <v>394</v>
      </c>
      <c r="L28" s="1963">
        <v>872</v>
      </c>
      <c r="M28" s="1963">
        <v>29.24</v>
      </c>
    </row>
    <row r="29" spans="1:14" ht="18.75" customHeight="1">
      <c r="A29" s="6034"/>
      <c r="B29" s="6036" t="s">
        <v>885</v>
      </c>
      <c r="C29" s="6036"/>
      <c r="D29" s="1963">
        <v>88</v>
      </c>
      <c r="E29" s="1963">
        <v>152</v>
      </c>
      <c r="F29" s="1963">
        <v>83</v>
      </c>
      <c r="G29" s="1963" t="s">
        <v>219</v>
      </c>
      <c r="H29" s="1963">
        <v>51</v>
      </c>
      <c r="I29" s="1963" t="s">
        <v>219</v>
      </c>
      <c r="J29" s="1963">
        <v>374</v>
      </c>
      <c r="K29" s="1963">
        <v>205</v>
      </c>
      <c r="L29" s="1963">
        <v>169</v>
      </c>
      <c r="M29" s="1963">
        <v>8.64</v>
      </c>
    </row>
    <row r="30" spans="1:14" ht="18.75" customHeight="1">
      <c r="A30" s="6017" t="s">
        <v>884</v>
      </c>
      <c r="B30" s="6017"/>
      <c r="C30" s="6018"/>
      <c r="D30" s="1963">
        <v>789</v>
      </c>
      <c r="E30" s="1963" t="s">
        <v>219</v>
      </c>
      <c r="F30" s="1963">
        <v>268</v>
      </c>
      <c r="G30" s="1963">
        <v>226</v>
      </c>
      <c r="H30" s="1963" t="s">
        <v>219</v>
      </c>
      <c r="I30" s="1963" t="s">
        <v>219</v>
      </c>
      <c r="J30" s="1963">
        <v>1283</v>
      </c>
      <c r="K30" s="1963">
        <v>742</v>
      </c>
      <c r="L30" s="1963">
        <v>541</v>
      </c>
      <c r="M30" s="1963">
        <v>29.64</v>
      </c>
    </row>
    <row r="31" spans="1:14" ht="18.75" customHeight="1">
      <c r="A31" s="6017" t="s">
        <v>883</v>
      </c>
      <c r="B31" s="6017"/>
      <c r="C31" s="6018"/>
      <c r="D31" s="1963" t="s">
        <v>219</v>
      </c>
      <c r="E31" s="1963" t="s">
        <v>219</v>
      </c>
      <c r="F31" s="1963" t="s">
        <v>219</v>
      </c>
      <c r="G31" s="1963" t="s">
        <v>219</v>
      </c>
      <c r="H31" s="1963">
        <v>1</v>
      </c>
      <c r="I31" s="1963" t="s">
        <v>219</v>
      </c>
      <c r="J31" s="1963">
        <v>1</v>
      </c>
      <c r="K31" s="1963">
        <v>1</v>
      </c>
      <c r="L31" s="1963" t="s">
        <v>219</v>
      </c>
      <c r="M31" s="1963">
        <v>0.02</v>
      </c>
    </row>
    <row r="32" spans="1:14" ht="18.75" customHeight="1">
      <c r="A32" s="6028" t="s">
        <v>882</v>
      </c>
      <c r="B32" s="6028"/>
      <c r="C32" s="6029"/>
      <c r="D32" s="1963" t="s">
        <v>219</v>
      </c>
      <c r="E32" s="1963" t="s">
        <v>219</v>
      </c>
      <c r="F32" s="1963">
        <v>1</v>
      </c>
      <c r="G32" s="1963">
        <v>5</v>
      </c>
      <c r="H32" s="1963" t="s">
        <v>219</v>
      </c>
      <c r="I32" s="1963" t="s">
        <v>219</v>
      </c>
      <c r="J32" s="1963">
        <v>6</v>
      </c>
      <c r="K32" s="1963">
        <v>3</v>
      </c>
      <c r="L32" s="1963">
        <v>3</v>
      </c>
      <c r="M32" s="1963">
        <v>0.14000000000000001</v>
      </c>
    </row>
    <row r="33" spans="1:13" ht="18.75" customHeight="1" thickBot="1">
      <c r="A33" s="6030" t="s">
        <v>881</v>
      </c>
      <c r="B33" s="6030"/>
      <c r="C33" s="6031"/>
      <c r="D33" s="3128">
        <f>IFERROR(D21/J21*100,"")</f>
        <v>23.053823053823052</v>
      </c>
      <c r="E33" s="3128">
        <f t="shared" ref="E33:L33" si="1">IFERROR(E21/$J21*100,"")</f>
        <v>12.520212520212521</v>
      </c>
      <c r="F33" s="3128">
        <f t="shared" si="1"/>
        <v>22.014322014322012</v>
      </c>
      <c r="G33" s="3128">
        <f t="shared" si="1"/>
        <v>23.723723723723726</v>
      </c>
      <c r="H33" s="3128">
        <f t="shared" si="1"/>
        <v>7.4613074613074604</v>
      </c>
      <c r="I33" s="3128">
        <f t="shared" si="1"/>
        <v>11.226611226611228</v>
      </c>
      <c r="J33" s="3128">
        <f t="shared" si="1"/>
        <v>100</v>
      </c>
      <c r="K33" s="3128">
        <f t="shared" si="1"/>
        <v>47.516747516747515</v>
      </c>
      <c r="L33" s="3128">
        <f t="shared" si="1"/>
        <v>52.483252483252485</v>
      </c>
      <c r="M33" s="3128">
        <f>SUM(M22:M32)</f>
        <v>100</v>
      </c>
    </row>
    <row r="34" spans="1:13">
      <c r="K34" s="311"/>
      <c r="L34" s="311"/>
      <c r="M34" s="1958" t="s">
        <v>6821</v>
      </c>
    </row>
    <row r="35" spans="1:13">
      <c r="M35" s="3481"/>
    </row>
  </sheetData>
  <mergeCells count="46">
    <mergeCell ref="A31:C31"/>
    <mergeCell ref="A32:C32"/>
    <mergeCell ref="A33:C33"/>
    <mergeCell ref="A25:A29"/>
    <mergeCell ref="B25:B26"/>
    <mergeCell ref="B27:B28"/>
    <mergeCell ref="B29:C29"/>
    <mergeCell ref="A30:C30"/>
    <mergeCell ref="M19:M20"/>
    <mergeCell ref="A21:C21"/>
    <mergeCell ref="A22:C22"/>
    <mergeCell ref="A23:C23"/>
    <mergeCell ref="A24:C24"/>
    <mergeCell ref="H19:H20"/>
    <mergeCell ref="I19:I20"/>
    <mergeCell ref="J19:J20"/>
    <mergeCell ref="K19:K20"/>
    <mergeCell ref="L19:L20"/>
    <mergeCell ref="A19:C20"/>
    <mergeCell ref="D19:D20"/>
    <mergeCell ref="E19:E20"/>
    <mergeCell ref="F19:F20"/>
    <mergeCell ref="G19:G20"/>
    <mergeCell ref="A14:C14"/>
    <mergeCell ref="A15:C15"/>
    <mergeCell ref="A16:C16"/>
    <mergeCell ref="A5:C5"/>
    <mergeCell ref="A6:C6"/>
    <mergeCell ref="A7:C7"/>
    <mergeCell ref="A8:A12"/>
    <mergeCell ref="B8:B9"/>
    <mergeCell ref="B10:B11"/>
    <mergeCell ref="B12:C12"/>
    <mergeCell ref="J2:J3"/>
    <mergeCell ref="K2:K3"/>
    <mergeCell ref="L2:L3"/>
    <mergeCell ref="M2:M3"/>
    <mergeCell ref="G2:G3"/>
    <mergeCell ref="H2:H3"/>
    <mergeCell ref="D2:D3"/>
    <mergeCell ref="E2:E3"/>
    <mergeCell ref="F2:F3"/>
    <mergeCell ref="A13:C13"/>
    <mergeCell ref="I2:I3"/>
    <mergeCell ref="A4:C4"/>
    <mergeCell ref="A2:C3"/>
  </mergeCells>
  <phoneticPr fontId="2"/>
  <hyperlinks>
    <hyperlink ref="O2" location="目次!F116" display="目　次" xr:uid="{00000000-0004-0000-6500-000000000000}"/>
  </hyperlinks>
  <pageMargins left="0.86614173228346458" right="0.78740157480314965" top="0.98425196850393704" bottom="0.98425196850393704" header="0.51181102362204722" footer="0.51181102362204722"/>
  <pageSetup paperSize="9" scale="79"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13"/>
  <sheetViews>
    <sheetView showGridLines="0" zoomScaleNormal="100" zoomScaleSheetLayoutView="100" workbookViewId="0">
      <selection activeCell="M2" sqref="M2"/>
    </sheetView>
  </sheetViews>
  <sheetFormatPr defaultRowHeight="13.5"/>
  <cols>
    <col min="1" max="1" width="8.25" style="292" customWidth="1"/>
    <col min="2" max="10" width="6.625" style="292" customWidth="1"/>
    <col min="11" max="11" width="12.125" style="321" customWidth="1"/>
    <col min="12" max="12" width="9" style="321"/>
    <col min="13" max="13" width="11" style="321" customWidth="1"/>
    <col min="14" max="16384" width="9" style="321"/>
  </cols>
  <sheetData>
    <row r="1" spans="1:13" ht="17.25" customHeight="1" thickBot="1">
      <c r="A1" s="1896" t="s">
        <v>905</v>
      </c>
      <c r="B1" s="326"/>
      <c r="C1" s="326"/>
      <c r="D1" s="326"/>
      <c r="E1" s="326"/>
      <c r="F1" s="326"/>
      <c r="G1" s="326"/>
      <c r="H1" s="326"/>
      <c r="I1" s="326"/>
      <c r="J1" s="326"/>
      <c r="K1" s="326"/>
    </row>
    <row r="2" spans="1:13" s="324" customFormat="1" ht="18.75">
      <c r="A2" s="5948" t="s">
        <v>904</v>
      </c>
      <c r="B2" s="6012" t="s">
        <v>557</v>
      </c>
      <c r="C2" s="6037"/>
      <c r="D2" s="6013"/>
      <c r="E2" s="6012" t="s">
        <v>903</v>
      </c>
      <c r="F2" s="6037"/>
      <c r="G2" s="6013"/>
      <c r="H2" s="6012" t="s">
        <v>902</v>
      </c>
      <c r="I2" s="6037"/>
      <c r="J2" s="6013"/>
      <c r="K2" s="4828" t="s">
        <v>901</v>
      </c>
      <c r="M2" s="589" t="s">
        <v>8125</v>
      </c>
    </row>
    <row r="3" spans="1:13" s="324" customFormat="1">
      <c r="A3" s="5949"/>
      <c r="B3" s="1907" t="s">
        <v>897</v>
      </c>
      <c r="C3" s="1907" t="s">
        <v>896</v>
      </c>
      <c r="D3" s="1907" t="s">
        <v>895</v>
      </c>
      <c r="E3" s="1906" t="s">
        <v>897</v>
      </c>
      <c r="F3" s="1907" t="s">
        <v>896</v>
      </c>
      <c r="G3" s="1907" t="s">
        <v>895</v>
      </c>
      <c r="H3" s="1907" t="s">
        <v>897</v>
      </c>
      <c r="I3" s="1907" t="s">
        <v>896</v>
      </c>
      <c r="J3" s="1906" t="s">
        <v>895</v>
      </c>
      <c r="K3" s="2574" t="s">
        <v>900</v>
      </c>
    </row>
    <row r="4" spans="1:13" s="324" customFormat="1" ht="21.95" customHeight="1">
      <c r="A4" s="2567">
        <v>2</v>
      </c>
      <c r="B4" s="1911">
        <v>920</v>
      </c>
      <c r="C4" s="1911">
        <v>556</v>
      </c>
      <c r="D4" s="1911">
        <v>364</v>
      </c>
      <c r="E4" s="1960">
        <v>208</v>
      </c>
      <c r="F4" s="1911">
        <v>128</v>
      </c>
      <c r="G4" s="1911">
        <v>80</v>
      </c>
      <c r="H4" s="1960">
        <v>712</v>
      </c>
      <c r="I4" s="1911">
        <v>428</v>
      </c>
      <c r="J4" s="2570">
        <v>284</v>
      </c>
      <c r="K4" s="2569">
        <v>127</v>
      </c>
    </row>
    <row r="5" spans="1:13" s="324" customFormat="1" ht="21.95" customHeight="1">
      <c r="A5" s="1959">
        <v>3</v>
      </c>
      <c r="B5" s="1911">
        <v>937</v>
      </c>
      <c r="C5" s="1911">
        <v>567</v>
      </c>
      <c r="D5" s="1911">
        <v>370</v>
      </c>
      <c r="E5" s="1960">
        <v>204</v>
      </c>
      <c r="F5" s="1911">
        <v>129</v>
      </c>
      <c r="G5" s="1911">
        <v>75</v>
      </c>
      <c r="H5" s="1960">
        <v>733</v>
      </c>
      <c r="I5" s="1911">
        <v>438</v>
      </c>
      <c r="J5" s="2571">
        <v>295</v>
      </c>
      <c r="K5" s="2569">
        <v>136</v>
      </c>
    </row>
    <row r="6" spans="1:13" s="324" customFormat="1" ht="21.95" customHeight="1">
      <c r="A6" s="1961">
        <v>4</v>
      </c>
      <c r="B6" s="1962">
        <v>964</v>
      </c>
      <c r="C6" s="1962">
        <v>578</v>
      </c>
      <c r="D6" s="1962">
        <v>386</v>
      </c>
      <c r="E6" s="297">
        <v>203</v>
      </c>
      <c r="F6" s="1962">
        <v>128</v>
      </c>
      <c r="G6" s="1962">
        <v>75</v>
      </c>
      <c r="H6" s="297">
        <v>761</v>
      </c>
      <c r="I6" s="1962">
        <v>450</v>
      </c>
      <c r="J6" s="2572">
        <v>311</v>
      </c>
      <c r="K6" s="1900">
        <v>134</v>
      </c>
    </row>
    <row r="7" spans="1:13" s="298" customFormat="1" ht="21.95" customHeight="1">
      <c r="A7" s="2568">
        <v>5</v>
      </c>
      <c r="B7" s="2566">
        <v>1025</v>
      </c>
      <c r="C7" s="2566">
        <v>614</v>
      </c>
      <c r="D7" s="2566">
        <v>411</v>
      </c>
      <c r="E7" s="305">
        <v>207</v>
      </c>
      <c r="F7" s="2566">
        <v>136</v>
      </c>
      <c r="G7" s="2566">
        <v>71</v>
      </c>
      <c r="H7" s="305">
        <v>818</v>
      </c>
      <c r="I7" s="2566">
        <v>478</v>
      </c>
      <c r="J7" s="2573">
        <v>340</v>
      </c>
      <c r="K7" s="2370">
        <v>137</v>
      </c>
    </row>
    <row r="8" spans="1:13" s="298" customFormat="1" ht="21.95" customHeight="1" thickBot="1">
      <c r="A8" s="3129">
        <v>6</v>
      </c>
      <c r="B8" s="3130">
        <v>1026</v>
      </c>
      <c r="C8" s="3130">
        <v>623</v>
      </c>
      <c r="D8" s="3130">
        <v>403</v>
      </c>
      <c r="E8" s="3131">
        <v>219</v>
      </c>
      <c r="F8" s="3130">
        <v>145</v>
      </c>
      <c r="G8" s="3130">
        <v>74</v>
      </c>
      <c r="H8" s="3131">
        <v>807</v>
      </c>
      <c r="I8" s="3130">
        <v>478</v>
      </c>
      <c r="J8" s="3132">
        <v>329</v>
      </c>
      <c r="K8" s="3133">
        <v>136</v>
      </c>
    </row>
    <row r="9" spans="1:13" ht="18.75">
      <c r="A9" s="318"/>
      <c r="B9" s="318"/>
      <c r="C9" s="318"/>
      <c r="D9" s="318"/>
      <c r="E9" s="318"/>
      <c r="F9" s="318"/>
      <c r="G9" s="318"/>
      <c r="H9" s="318"/>
      <c r="I9" s="318"/>
      <c r="J9" s="318"/>
      <c r="K9" s="318"/>
    </row>
    <row r="10" spans="1:13">
      <c r="A10" s="323"/>
      <c r="B10" s="300"/>
      <c r="C10" s="300"/>
      <c r="D10" s="300"/>
      <c r="E10" s="300"/>
      <c r="F10" s="300"/>
    </row>
    <row r="11" spans="1:13">
      <c r="A11" s="323"/>
      <c r="B11" s="300"/>
      <c r="C11" s="300"/>
      <c r="D11" s="300"/>
      <c r="E11" s="300"/>
      <c r="F11" s="300"/>
    </row>
    <row r="12" spans="1:13">
      <c r="A12" s="323"/>
      <c r="B12" s="300"/>
      <c r="C12" s="300"/>
      <c r="D12" s="300"/>
      <c r="E12" s="300"/>
      <c r="F12" s="300"/>
    </row>
    <row r="13" spans="1:13">
      <c r="A13" s="322"/>
      <c r="B13" s="300"/>
      <c r="C13" s="300"/>
      <c r="D13" s="300"/>
      <c r="E13" s="300"/>
      <c r="F13" s="300"/>
    </row>
  </sheetData>
  <mergeCells count="4">
    <mergeCell ref="H2:J2"/>
    <mergeCell ref="A2:A3"/>
    <mergeCell ref="B2:D2"/>
    <mergeCell ref="E2:G2"/>
  </mergeCells>
  <phoneticPr fontId="2"/>
  <hyperlinks>
    <hyperlink ref="M2" location="目次!F117" display="目　次" xr:uid="{00000000-0004-0000-66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12"/>
  <sheetViews>
    <sheetView showGridLines="0" workbookViewId="0">
      <selection activeCell="J2" sqref="J2"/>
    </sheetView>
  </sheetViews>
  <sheetFormatPr defaultColWidth="8.625" defaultRowHeight="13.5"/>
  <cols>
    <col min="1" max="1" width="8.75" style="197" customWidth="1"/>
    <col min="2" max="4" width="9.875" style="197" customWidth="1"/>
    <col min="5" max="7" width="10.75" style="197" customWidth="1"/>
    <col min="8" max="8" width="10.75" style="196" customWidth="1"/>
    <col min="9" max="9" width="8.625" style="196"/>
    <col min="10" max="10" width="9.75" style="196" customWidth="1"/>
    <col min="11" max="16384" width="8.625" style="196"/>
  </cols>
  <sheetData>
    <row r="1" spans="1:10" ht="15.75" customHeight="1" thickBot="1">
      <c r="A1" s="1964" t="s">
        <v>562</v>
      </c>
      <c r="B1" s="198"/>
      <c r="C1" s="198"/>
      <c r="D1" s="198"/>
      <c r="E1" s="198"/>
      <c r="F1" s="198"/>
      <c r="G1" s="198"/>
      <c r="H1" s="199"/>
      <c r="I1" s="198"/>
    </row>
    <row r="2" spans="1:10" ht="13.5" customHeight="1" thickBot="1">
      <c r="A2" s="6038" t="s">
        <v>300</v>
      </c>
      <c r="B2" s="6039" t="s">
        <v>561</v>
      </c>
      <c r="C2" s="6039"/>
      <c r="D2" s="6039"/>
      <c r="E2" s="208" t="s">
        <v>560</v>
      </c>
      <c r="F2" s="210" t="s">
        <v>559</v>
      </c>
      <c r="G2" s="209" t="s">
        <v>558</v>
      </c>
      <c r="H2" s="208" t="s">
        <v>558</v>
      </c>
      <c r="I2" s="198"/>
      <c r="J2" s="5126" t="s">
        <v>8125</v>
      </c>
    </row>
    <row r="3" spans="1:10" ht="27">
      <c r="A3" s="6038"/>
      <c r="B3" s="207" t="s">
        <v>557</v>
      </c>
      <c r="C3" s="206" t="s">
        <v>6711</v>
      </c>
      <c r="D3" s="205" t="s">
        <v>556</v>
      </c>
      <c r="E3" s="204" t="s">
        <v>555</v>
      </c>
      <c r="F3" s="203" t="s">
        <v>555</v>
      </c>
      <c r="G3" s="203" t="s">
        <v>554</v>
      </c>
      <c r="H3" s="202" t="s">
        <v>553</v>
      </c>
      <c r="I3" s="198"/>
    </row>
    <row r="4" spans="1:10" ht="21.95" customHeight="1">
      <c r="A4" s="2450">
        <v>2</v>
      </c>
      <c r="B4" s="1965">
        <v>13962</v>
      </c>
      <c r="C4" s="200">
        <v>9305</v>
      </c>
      <c r="D4" s="200">
        <v>4657</v>
      </c>
      <c r="E4" s="201">
        <v>76</v>
      </c>
      <c r="F4" s="200">
        <v>526</v>
      </c>
      <c r="G4" s="200">
        <v>3886</v>
      </c>
      <c r="H4" s="201">
        <v>1107021</v>
      </c>
      <c r="I4" s="198"/>
    </row>
    <row r="5" spans="1:10" ht="21.95" customHeight="1">
      <c r="A5" s="2449">
        <v>3</v>
      </c>
      <c r="B5" s="201">
        <v>13532</v>
      </c>
      <c r="C5" s="200">
        <v>8998</v>
      </c>
      <c r="D5" s="200">
        <v>4437</v>
      </c>
      <c r="E5" s="201">
        <v>76</v>
      </c>
      <c r="F5" s="200">
        <v>506</v>
      </c>
      <c r="G5" s="200">
        <v>3836</v>
      </c>
      <c r="H5" s="198">
        <v>1068833</v>
      </c>
      <c r="I5" s="198"/>
    </row>
    <row r="6" spans="1:10" ht="21.95" customHeight="1">
      <c r="A6" s="2451">
        <v>4</v>
      </c>
      <c r="B6" s="201">
        <v>12800</v>
      </c>
      <c r="C6" s="200">
        <v>8720</v>
      </c>
      <c r="D6" s="200">
        <v>4080</v>
      </c>
      <c r="E6" s="201">
        <v>70</v>
      </c>
      <c r="F6" s="200">
        <v>492</v>
      </c>
      <c r="G6" s="200">
        <v>3740</v>
      </c>
      <c r="H6" s="198">
        <v>1037311</v>
      </c>
      <c r="I6" s="198"/>
    </row>
    <row r="7" spans="1:10" ht="21.95" customHeight="1">
      <c r="A7" s="2451">
        <v>5</v>
      </c>
      <c r="B7" s="201">
        <v>12369</v>
      </c>
      <c r="C7" s="200">
        <v>8530</v>
      </c>
      <c r="D7" s="200">
        <v>3839</v>
      </c>
      <c r="E7" s="201">
        <v>70</v>
      </c>
      <c r="F7" s="200">
        <v>475</v>
      </c>
      <c r="G7" s="200">
        <v>3625</v>
      </c>
      <c r="H7" s="198">
        <v>993444</v>
      </c>
      <c r="I7" s="198"/>
    </row>
    <row r="8" spans="1:10" ht="21.95" customHeight="1" thickBot="1">
      <c r="A8" s="3021">
        <v>6</v>
      </c>
      <c r="B8" s="3022">
        <v>11695</v>
      </c>
      <c r="C8" s="3023">
        <v>8236</v>
      </c>
      <c r="D8" s="3023">
        <v>3459</v>
      </c>
      <c r="E8" s="3022">
        <v>64</v>
      </c>
      <c r="F8" s="3023">
        <v>481</v>
      </c>
      <c r="G8" s="3023">
        <v>3441</v>
      </c>
      <c r="H8" s="3024">
        <v>1043737</v>
      </c>
      <c r="I8" s="198"/>
    </row>
    <row r="9" spans="1:10">
      <c r="A9" s="198" t="s">
        <v>6365</v>
      </c>
      <c r="B9" s="198"/>
      <c r="C9" s="198"/>
      <c r="D9" s="198"/>
      <c r="E9" s="198"/>
      <c r="F9" s="198"/>
      <c r="G9" s="199"/>
      <c r="H9" s="199" t="s">
        <v>552</v>
      </c>
      <c r="I9" s="198"/>
    </row>
    <row r="10" spans="1:10">
      <c r="H10" s="198"/>
    </row>
    <row r="11" spans="1:10">
      <c r="H11" s="198"/>
    </row>
    <row r="12" spans="1:10">
      <c r="H12" s="198"/>
    </row>
  </sheetData>
  <sheetProtection selectLockedCells="1" selectUnlockedCells="1"/>
  <mergeCells count="2">
    <mergeCell ref="A2:A3"/>
    <mergeCell ref="B2:D2"/>
  </mergeCells>
  <phoneticPr fontId="2"/>
  <hyperlinks>
    <hyperlink ref="J2" location="目次!F118" display="目　次" xr:uid="{00000000-0004-0000-6700-000000000000}"/>
  </hyperlinks>
  <pageMargins left="0.86597222222222225" right="0.86597222222222225" top="0.98402777777777772" bottom="0.98402777777777772" header="0.51180555555555551" footer="0.51180555555555551"/>
  <pageSetup paperSize="9" firstPageNumber="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11"/>
  <sheetViews>
    <sheetView showGridLines="0" workbookViewId="0">
      <selection activeCell="H2" sqref="H2"/>
    </sheetView>
  </sheetViews>
  <sheetFormatPr defaultColWidth="8.625" defaultRowHeight="13.5"/>
  <cols>
    <col min="1" max="1" width="7.375" style="197" customWidth="1"/>
    <col min="2" max="5" width="14.375" style="197" customWidth="1"/>
    <col min="6" max="6" width="14.375" style="196" customWidth="1"/>
    <col min="7" max="7" width="8.625" style="196"/>
    <col min="8" max="8" width="10.125" style="196" customWidth="1"/>
    <col min="9" max="16384" width="8.625" style="196"/>
  </cols>
  <sheetData>
    <row r="1" spans="1:8" ht="15" thickBot="1">
      <c r="A1" s="1966" t="s">
        <v>569</v>
      </c>
      <c r="F1" s="198"/>
      <c r="G1" s="198"/>
      <c r="H1" s="198"/>
    </row>
    <row r="2" spans="1:8" ht="13.5" customHeight="1" thickBot="1">
      <c r="A2" s="6038" t="s">
        <v>300</v>
      </c>
      <c r="B2" s="6039" t="s">
        <v>557</v>
      </c>
      <c r="C2" s="6039"/>
      <c r="D2" s="6040" t="s">
        <v>568</v>
      </c>
      <c r="E2" s="6040"/>
      <c r="F2" s="6040"/>
      <c r="G2" s="198"/>
      <c r="H2" s="5126" t="s">
        <v>8125</v>
      </c>
    </row>
    <row r="3" spans="1:8" ht="27">
      <c r="A3" s="6038"/>
      <c r="B3" s="205" t="s">
        <v>567</v>
      </c>
      <c r="C3" s="206" t="s">
        <v>566</v>
      </c>
      <c r="D3" s="206" t="s">
        <v>565</v>
      </c>
      <c r="E3" s="206" t="s">
        <v>564</v>
      </c>
      <c r="F3" s="206" t="s">
        <v>563</v>
      </c>
      <c r="G3" s="198"/>
      <c r="H3" s="198"/>
    </row>
    <row r="4" spans="1:8" ht="21.95" customHeight="1">
      <c r="A4" s="2449">
        <v>2</v>
      </c>
      <c r="B4" s="201">
        <v>34264</v>
      </c>
      <c r="C4" s="200">
        <v>22404635</v>
      </c>
      <c r="D4" s="200">
        <v>32081</v>
      </c>
      <c r="E4" s="200">
        <v>1955</v>
      </c>
      <c r="F4" s="200">
        <v>228</v>
      </c>
      <c r="G4" s="198"/>
      <c r="H4" s="198"/>
    </row>
    <row r="5" spans="1:8" ht="21.95" customHeight="1">
      <c r="A5" s="2451">
        <v>3</v>
      </c>
      <c r="B5" s="212">
        <v>34256</v>
      </c>
      <c r="C5" s="211">
        <v>24318629</v>
      </c>
      <c r="D5" s="211">
        <v>32049</v>
      </c>
      <c r="E5" s="211">
        <v>1994</v>
      </c>
      <c r="F5" s="211">
        <v>213</v>
      </c>
      <c r="G5" s="198"/>
      <c r="H5" s="198"/>
    </row>
    <row r="6" spans="1:8" ht="21.95" customHeight="1">
      <c r="A6" s="2449">
        <v>4</v>
      </c>
      <c r="B6" s="201">
        <v>34101</v>
      </c>
      <c r="C6" s="200">
        <v>24194376</v>
      </c>
      <c r="D6" s="200">
        <v>31876</v>
      </c>
      <c r="E6" s="200">
        <v>2018</v>
      </c>
      <c r="F6" s="200">
        <v>207</v>
      </c>
      <c r="G6" s="198"/>
      <c r="H6" s="198"/>
    </row>
    <row r="7" spans="1:8" ht="21.95" customHeight="1">
      <c r="A7" s="2449">
        <v>5</v>
      </c>
      <c r="B7" s="201">
        <v>33928</v>
      </c>
      <c r="C7" s="200">
        <v>24611142</v>
      </c>
      <c r="D7" s="200">
        <v>31712</v>
      </c>
      <c r="E7" s="200">
        <v>2019</v>
      </c>
      <c r="F7" s="200">
        <v>197</v>
      </c>
      <c r="G7" s="198"/>
      <c r="H7" s="198"/>
    </row>
    <row r="8" spans="1:8" ht="21.95" customHeight="1" thickBot="1">
      <c r="A8" s="3134">
        <v>6</v>
      </c>
      <c r="B8" s="3022">
        <v>33772</v>
      </c>
      <c r="C8" s="3023">
        <v>25239400</v>
      </c>
      <c r="D8" s="3023">
        <v>31530</v>
      </c>
      <c r="E8" s="3023">
        <v>2034</v>
      </c>
      <c r="F8" s="3023">
        <v>208</v>
      </c>
      <c r="G8" s="198"/>
      <c r="H8" s="198"/>
    </row>
    <row r="9" spans="1:8">
      <c r="A9" s="198"/>
      <c r="B9" s="198"/>
      <c r="C9" s="198"/>
      <c r="D9" s="198"/>
      <c r="E9" s="198"/>
      <c r="F9" s="199" t="s">
        <v>552</v>
      </c>
      <c r="G9" s="198"/>
      <c r="H9" s="198"/>
    </row>
    <row r="10" spans="1:8">
      <c r="A10" s="198"/>
      <c r="B10" s="198"/>
      <c r="C10" s="198"/>
      <c r="D10" s="198"/>
      <c r="E10" s="198"/>
      <c r="F10" s="198"/>
      <c r="G10" s="198"/>
      <c r="H10" s="198"/>
    </row>
    <row r="11" spans="1:8">
      <c r="F11" s="198"/>
      <c r="G11" s="198"/>
      <c r="H11" s="198"/>
    </row>
  </sheetData>
  <sheetProtection selectLockedCells="1" selectUnlockedCells="1"/>
  <mergeCells count="3">
    <mergeCell ref="A2:A3"/>
    <mergeCell ref="B2:C2"/>
    <mergeCell ref="D2:F2"/>
  </mergeCells>
  <phoneticPr fontId="2"/>
  <hyperlinks>
    <hyperlink ref="H2" location="目次!F119" display="目　次" xr:uid="{00000000-0004-0000-6800-000000000000}"/>
  </hyperlinks>
  <pageMargins left="0.86597222222222225" right="0.86597222222222225" top="0.98402777777777772" bottom="0.98402777777777772" header="0.51180555555555551" footer="0.51180555555555551"/>
  <pageSetup paperSize="9" firstPageNumber="0" orientation="portrait" horizontalDpi="4294967295"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J20"/>
  <sheetViews>
    <sheetView zoomScaleNormal="100" workbookViewId="0">
      <selection activeCell="I2" sqref="I2"/>
    </sheetView>
  </sheetViews>
  <sheetFormatPr defaultRowHeight="18.75"/>
  <cols>
    <col min="1" max="1" width="9.375" style="431" customWidth="1"/>
    <col min="2" max="6" width="12.25" style="431" customWidth="1"/>
    <col min="7" max="7" width="13.875" style="428" customWidth="1"/>
    <col min="8" max="8" width="9.75" style="428" customWidth="1"/>
    <col min="9" max="9" width="10.25" style="428" bestFit="1" customWidth="1"/>
    <col min="10" max="16384" width="9" style="428"/>
  </cols>
  <sheetData>
    <row r="1" spans="1:10" ht="19.5" thickBot="1">
      <c r="A1" s="1524" t="s">
        <v>7203</v>
      </c>
      <c r="B1" s="3604"/>
      <c r="C1" s="437"/>
      <c r="D1" s="437"/>
      <c r="E1" s="437"/>
      <c r="F1" s="437"/>
      <c r="G1" s="3611" t="s">
        <v>7202</v>
      </c>
      <c r="H1" s="430"/>
      <c r="I1" s="430"/>
      <c r="J1" s="430"/>
    </row>
    <row r="2" spans="1:10" s="439" customFormat="1">
      <c r="A2" s="5257" t="s">
        <v>300</v>
      </c>
      <c r="B2" s="5998" t="s">
        <v>3024</v>
      </c>
      <c r="C2" s="5259" t="s">
        <v>3023</v>
      </c>
      <c r="D2" s="5260"/>
      <c r="E2" s="5260"/>
      <c r="F2" s="5325"/>
      <c r="G2" s="6041" t="s">
        <v>3022</v>
      </c>
      <c r="H2" s="1927"/>
      <c r="I2" s="5205" t="s">
        <v>8125</v>
      </c>
      <c r="J2" s="432"/>
    </row>
    <row r="3" spans="1:10" s="439" customFormat="1">
      <c r="A3" s="5258"/>
      <c r="B3" s="5393"/>
      <c r="C3" s="3952" t="s">
        <v>368</v>
      </c>
      <c r="D3" s="3950" t="s">
        <v>7201</v>
      </c>
      <c r="E3" s="3950" t="s">
        <v>7200</v>
      </c>
      <c r="F3" s="3950" t="s">
        <v>7199</v>
      </c>
      <c r="G3" s="6042"/>
      <c r="H3" s="432"/>
      <c r="I3" s="432"/>
      <c r="J3" s="432"/>
    </row>
    <row r="4" spans="1:10" s="432" customFormat="1" ht="21.95" customHeight="1">
      <c r="A4" s="1939" t="s">
        <v>413</v>
      </c>
      <c r="B4" s="1941">
        <v>14200000</v>
      </c>
      <c r="C4" s="518">
        <v>14200662</v>
      </c>
      <c r="D4" s="518">
        <v>10108145</v>
      </c>
      <c r="E4" s="518">
        <v>1227717</v>
      </c>
      <c r="F4" s="518">
        <v>2864800</v>
      </c>
      <c r="G4" s="3610">
        <v>1.0000469999999999</v>
      </c>
      <c r="H4" s="3606"/>
      <c r="I4" s="3606"/>
    </row>
    <row r="5" spans="1:10" s="432" customFormat="1" ht="21.95" customHeight="1">
      <c r="A5" s="1939">
        <v>2</v>
      </c>
      <c r="B5" s="1941">
        <v>14200000</v>
      </c>
      <c r="C5" s="518">
        <v>13887343</v>
      </c>
      <c r="D5" s="518">
        <v>10095325</v>
      </c>
      <c r="E5" s="518">
        <v>1063846</v>
      </c>
      <c r="F5" s="518">
        <v>2728172</v>
      </c>
      <c r="G5" s="3610">
        <v>0.97798190140845065</v>
      </c>
      <c r="H5" s="3606"/>
      <c r="I5" s="3606"/>
    </row>
    <row r="6" spans="1:10" s="432" customFormat="1" ht="21.95" customHeight="1">
      <c r="A6" s="1939">
        <v>3</v>
      </c>
      <c r="B6" s="1941">
        <v>14000000</v>
      </c>
      <c r="C6" s="518">
        <v>13249176</v>
      </c>
      <c r="D6" s="518">
        <v>9609370</v>
      </c>
      <c r="E6" s="518">
        <v>958006</v>
      </c>
      <c r="F6" s="518">
        <v>2681800</v>
      </c>
      <c r="G6" s="3610">
        <v>0.94636971428571426</v>
      </c>
      <c r="H6" s="3606"/>
      <c r="I6" s="3606"/>
    </row>
    <row r="7" spans="1:10" s="432" customFormat="1" ht="21.95" customHeight="1">
      <c r="A7" s="1939">
        <v>4</v>
      </c>
      <c r="B7" s="3609">
        <v>13500000</v>
      </c>
      <c r="C7" s="3608">
        <v>12505324</v>
      </c>
      <c r="D7" s="3608">
        <v>9042944</v>
      </c>
      <c r="E7" s="3608">
        <v>817180</v>
      </c>
      <c r="F7" s="3608">
        <v>2645200</v>
      </c>
      <c r="G7" s="3607">
        <v>0.92632000000000003</v>
      </c>
      <c r="H7" s="3606"/>
      <c r="I7" s="3606"/>
    </row>
    <row r="8" spans="1:10" s="439" customFormat="1" ht="21.95" customHeight="1" thickBot="1">
      <c r="A8" s="4377">
        <v>5</v>
      </c>
      <c r="B8" s="4378">
        <v>13000000</v>
      </c>
      <c r="C8" s="4379">
        <v>12274181</v>
      </c>
      <c r="D8" s="4379">
        <v>8777164</v>
      </c>
      <c r="E8" s="4379">
        <v>978817</v>
      </c>
      <c r="F8" s="4379">
        <v>2518200</v>
      </c>
      <c r="G8" s="4380">
        <v>0.94399999999999995</v>
      </c>
      <c r="H8" s="3606"/>
      <c r="I8" s="3606"/>
      <c r="J8" s="432"/>
    </row>
    <row r="9" spans="1:10" ht="21.75" customHeight="1" thickBot="1">
      <c r="G9" s="3605" t="s">
        <v>7198</v>
      </c>
      <c r="H9" s="3606"/>
      <c r="I9" s="430"/>
      <c r="J9" s="430"/>
    </row>
    <row r="10" spans="1:10" s="439" customFormat="1" ht="21.95" customHeight="1">
      <c r="A10" s="433"/>
      <c r="B10" s="2648" t="s">
        <v>7197</v>
      </c>
      <c r="C10" s="2648"/>
      <c r="D10" s="2775" t="s">
        <v>1959</v>
      </c>
      <c r="E10" s="2647" t="s">
        <v>7197</v>
      </c>
      <c r="F10" s="2648"/>
      <c r="G10" s="3947" t="s">
        <v>1959</v>
      </c>
      <c r="H10" s="3606"/>
      <c r="I10" s="432"/>
      <c r="J10" s="432"/>
    </row>
    <row r="11" spans="1:10" ht="21.95" customHeight="1">
      <c r="B11" s="6051" t="s">
        <v>7196</v>
      </c>
      <c r="C11" s="6051"/>
      <c r="D11" s="1927">
        <v>5648000</v>
      </c>
      <c r="E11" s="6044" t="s">
        <v>7195</v>
      </c>
      <c r="F11" s="6045"/>
      <c r="G11" s="1927">
        <v>280000</v>
      </c>
      <c r="H11" s="430"/>
      <c r="I11" s="430"/>
      <c r="J11" s="430"/>
    </row>
    <row r="12" spans="1:10" ht="21.95" customHeight="1">
      <c r="B12" s="6043" t="s">
        <v>7194</v>
      </c>
      <c r="C12" s="6043"/>
      <c r="D12" s="1927">
        <v>403181</v>
      </c>
      <c r="E12" s="6046" t="s">
        <v>7193</v>
      </c>
      <c r="F12" s="6047"/>
      <c r="G12" s="1927">
        <v>5176000</v>
      </c>
      <c r="H12" s="430"/>
      <c r="I12" s="430"/>
      <c r="J12" s="430"/>
    </row>
    <row r="13" spans="1:10" ht="21.95" customHeight="1">
      <c r="B13" s="6043" t="s">
        <v>7192</v>
      </c>
      <c r="C13" s="6043"/>
      <c r="D13" s="1927">
        <v>90000</v>
      </c>
      <c r="E13" s="6046" t="s">
        <v>7191</v>
      </c>
      <c r="F13" s="6047"/>
      <c r="G13" s="1927">
        <v>537000</v>
      </c>
      <c r="H13" s="430"/>
      <c r="I13" s="430"/>
      <c r="J13" s="430"/>
    </row>
    <row r="14" spans="1:10" ht="21.95" customHeight="1" thickBot="1">
      <c r="B14" s="6048" t="s">
        <v>7190</v>
      </c>
      <c r="C14" s="6048"/>
      <c r="D14" s="3092">
        <v>140000</v>
      </c>
      <c r="E14" s="6049"/>
      <c r="F14" s="6050"/>
      <c r="G14" s="3092"/>
      <c r="H14" s="430"/>
      <c r="I14" s="430"/>
      <c r="J14" s="430"/>
    </row>
    <row r="15" spans="1:10">
      <c r="G15" s="3605" t="s">
        <v>7189</v>
      </c>
      <c r="H15" s="430"/>
      <c r="I15" s="430"/>
      <c r="J15" s="430"/>
    </row>
    <row r="16" spans="1:10">
      <c r="G16" s="448"/>
      <c r="H16" s="430"/>
      <c r="I16" s="430"/>
      <c r="J16" s="430"/>
    </row>
    <row r="17" spans="4:10">
      <c r="G17" s="430"/>
      <c r="H17" s="430"/>
      <c r="I17" s="430"/>
      <c r="J17" s="430"/>
    </row>
    <row r="20" spans="4:10">
      <c r="D20" s="3604"/>
    </row>
  </sheetData>
  <mergeCells count="12">
    <mergeCell ref="B14:C14"/>
    <mergeCell ref="E14:F14"/>
    <mergeCell ref="B11:C11"/>
    <mergeCell ref="A2:A3"/>
    <mergeCell ref="B2:B3"/>
    <mergeCell ref="B13:C13"/>
    <mergeCell ref="E13:F13"/>
    <mergeCell ref="G2:G3"/>
    <mergeCell ref="C2:F2"/>
    <mergeCell ref="B12:C12"/>
    <mergeCell ref="E11:F11"/>
    <mergeCell ref="E12:F12"/>
  </mergeCells>
  <phoneticPr fontId="2"/>
  <hyperlinks>
    <hyperlink ref="I2" location="目次!F120" display="目　次" xr:uid="{00000000-0004-0000-6900-000000000000}"/>
  </hyperlinks>
  <printOptions horizontalCentered="1" verticalCentered="1"/>
  <pageMargins left="0.86614173228346458" right="0.86614173228346458" top="0.98425196850393704" bottom="0.98425196850393704" header="0.51181102362204722" footer="0.51181102362204722"/>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F15"/>
  <sheetViews>
    <sheetView showGridLines="0" zoomScale="115" zoomScaleNormal="115" workbookViewId="0">
      <selection activeCell="F2" sqref="F2"/>
    </sheetView>
  </sheetViews>
  <sheetFormatPr defaultRowHeight="13.5"/>
  <cols>
    <col min="1" max="1" width="16.5" style="365" customWidth="1"/>
    <col min="2" max="3" width="21.625" style="365" customWidth="1"/>
    <col min="4" max="4" width="21.625" style="364" customWidth="1"/>
    <col min="5" max="5" width="9.5" style="364" bestFit="1" customWidth="1"/>
    <col min="6" max="6" width="10.25" style="364" customWidth="1"/>
    <col min="7" max="16384" width="9" style="364"/>
  </cols>
  <sheetData>
    <row r="1" spans="1:6" ht="15" thickBot="1">
      <c r="A1" s="1488" t="s">
        <v>3026</v>
      </c>
      <c r="B1" s="369"/>
      <c r="C1" s="840"/>
      <c r="D1" s="363" t="s">
        <v>3025</v>
      </c>
      <c r="E1" s="470"/>
      <c r="F1" s="470"/>
    </row>
    <row r="2" spans="1:6" s="343" customFormat="1" ht="18.75">
      <c r="A2" s="3953" t="s">
        <v>300</v>
      </c>
      <c r="B2" s="3951" t="s">
        <v>3024</v>
      </c>
      <c r="C2" s="3947" t="s">
        <v>3023</v>
      </c>
      <c r="D2" s="3949" t="s">
        <v>3022</v>
      </c>
      <c r="E2" s="348"/>
      <c r="F2" s="5205" t="s">
        <v>8125</v>
      </c>
    </row>
    <row r="3" spans="1:6" s="343" customFormat="1" ht="21.95" customHeight="1">
      <c r="A3" s="1967">
        <v>2</v>
      </c>
      <c r="B3" s="2452">
        <v>13750000</v>
      </c>
      <c r="C3" s="1968">
        <v>14832455</v>
      </c>
      <c r="D3" s="1969">
        <v>1.078724</v>
      </c>
      <c r="E3" s="2748"/>
      <c r="F3" s="344"/>
    </row>
    <row r="4" spans="1:6" s="343" customFormat="1" ht="21.95" customHeight="1">
      <c r="A4" s="1967">
        <v>3</v>
      </c>
      <c r="B4" s="2452">
        <v>14450000</v>
      </c>
      <c r="C4" s="1968">
        <v>15887655</v>
      </c>
      <c r="D4" s="1969">
        <v>1.0994916955017302</v>
      </c>
      <c r="E4" s="2748"/>
      <c r="F4" s="344"/>
    </row>
    <row r="5" spans="1:6" s="343" customFormat="1" ht="21.95" customHeight="1">
      <c r="A5" s="1967">
        <v>4</v>
      </c>
      <c r="B5" s="2452">
        <v>14044000</v>
      </c>
      <c r="C5" s="1968">
        <v>14708304</v>
      </c>
      <c r="D5" s="1969">
        <f>C5/B5</f>
        <v>1.0473016234690971</v>
      </c>
      <c r="E5" s="2748"/>
      <c r="F5" s="344"/>
    </row>
    <row r="6" spans="1:6" s="343" customFormat="1" ht="21.95" customHeight="1">
      <c r="A6" s="1967">
        <v>5</v>
      </c>
      <c r="B6" s="2452">
        <v>14104000</v>
      </c>
      <c r="C6" s="1968">
        <v>13928299</v>
      </c>
      <c r="D6" s="1969">
        <f>C6/B6</f>
        <v>0.98754247022121389</v>
      </c>
      <c r="E6" s="2748"/>
      <c r="F6" s="344"/>
    </row>
    <row r="7" spans="1:6" s="343" customFormat="1" ht="21.95" customHeight="1" thickBot="1">
      <c r="A7" s="4381">
        <v>6</v>
      </c>
      <c r="B7" s="4382">
        <v>12787000</v>
      </c>
      <c r="C7" s="4383">
        <v>13635705</v>
      </c>
      <c r="D7" s="4384">
        <f>C7/B7</f>
        <v>1.0663724876828029</v>
      </c>
      <c r="E7" s="2748"/>
      <c r="F7" s="344"/>
    </row>
    <row r="8" spans="1:6" s="343" customFormat="1">
      <c r="A8" s="470"/>
      <c r="B8" s="470"/>
      <c r="C8" s="470"/>
      <c r="D8" s="768" t="s">
        <v>3021</v>
      </c>
      <c r="E8" s="2748"/>
      <c r="F8" s="344"/>
    </row>
    <row r="9" spans="1:6" ht="18.75">
      <c r="A9" s="366"/>
      <c r="B9" s="366"/>
      <c r="C9" s="366"/>
      <c r="D9" s="366"/>
      <c r="E9" s="366"/>
    </row>
    <row r="10" spans="1:6">
      <c r="C10" s="469"/>
    </row>
    <row r="11" spans="1:6">
      <c r="B11" s="356"/>
    </row>
    <row r="14" spans="1:6">
      <c r="D14" s="494"/>
    </row>
    <row r="15" spans="1:6">
      <c r="B15" s="369"/>
    </row>
  </sheetData>
  <phoneticPr fontId="2"/>
  <hyperlinks>
    <hyperlink ref="F2" location="目次!F121" display="目　次" xr:uid="{00000000-0004-0000-6A00-000000000000}"/>
  </hyperlinks>
  <pageMargins left="1.4566929133858268" right="0.86614173228346458" top="1.3779527559055118" bottom="0.98425196850393704" header="0.51181102362204722" footer="0.51181102362204722"/>
  <pageSetup paperSize="9" orientation="landscape"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J30"/>
  <sheetViews>
    <sheetView zoomScaleNormal="100" workbookViewId="0">
      <selection activeCell="I2" sqref="I2"/>
    </sheetView>
  </sheetViews>
  <sheetFormatPr defaultRowHeight="18.75"/>
  <cols>
    <col min="1" max="1" width="12.375" style="431" customWidth="1"/>
    <col min="2" max="2" width="11.25" style="431" customWidth="1"/>
    <col min="3" max="6" width="12.125" style="431" customWidth="1"/>
    <col min="7" max="7" width="12.125" style="428" customWidth="1"/>
    <col min="8" max="8" width="11.625" style="428" customWidth="1"/>
    <col min="9" max="16384" width="9" style="428"/>
  </cols>
  <sheetData>
    <row r="1" spans="1:10" ht="19.5" thickBot="1">
      <c r="A1" s="1524" t="s">
        <v>7188</v>
      </c>
      <c r="B1" s="3604"/>
      <c r="C1" s="437"/>
      <c r="D1" s="437"/>
      <c r="E1" s="437"/>
      <c r="F1" s="437"/>
      <c r="G1" s="363"/>
      <c r="H1" s="430"/>
      <c r="I1" s="430"/>
    </row>
    <row r="2" spans="1:10" s="439" customFormat="1" ht="17.25" customHeight="1">
      <c r="A2" s="1915"/>
      <c r="B2" s="3946" t="s">
        <v>300</v>
      </c>
      <c r="C2" s="6060" t="s">
        <v>7187</v>
      </c>
      <c r="D2" s="6052">
        <v>2</v>
      </c>
      <c r="E2" s="6058">
        <v>3</v>
      </c>
      <c r="F2" s="6052">
        <v>4</v>
      </c>
      <c r="G2" s="6052">
        <v>5</v>
      </c>
      <c r="H2" s="432"/>
      <c r="I2" s="5205" t="s">
        <v>8125</v>
      </c>
    </row>
    <row r="3" spans="1:10" s="439" customFormat="1" ht="12.75" customHeight="1">
      <c r="A3" s="1938" t="s">
        <v>7186</v>
      </c>
      <c r="B3" s="3603"/>
      <c r="C3" s="6061"/>
      <c r="D3" s="6053"/>
      <c r="E3" s="6059"/>
      <c r="F3" s="6053"/>
      <c r="G3" s="6053"/>
      <c r="H3" s="432"/>
      <c r="I3" s="432"/>
    </row>
    <row r="4" spans="1:10" s="439" customFormat="1" ht="17.25" customHeight="1">
      <c r="A4" s="6054" t="s">
        <v>557</v>
      </c>
      <c r="B4" s="6055"/>
      <c r="C4" s="3602">
        <v>475</v>
      </c>
      <c r="D4" s="3602">
        <f>SUM(D5:D24)</f>
        <v>1883</v>
      </c>
      <c r="E4" s="3601">
        <v>1611</v>
      </c>
      <c r="F4" s="3600">
        <f>SUM(F5:F24)</f>
        <v>1492</v>
      </c>
      <c r="G4" s="3600">
        <f>SUM(G5:G24)</f>
        <v>2465</v>
      </c>
      <c r="H4" s="432"/>
      <c r="I4" s="432"/>
    </row>
    <row r="5" spans="1:10" s="439" customFormat="1" ht="16.5" customHeight="1">
      <c r="A5" s="6056" t="s">
        <v>7185</v>
      </c>
      <c r="B5" s="6057"/>
      <c r="C5" s="3597">
        <v>14</v>
      </c>
      <c r="D5" s="3597">
        <v>843</v>
      </c>
      <c r="E5" s="3596">
        <v>512</v>
      </c>
      <c r="F5" s="4385">
        <v>251</v>
      </c>
      <c r="G5" s="3597">
        <v>691</v>
      </c>
      <c r="H5" s="432"/>
      <c r="I5" s="432"/>
    </row>
    <row r="6" spans="1:10" s="439" customFormat="1">
      <c r="A6" s="6056" t="s">
        <v>7184</v>
      </c>
      <c r="B6" s="6057"/>
      <c r="C6" s="3597">
        <v>36</v>
      </c>
      <c r="D6" s="3597">
        <v>101</v>
      </c>
      <c r="E6" s="3596">
        <v>90</v>
      </c>
      <c r="F6" s="4385">
        <v>67</v>
      </c>
      <c r="G6" s="3597">
        <v>133</v>
      </c>
      <c r="H6" s="432"/>
      <c r="I6" s="432"/>
    </row>
    <row r="7" spans="1:10" s="439" customFormat="1">
      <c r="A7" s="6056" t="s">
        <v>7183</v>
      </c>
      <c r="B7" s="6057"/>
      <c r="C7" s="3597">
        <v>6</v>
      </c>
      <c r="D7" s="3597">
        <v>61</v>
      </c>
      <c r="E7" s="3596">
        <v>37</v>
      </c>
      <c r="F7" s="4385">
        <v>17</v>
      </c>
      <c r="G7" s="3597">
        <v>69</v>
      </c>
      <c r="H7" s="432"/>
      <c r="I7" s="432"/>
    </row>
    <row r="8" spans="1:10" s="439" customFormat="1">
      <c r="A8" s="6056" t="s">
        <v>7182</v>
      </c>
      <c r="B8" s="6057"/>
      <c r="C8" s="3597">
        <v>7</v>
      </c>
      <c r="D8" s="3597">
        <v>40</v>
      </c>
      <c r="E8" s="3596">
        <v>38</v>
      </c>
      <c r="F8" s="4385">
        <v>27</v>
      </c>
      <c r="G8" s="3597">
        <v>109</v>
      </c>
      <c r="H8" s="432"/>
      <c r="I8" s="432"/>
    </row>
    <row r="9" spans="1:10" s="439" customFormat="1">
      <c r="A9" s="6056" t="s">
        <v>7181</v>
      </c>
      <c r="B9" s="6057"/>
      <c r="C9" s="3597">
        <v>102</v>
      </c>
      <c r="D9" s="3597">
        <v>110</v>
      </c>
      <c r="E9" s="3596">
        <v>108</v>
      </c>
      <c r="F9" s="4385">
        <v>162</v>
      </c>
      <c r="G9" s="3597">
        <v>151</v>
      </c>
      <c r="H9" s="432"/>
      <c r="I9" s="432"/>
      <c r="J9" s="3599"/>
    </row>
    <row r="10" spans="1:10" s="439" customFormat="1" ht="13.5" customHeight="1">
      <c r="A10" s="6056" t="s">
        <v>7180</v>
      </c>
      <c r="B10" s="6057"/>
      <c r="C10" s="3597">
        <v>30</v>
      </c>
      <c r="D10" s="3597">
        <v>44</v>
      </c>
      <c r="E10" s="3596">
        <v>62</v>
      </c>
      <c r="F10" s="4385">
        <v>80</v>
      </c>
      <c r="G10" s="3597">
        <v>92</v>
      </c>
      <c r="H10" s="432"/>
      <c r="I10" s="432"/>
    </row>
    <row r="11" spans="1:10" s="439" customFormat="1">
      <c r="A11" s="6056" t="s">
        <v>7179</v>
      </c>
      <c r="B11" s="6057"/>
      <c r="C11" s="3597">
        <v>21</v>
      </c>
      <c r="D11" s="3597">
        <v>76</v>
      </c>
      <c r="E11" s="3596">
        <v>41</v>
      </c>
      <c r="F11" s="4385">
        <v>54</v>
      </c>
      <c r="G11" s="3597">
        <v>82</v>
      </c>
      <c r="H11" s="432"/>
      <c r="I11" s="432"/>
    </row>
    <row r="12" spans="1:10" s="439" customFormat="1">
      <c r="A12" s="6056" t="s">
        <v>7178</v>
      </c>
      <c r="B12" s="6057"/>
      <c r="C12" s="3597">
        <v>65</v>
      </c>
      <c r="D12" s="3597">
        <v>154</v>
      </c>
      <c r="E12" s="3596">
        <v>156</v>
      </c>
      <c r="F12" s="4385">
        <v>204</v>
      </c>
      <c r="G12" s="3597">
        <v>144</v>
      </c>
      <c r="H12" s="432"/>
      <c r="I12" s="432"/>
    </row>
    <row r="13" spans="1:10" s="439" customFormat="1">
      <c r="A13" s="6056" t="s">
        <v>7177</v>
      </c>
      <c r="B13" s="6057"/>
      <c r="C13" s="3597">
        <v>18</v>
      </c>
      <c r="D13" s="3597">
        <v>33</v>
      </c>
      <c r="E13" s="3596">
        <v>9</v>
      </c>
      <c r="F13" s="4385">
        <v>5</v>
      </c>
      <c r="G13" s="3597">
        <v>123</v>
      </c>
      <c r="H13" s="432"/>
      <c r="I13" s="432"/>
    </row>
    <row r="14" spans="1:10" s="439" customFormat="1">
      <c r="A14" s="6056" t="s">
        <v>7176</v>
      </c>
      <c r="B14" s="6057"/>
      <c r="C14" s="3597">
        <v>2</v>
      </c>
      <c r="D14" s="3597">
        <v>7</v>
      </c>
      <c r="E14" s="3596">
        <v>12</v>
      </c>
      <c r="F14" s="4385">
        <v>6</v>
      </c>
      <c r="G14" s="3597">
        <v>77</v>
      </c>
      <c r="H14" s="432"/>
      <c r="I14" s="432"/>
    </row>
    <row r="15" spans="1:10" s="439" customFormat="1" ht="13.5" customHeight="1">
      <c r="A15" s="6056" t="s">
        <v>7175</v>
      </c>
      <c r="B15" s="6057"/>
      <c r="C15" s="3597">
        <v>1</v>
      </c>
      <c r="D15" s="3597">
        <v>2</v>
      </c>
      <c r="E15" s="3596">
        <v>4</v>
      </c>
      <c r="F15" s="4385">
        <v>2</v>
      </c>
      <c r="G15" s="3597">
        <v>14</v>
      </c>
      <c r="H15" s="432"/>
      <c r="I15" s="432"/>
    </row>
    <row r="16" spans="1:10" s="439" customFormat="1">
      <c r="A16" s="6056" t="s">
        <v>7174</v>
      </c>
      <c r="B16" s="6057"/>
      <c r="C16" s="3597">
        <v>1</v>
      </c>
      <c r="D16" s="3597">
        <v>5</v>
      </c>
      <c r="E16" s="3596">
        <v>11</v>
      </c>
      <c r="F16" s="4385">
        <v>18</v>
      </c>
      <c r="G16" s="3597">
        <v>50</v>
      </c>
      <c r="H16" s="432"/>
      <c r="I16" s="432"/>
    </row>
    <row r="17" spans="1:9" s="439" customFormat="1">
      <c r="A17" s="6056" t="s">
        <v>7173</v>
      </c>
      <c r="B17" s="6057"/>
      <c r="C17" s="3597">
        <v>0</v>
      </c>
      <c r="D17" s="3597">
        <v>0</v>
      </c>
      <c r="E17" s="3596">
        <v>2</v>
      </c>
      <c r="F17" s="4385">
        <v>4</v>
      </c>
      <c r="G17" s="3597">
        <v>19</v>
      </c>
      <c r="H17" s="432"/>
      <c r="I17" s="432"/>
    </row>
    <row r="18" spans="1:9" s="439" customFormat="1">
      <c r="A18" s="6056" t="s">
        <v>7172</v>
      </c>
      <c r="B18" s="6057"/>
      <c r="C18" s="3597">
        <v>8</v>
      </c>
      <c r="D18" s="3597">
        <v>31</v>
      </c>
      <c r="E18" s="3596">
        <v>34</v>
      </c>
      <c r="F18" s="4385">
        <v>55</v>
      </c>
      <c r="G18" s="3597">
        <v>166</v>
      </c>
      <c r="H18" s="432"/>
      <c r="I18" s="432"/>
    </row>
    <row r="19" spans="1:9" s="439" customFormat="1">
      <c r="A19" s="6056" t="s">
        <v>7171</v>
      </c>
      <c r="B19" s="6057"/>
      <c r="C19" s="3597">
        <v>10</v>
      </c>
      <c r="D19" s="3597">
        <v>24</v>
      </c>
      <c r="E19" s="3596">
        <v>110</v>
      </c>
      <c r="F19" s="4385">
        <v>232</v>
      </c>
      <c r="G19" s="3597">
        <v>281</v>
      </c>
      <c r="H19" s="432"/>
      <c r="I19" s="432"/>
    </row>
    <row r="20" spans="1:9" s="439" customFormat="1" ht="13.5" customHeight="1">
      <c r="A20" s="6056" t="s">
        <v>7170</v>
      </c>
      <c r="B20" s="6057"/>
      <c r="C20" s="3597">
        <v>6</v>
      </c>
      <c r="D20" s="3597">
        <v>11</v>
      </c>
      <c r="E20" s="3596">
        <v>9</v>
      </c>
      <c r="F20" s="4385">
        <v>11</v>
      </c>
      <c r="G20" s="3597">
        <v>22</v>
      </c>
      <c r="H20" s="432"/>
      <c r="I20" s="432"/>
    </row>
    <row r="21" spans="1:9" s="439" customFormat="1">
      <c r="A21" s="6056" t="s">
        <v>7169</v>
      </c>
      <c r="B21" s="6057"/>
      <c r="C21" s="3597">
        <v>12</v>
      </c>
      <c r="D21" s="3597">
        <v>41</v>
      </c>
      <c r="E21" s="3596">
        <v>27</v>
      </c>
      <c r="F21" s="4385">
        <v>19</v>
      </c>
      <c r="G21" s="3597">
        <v>12</v>
      </c>
      <c r="H21" s="432"/>
      <c r="I21" s="432"/>
    </row>
    <row r="22" spans="1:9" s="439" customFormat="1">
      <c r="A22" s="6056" t="s">
        <v>7168</v>
      </c>
      <c r="B22" s="6057"/>
      <c r="C22" s="3598" t="s">
        <v>219</v>
      </c>
      <c r="D22" s="3597" t="s">
        <v>219</v>
      </c>
      <c r="E22" s="3596" t="s">
        <v>219</v>
      </c>
      <c r="F22" s="4385" t="s">
        <v>1946</v>
      </c>
      <c r="G22" s="3597" t="s">
        <v>1946</v>
      </c>
      <c r="H22" s="432"/>
      <c r="I22" s="432"/>
    </row>
    <row r="23" spans="1:9" s="439" customFormat="1">
      <c r="A23" s="6056" t="s">
        <v>7167</v>
      </c>
      <c r="B23" s="6057"/>
      <c r="C23" s="3597">
        <v>92</v>
      </c>
      <c r="D23" s="3597">
        <v>104</v>
      </c>
      <c r="E23" s="3596">
        <v>148</v>
      </c>
      <c r="F23" s="4385">
        <v>185</v>
      </c>
      <c r="G23" s="3597">
        <v>177</v>
      </c>
      <c r="H23" s="432"/>
      <c r="I23" s="432"/>
    </row>
    <row r="24" spans="1:9" s="432" customFormat="1" ht="14.25" thickBot="1">
      <c r="A24" s="6064" t="s">
        <v>315</v>
      </c>
      <c r="B24" s="6065"/>
      <c r="C24" s="3595">
        <v>44</v>
      </c>
      <c r="D24" s="3595">
        <v>196</v>
      </c>
      <c r="E24" s="3594">
        <v>201</v>
      </c>
      <c r="F24" s="4386">
        <v>93</v>
      </c>
      <c r="G24" s="3595">
        <v>53</v>
      </c>
      <c r="H24" s="1927"/>
    </row>
    <row r="25" spans="1:9">
      <c r="F25" s="6066" t="s">
        <v>7166</v>
      </c>
      <c r="G25" s="6066"/>
      <c r="H25" s="3593"/>
      <c r="I25" s="430"/>
    </row>
    <row r="26" spans="1:9">
      <c r="A26" s="3592" t="s">
        <v>7165</v>
      </c>
      <c r="B26" s="3592"/>
      <c r="C26" s="3592"/>
      <c r="D26" s="3592"/>
      <c r="E26" s="3592"/>
      <c r="F26" s="3592"/>
      <c r="G26" s="3592"/>
      <c r="H26" s="430"/>
      <c r="I26" s="430"/>
    </row>
    <row r="27" spans="1:9">
      <c r="A27" s="6063" t="s">
        <v>7164</v>
      </c>
      <c r="B27" s="6063"/>
      <c r="C27" s="6063"/>
      <c r="D27" s="6063"/>
      <c r="E27" s="6063"/>
      <c r="F27" s="6063"/>
      <c r="G27" s="6063"/>
      <c r="H27" s="4387"/>
      <c r="I27" s="4387"/>
    </row>
    <row r="28" spans="1:9">
      <c r="A28" s="4060" t="s">
        <v>7163</v>
      </c>
      <c r="B28" s="4060"/>
      <c r="C28" s="4060"/>
      <c r="D28" s="4060"/>
      <c r="E28" s="4060"/>
      <c r="F28" s="4060"/>
      <c r="G28" s="4060"/>
      <c r="H28" s="4387"/>
      <c r="I28" s="4387"/>
    </row>
    <row r="29" spans="1:9">
      <c r="A29" s="6062" t="s">
        <v>7162</v>
      </c>
      <c r="B29" s="6062"/>
      <c r="C29" s="6062"/>
      <c r="D29" s="6062"/>
      <c r="E29" s="6062"/>
      <c r="F29" s="6062"/>
      <c r="G29" s="6062"/>
      <c r="H29" s="4387"/>
      <c r="I29" s="4387"/>
    </row>
    <row r="30" spans="1:9">
      <c r="G30" s="4387"/>
      <c r="H30" s="4387"/>
      <c r="I30" s="4387"/>
    </row>
  </sheetData>
  <mergeCells count="29">
    <mergeCell ref="A29:G29"/>
    <mergeCell ref="A27:G27"/>
    <mergeCell ref="A18:B18"/>
    <mergeCell ref="A19:B19"/>
    <mergeCell ref="A24:B24"/>
    <mergeCell ref="A21:B21"/>
    <mergeCell ref="A23:B23"/>
    <mergeCell ref="A20:B20"/>
    <mergeCell ref="A22:B22"/>
    <mergeCell ref="F25:G25"/>
    <mergeCell ref="A17:B17"/>
    <mergeCell ref="A11:B11"/>
    <mergeCell ref="A8:B8"/>
    <mergeCell ref="A13:B13"/>
    <mergeCell ref="A15:B15"/>
    <mergeCell ref="A12:B12"/>
    <mergeCell ref="A14:B14"/>
    <mergeCell ref="A9:B9"/>
    <mergeCell ref="A10:B10"/>
    <mergeCell ref="A16:B16"/>
    <mergeCell ref="G2:G3"/>
    <mergeCell ref="A4:B4"/>
    <mergeCell ref="A5:B5"/>
    <mergeCell ref="A6:B6"/>
    <mergeCell ref="A7:B7"/>
    <mergeCell ref="E2:E3"/>
    <mergeCell ref="C2:C3"/>
    <mergeCell ref="D2:D3"/>
    <mergeCell ref="F2:F3"/>
  </mergeCells>
  <phoneticPr fontId="2"/>
  <hyperlinks>
    <hyperlink ref="I2" location="目次!F122" display="目　次" xr:uid="{00000000-0004-0000-6B00-000000000000}"/>
  </hyperlinks>
  <printOptions horizontalCentered="1" verticalCentered="1"/>
  <pageMargins left="0.86614173228346458" right="0.86614173228346458" top="0.98425196850393704" bottom="0.98425196850393704" header="0.51181102362204722" footer="0.5118110236220472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71"/>
  <sheetViews>
    <sheetView showGridLines="0" zoomScaleNormal="100" zoomScaleSheetLayoutView="100" workbookViewId="0">
      <pane ySplit="3" topLeftCell="A49" activePane="bottomLeft" state="frozen"/>
      <selection pane="bottomLeft" activeCell="N2" sqref="N2"/>
    </sheetView>
  </sheetViews>
  <sheetFormatPr defaultRowHeight="13.5"/>
  <cols>
    <col min="1" max="1" width="9.75" style="686" customWidth="1"/>
    <col min="2" max="2" width="4.5" style="686" customWidth="1"/>
    <col min="3" max="3" width="7.125" style="686" customWidth="1"/>
    <col min="4" max="5" width="8.125" style="686" customWidth="1"/>
    <col min="6" max="8" width="7.125" style="686" customWidth="1"/>
    <col min="9" max="9" width="7.625" style="686" customWidth="1"/>
    <col min="10" max="10" width="7.125" style="686" customWidth="1"/>
    <col min="11" max="11" width="8" style="686" bestFit="1" customWidth="1"/>
    <col min="12" max="12" width="7.125" style="686" customWidth="1"/>
    <col min="13" max="16384" width="9" style="686"/>
  </cols>
  <sheetData>
    <row r="1" spans="1:14" s="688" customFormat="1" ht="16.5" customHeight="1" thickBot="1">
      <c r="A1" s="1478" t="s">
        <v>5034</v>
      </c>
      <c r="B1" s="697"/>
      <c r="C1" s="696"/>
      <c r="D1" s="694"/>
      <c r="E1" s="694"/>
      <c r="F1" s="694"/>
      <c r="G1" s="694"/>
      <c r="H1" s="694"/>
      <c r="I1" s="694"/>
      <c r="J1" s="5242" t="s">
        <v>5033</v>
      </c>
      <c r="K1" s="5242"/>
      <c r="L1" s="5242"/>
    </row>
    <row r="2" spans="1:14" s="695" customFormat="1" ht="23.25" customHeight="1">
      <c r="A2" s="5243" t="s">
        <v>5032</v>
      </c>
      <c r="B2" s="5244"/>
      <c r="C2" s="3773" t="s">
        <v>5031</v>
      </c>
      <c r="D2" s="5247" t="s">
        <v>377</v>
      </c>
      <c r="E2" s="1479" t="s">
        <v>5030</v>
      </c>
      <c r="F2" s="1480"/>
      <c r="G2" s="1481"/>
      <c r="H2" s="5249" t="s">
        <v>6694</v>
      </c>
      <c r="I2" s="5251" t="s">
        <v>5029</v>
      </c>
      <c r="J2" s="3773" t="s">
        <v>5028</v>
      </c>
      <c r="K2" s="1479" t="s">
        <v>5027</v>
      </c>
      <c r="L2" s="1480"/>
      <c r="N2" s="5207" t="s">
        <v>7388</v>
      </c>
    </row>
    <row r="3" spans="1:14" s="695" customFormat="1" ht="23.25" customHeight="1">
      <c r="A3" s="5245"/>
      <c r="B3" s="5246"/>
      <c r="C3" s="3774" t="s">
        <v>5026</v>
      </c>
      <c r="D3" s="5248"/>
      <c r="E3" s="1482" t="s">
        <v>557</v>
      </c>
      <c r="F3" s="1482" t="s">
        <v>896</v>
      </c>
      <c r="G3" s="1482" t="s">
        <v>895</v>
      </c>
      <c r="H3" s="5250"/>
      <c r="I3" s="5248"/>
      <c r="J3" s="3774" t="s">
        <v>5025</v>
      </c>
      <c r="K3" s="1482" t="s">
        <v>376</v>
      </c>
      <c r="L3" s="1483" t="s">
        <v>5024</v>
      </c>
    </row>
    <row r="4" spans="1:14" s="688" customFormat="1" ht="21" customHeight="1">
      <c r="A4" s="1018" t="s">
        <v>5023</v>
      </c>
      <c r="B4" s="1019" t="s">
        <v>4992</v>
      </c>
      <c r="C4" s="1020">
        <v>95.89</v>
      </c>
      <c r="D4" s="344">
        <v>5551</v>
      </c>
      <c r="E4" s="344">
        <v>24491</v>
      </c>
      <c r="F4" s="344">
        <v>12191</v>
      </c>
      <c r="G4" s="344">
        <v>12300</v>
      </c>
      <c r="H4" s="1021">
        <v>100</v>
      </c>
      <c r="I4" s="1021">
        <v>4.4119978382273466</v>
      </c>
      <c r="J4" s="1021">
        <v>255.40723745958911</v>
      </c>
      <c r="K4" s="344">
        <v>90572</v>
      </c>
      <c r="L4" s="1021">
        <v>100</v>
      </c>
    </row>
    <row r="5" spans="1:14" s="688" customFormat="1" ht="14.1" customHeight="1">
      <c r="A5" s="1018" t="s">
        <v>5022</v>
      </c>
      <c r="B5" s="1019" t="s">
        <v>4992</v>
      </c>
      <c r="C5" s="2983">
        <v>95.89</v>
      </c>
      <c r="D5" s="344">
        <v>5975</v>
      </c>
      <c r="E5" s="344">
        <v>27439</v>
      </c>
      <c r="F5" s="344">
        <v>13942</v>
      </c>
      <c r="G5" s="344">
        <v>13497</v>
      </c>
      <c r="H5" s="1021">
        <v>112.03707484382018</v>
      </c>
      <c r="I5" s="1021">
        <v>4.5923012552301259</v>
      </c>
      <c r="J5" s="1021">
        <v>286.15079778913338</v>
      </c>
      <c r="K5" s="344">
        <v>95284</v>
      </c>
      <c r="L5" s="1021">
        <v>105.20249083601996</v>
      </c>
    </row>
    <row r="6" spans="1:14" s="688" customFormat="1" ht="14.1" customHeight="1">
      <c r="A6" s="1018" t="s">
        <v>5021</v>
      </c>
      <c r="B6" s="1019" t="s">
        <v>4992</v>
      </c>
      <c r="C6" s="2983">
        <v>95.89</v>
      </c>
      <c r="D6" s="344">
        <v>6431</v>
      </c>
      <c r="E6" s="344">
        <v>29787</v>
      </c>
      <c r="F6" s="344">
        <v>14998</v>
      </c>
      <c r="G6" s="344">
        <v>14789</v>
      </c>
      <c r="H6" s="1021">
        <v>121.62427014005144</v>
      </c>
      <c r="I6" s="1021">
        <v>4.6317835484372569</v>
      </c>
      <c r="J6" s="1021">
        <v>310.63718844509333</v>
      </c>
      <c r="K6" s="344">
        <v>102589</v>
      </c>
      <c r="L6" s="1021">
        <v>113.26789736342357</v>
      </c>
    </row>
    <row r="7" spans="1:14" s="688" customFormat="1" ht="14.1" customHeight="1">
      <c r="A7" s="1018" t="s">
        <v>5020</v>
      </c>
      <c r="B7" s="1019" t="s">
        <v>4992</v>
      </c>
      <c r="C7" s="2983">
        <v>95.89</v>
      </c>
      <c r="D7" s="344">
        <v>6314</v>
      </c>
      <c r="E7" s="344">
        <v>29398</v>
      </c>
      <c r="F7" s="344">
        <v>14664</v>
      </c>
      <c r="G7" s="344">
        <v>14734</v>
      </c>
      <c r="H7" s="1021">
        <v>120.03593156669797</v>
      </c>
      <c r="I7" s="1021">
        <v>4.6560025340513143</v>
      </c>
      <c r="J7" s="1021">
        <v>306.58045677338617</v>
      </c>
      <c r="K7" s="344">
        <v>99809</v>
      </c>
      <c r="L7" s="1021">
        <v>110.19851609769023</v>
      </c>
    </row>
    <row r="8" spans="1:14" s="688" customFormat="1" ht="14.1" customHeight="1">
      <c r="A8" s="1018" t="s">
        <v>5019</v>
      </c>
      <c r="B8" s="1019" t="s">
        <v>4992</v>
      </c>
      <c r="C8" s="2983">
        <v>95.89</v>
      </c>
      <c r="D8" s="344">
        <v>6342</v>
      </c>
      <c r="E8" s="344">
        <v>28494</v>
      </c>
      <c r="F8" s="344">
        <v>13773</v>
      </c>
      <c r="G8" s="344">
        <v>14721</v>
      </c>
      <c r="H8" s="1021">
        <v>116.34477971499734</v>
      </c>
      <c r="I8" s="1021">
        <v>4.4929044465468309</v>
      </c>
      <c r="J8" s="1021">
        <v>297.15298779851912</v>
      </c>
      <c r="K8" s="344">
        <v>96834</v>
      </c>
      <c r="L8" s="1021">
        <v>106.91383650576336</v>
      </c>
    </row>
    <row r="9" spans="1:14" s="688" customFormat="1" ht="21" customHeight="1">
      <c r="A9" s="1018" t="s">
        <v>5018</v>
      </c>
      <c r="B9" s="1019" t="s">
        <v>4992</v>
      </c>
      <c r="C9" s="2983">
        <v>95.89</v>
      </c>
      <c r="D9" s="344">
        <v>6779</v>
      </c>
      <c r="E9" s="344">
        <v>30295</v>
      </c>
      <c r="F9" s="344">
        <v>14464</v>
      </c>
      <c r="G9" s="344">
        <v>15831</v>
      </c>
      <c r="H9" s="1021">
        <v>123.69850149034338</v>
      </c>
      <c r="I9" s="1021">
        <v>4.4689482224516892</v>
      </c>
      <c r="J9" s="1021">
        <v>315.93492543539475</v>
      </c>
      <c r="K9" s="344">
        <v>113432</v>
      </c>
      <c r="L9" s="1021">
        <v>125.23958839376408</v>
      </c>
    </row>
    <row r="10" spans="1:14" s="688" customFormat="1" ht="14.1" customHeight="1">
      <c r="A10" s="1018" t="s">
        <v>5017</v>
      </c>
      <c r="B10" s="1019" t="s">
        <v>4992</v>
      </c>
      <c r="C10" s="2983">
        <v>95.89</v>
      </c>
      <c r="D10" s="344">
        <v>7370</v>
      </c>
      <c r="E10" s="344">
        <v>32684</v>
      </c>
      <c r="F10" s="344">
        <v>15645</v>
      </c>
      <c r="G10" s="344">
        <v>17039</v>
      </c>
      <c r="H10" s="1021">
        <v>133.45310522232657</v>
      </c>
      <c r="I10" s="1021">
        <v>4.4347354138398911</v>
      </c>
      <c r="J10" s="1021">
        <v>340.84888935238291</v>
      </c>
      <c r="K10" s="344">
        <v>114140</v>
      </c>
      <c r="L10" s="1021">
        <v>126.02128693194365</v>
      </c>
    </row>
    <row r="11" spans="1:14" s="688" customFormat="1" ht="14.1" customHeight="1">
      <c r="A11" s="1018" t="s">
        <v>5016</v>
      </c>
      <c r="B11" s="1019" t="s">
        <v>4992</v>
      </c>
      <c r="C11" s="2983">
        <v>95.89</v>
      </c>
      <c r="D11" s="344">
        <v>7793</v>
      </c>
      <c r="E11" s="344">
        <v>34052</v>
      </c>
      <c r="F11" s="344">
        <v>15991</v>
      </c>
      <c r="G11" s="344">
        <v>18061</v>
      </c>
      <c r="H11" s="1021">
        <v>139.03883059082929</v>
      </c>
      <c r="I11" s="1021">
        <v>4.3695624278198384</v>
      </c>
      <c r="J11" s="1021">
        <v>355.11523620815518</v>
      </c>
      <c r="K11" s="344">
        <v>111658</v>
      </c>
      <c r="L11" s="1021">
        <v>123.28092567239324</v>
      </c>
    </row>
    <row r="12" spans="1:14" s="688" customFormat="1" ht="14.1" customHeight="1">
      <c r="A12" s="1018" t="s">
        <v>5015</v>
      </c>
      <c r="B12" s="1019" t="s">
        <v>4963</v>
      </c>
      <c r="C12" s="2983">
        <v>199.79</v>
      </c>
      <c r="D12" s="344">
        <v>14627</v>
      </c>
      <c r="E12" s="344">
        <v>69235</v>
      </c>
      <c r="F12" s="344">
        <v>33157</v>
      </c>
      <c r="G12" s="344">
        <v>36078</v>
      </c>
      <c r="H12" s="1021">
        <v>282.69568412886366</v>
      </c>
      <c r="I12" s="1021">
        <v>4.7333697955835099</v>
      </c>
      <c r="J12" s="1021">
        <v>346.53886580909955</v>
      </c>
      <c r="K12" s="1022" t="s">
        <v>4980</v>
      </c>
      <c r="L12" s="1023" t="s">
        <v>4980</v>
      </c>
    </row>
    <row r="13" spans="1:14" s="688" customFormat="1" ht="14.1" customHeight="1">
      <c r="A13" s="1018" t="s">
        <v>5014</v>
      </c>
      <c r="B13" s="1019" t="s">
        <v>4992</v>
      </c>
      <c r="C13" s="2983">
        <v>199.79</v>
      </c>
      <c r="D13" s="344">
        <v>15434</v>
      </c>
      <c r="E13" s="344">
        <v>67555</v>
      </c>
      <c r="F13" s="344">
        <v>31890</v>
      </c>
      <c r="G13" s="344">
        <v>35665</v>
      </c>
      <c r="H13" s="1021">
        <v>275.83602139561469</v>
      </c>
      <c r="I13" s="1021">
        <v>4.3770247505507323</v>
      </c>
      <c r="J13" s="1021">
        <v>338.13003653836529</v>
      </c>
      <c r="K13" s="344">
        <v>107902</v>
      </c>
      <c r="L13" s="1021">
        <v>119.13394868171179</v>
      </c>
    </row>
    <row r="14" spans="1:14" s="688" customFormat="1" ht="21" customHeight="1">
      <c r="A14" s="1018" t="s">
        <v>5013</v>
      </c>
      <c r="B14" s="1019" t="s">
        <v>4963</v>
      </c>
      <c r="C14" s="2983">
        <v>206.07</v>
      </c>
      <c r="D14" s="344">
        <v>16110</v>
      </c>
      <c r="E14" s="344">
        <v>69580</v>
      </c>
      <c r="F14" s="344">
        <v>32839</v>
      </c>
      <c r="G14" s="344">
        <v>36741</v>
      </c>
      <c r="H14" s="1021">
        <v>284.10436486872726</v>
      </c>
      <c r="I14" s="1021">
        <v>4.3190564866542518</v>
      </c>
      <c r="J14" s="1021">
        <v>337.65225408841656</v>
      </c>
      <c r="K14" s="1022" t="s">
        <v>4980</v>
      </c>
      <c r="L14" s="1023" t="s">
        <v>4980</v>
      </c>
    </row>
    <row r="15" spans="1:14" s="688" customFormat="1" ht="14.1" customHeight="1">
      <c r="A15" s="1018" t="s">
        <v>5012</v>
      </c>
      <c r="B15" s="1019" t="s">
        <v>4963</v>
      </c>
      <c r="C15" s="2983">
        <v>293.02999999999997</v>
      </c>
      <c r="D15" s="344">
        <v>19072</v>
      </c>
      <c r="E15" s="344">
        <v>78771</v>
      </c>
      <c r="F15" s="344">
        <v>37015</v>
      </c>
      <c r="G15" s="344">
        <v>41756</v>
      </c>
      <c r="H15" s="1021">
        <v>321.63243640521006</v>
      </c>
      <c r="I15" s="1021">
        <v>4.130190855704698</v>
      </c>
      <c r="J15" s="1021">
        <v>268.81547964372248</v>
      </c>
      <c r="K15" s="1022" t="s">
        <v>4980</v>
      </c>
      <c r="L15" s="1023" t="s">
        <v>4980</v>
      </c>
    </row>
    <row r="16" spans="1:14" s="688" customFormat="1" ht="14.1" customHeight="1">
      <c r="A16" s="1018" t="s">
        <v>5011</v>
      </c>
      <c r="B16" s="1019" t="s">
        <v>4992</v>
      </c>
      <c r="C16" s="2983">
        <v>293.02999999999997</v>
      </c>
      <c r="D16" s="344">
        <v>19218</v>
      </c>
      <c r="E16" s="344">
        <v>79145</v>
      </c>
      <c r="F16" s="344">
        <v>36989</v>
      </c>
      <c r="G16" s="344">
        <v>42156</v>
      </c>
      <c r="H16" s="1021">
        <v>323.15952798987382</v>
      </c>
      <c r="I16" s="1021">
        <v>4.1182745342907694</v>
      </c>
      <c r="J16" s="1021">
        <v>270.09179947445659</v>
      </c>
      <c r="K16" s="344">
        <v>105548</v>
      </c>
      <c r="L16" s="1021">
        <v>116.53491145166277</v>
      </c>
    </row>
    <row r="17" spans="1:12" s="688" customFormat="1" ht="14.1" customHeight="1">
      <c r="A17" s="1018" t="s">
        <v>5010</v>
      </c>
      <c r="B17" s="1019" t="s">
        <v>4992</v>
      </c>
      <c r="C17" s="2983">
        <v>293.02999999999997</v>
      </c>
      <c r="D17" s="344">
        <v>19881</v>
      </c>
      <c r="E17" s="344">
        <v>77261</v>
      </c>
      <c r="F17" s="344">
        <v>36174</v>
      </c>
      <c r="G17" s="344">
        <v>41087</v>
      </c>
      <c r="H17" s="1021">
        <v>315.46690621044468</v>
      </c>
      <c r="I17" s="1021">
        <v>3.8861727277299933</v>
      </c>
      <c r="J17" s="1021">
        <v>263.66242364263047</v>
      </c>
      <c r="K17" s="344">
        <v>104789</v>
      </c>
      <c r="L17" s="1021">
        <v>115.69690412047873</v>
      </c>
    </row>
    <row r="18" spans="1:12" s="688" customFormat="1" ht="14.1" customHeight="1">
      <c r="A18" s="1018" t="s">
        <v>5009</v>
      </c>
      <c r="B18" s="1019" t="s">
        <v>4992</v>
      </c>
      <c r="C18" s="2983">
        <v>293.02999999999997</v>
      </c>
      <c r="D18" s="344">
        <v>20602</v>
      </c>
      <c r="E18" s="344">
        <v>77112</v>
      </c>
      <c r="F18" s="344">
        <v>36197</v>
      </c>
      <c r="G18" s="344">
        <v>40915</v>
      </c>
      <c r="H18" s="1021">
        <v>314.85851945612671</v>
      </c>
      <c r="I18" s="1021">
        <v>3.7429375788758374</v>
      </c>
      <c r="J18" s="1021">
        <v>263.15394328225784</v>
      </c>
      <c r="K18" s="344">
        <v>107093</v>
      </c>
      <c r="L18" s="1021">
        <v>118.24073665150378</v>
      </c>
    </row>
    <row r="19" spans="1:12" s="688" customFormat="1" ht="21" customHeight="1">
      <c r="A19" s="1018" t="s">
        <v>5008</v>
      </c>
      <c r="B19" s="1019" t="s">
        <v>4992</v>
      </c>
      <c r="C19" s="2983">
        <v>293.02999999999997</v>
      </c>
      <c r="D19" s="344">
        <v>21872</v>
      </c>
      <c r="E19" s="344">
        <v>78515</v>
      </c>
      <c r="F19" s="344">
        <v>37034</v>
      </c>
      <c r="G19" s="344">
        <v>41481</v>
      </c>
      <c r="H19" s="1021">
        <v>320.5871544649055</v>
      </c>
      <c r="I19" s="1021">
        <v>3.5897494513533283</v>
      </c>
      <c r="J19" s="1021">
        <v>267.94184895744468</v>
      </c>
      <c r="K19" s="344">
        <v>109465</v>
      </c>
      <c r="L19" s="1021">
        <v>120.85964757320143</v>
      </c>
    </row>
    <row r="20" spans="1:12" s="688" customFormat="1" ht="14.1" customHeight="1">
      <c r="A20" s="1018" t="s">
        <v>5007</v>
      </c>
      <c r="B20" s="1019" t="s">
        <v>4963</v>
      </c>
      <c r="C20" s="2983">
        <v>293.02999999999997</v>
      </c>
      <c r="D20" s="344">
        <v>21967</v>
      </c>
      <c r="E20" s="344">
        <v>78748</v>
      </c>
      <c r="F20" s="344">
        <v>37173</v>
      </c>
      <c r="G20" s="344">
        <v>41575</v>
      </c>
      <c r="H20" s="1021">
        <v>321.53852435588584</v>
      </c>
      <c r="I20" s="1021">
        <v>3.5848317931442617</v>
      </c>
      <c r="J20" s="1021">
        <v>268.73698938675221</v>
      </c>
      <c r="K20" s="1022" t="s">
        <v>4980</v>
      </c>
      <c r="L20" s="1023" t="s">
        <v>4980</v>
      </c>
    </row>
    <row r="21" spans="1:12" s="688" customFormat="1" ht="14.1" customHeight="1">
      <c r="A21" s="1018" t="s">
        <v>5006</v>
      </c>
      <c r="B21" s="1019" t="s">
        <v>4963</v>
      </c>
      <c r="C21" s="2983">
        <v>293.02999999999997</v>
      </c>
      <c r="D21" s="344">
        <v>22026</v>
      </c>
      <c r="E21" s="344">
        <v>78740</v>
      </c>
      <c r="F21" s="344">
        <v>37109</v>
      </c>
      <c r="G21" s="344">
        <v>41631</v>
      </c>
      <c r="H21" s="1021">
        <v>321.50585929525135</v>
      </c>
      <c r="I21" s="1021">
        <v>3.5748660673749204</v>
      </c>
      <c r="J21" s="1021">
        <v>268.70968842780604</v>
      </c>
      <c r="K21" s="1022" t="s">
        <v>4980</v>
      </c>
      <c r="L21" s="1023" t="s">
        <v>4980</v>
      </c>
    </row>
    <row r="22" spans="1:12" s="688" customFormat="1" ht="14.1" customHeight="1">
      <c r="A22" s="1018" t="s">
        <v>5005</v>
      </c>
      <c r="B22" s="1019" t="s">
        <v>4963</v>
      </c>
      <c r="C22" s="2983">
        <v>293.02999999999997</v>
      </c>
      <c r="D22" s="344">
        <v>22140</v>
      </c>
      <c r="E22" s="344">
        <v>78648</v>
      </c>
      <c r="F22" s="344">
        <v>37086</v>
      </c>
      <c r="G22" s="344">
        <v>41562</v>
      </c>
      <c r="H22" s="1021">
        <v>321.13021109795437</v>
      </c>
      <c r="I22" s="1021">
        <v>3.5523035230352304</v>
      </c>
      <c r="J22" s="1021">
        <v>268.39572739992497</v>
      </c>
      <c r="K22" s="1022" t="s">
        <v>4980</v>
      </c>
      <c r="L22" s="1023" t="s">
        <v>4980</v>
      </c>
    </row>
    <row r="23" spans="1:12" s="688" customFormat="1" ht="14.1" customHeight="1">
      <c r="A23" s="1018" t="s">
        <v>5004</v>
      </c>
      <c r="B23" s="1019" t="s">
        <v>4963</v>
      </c>
      <c r="C23" s="2983">
        <v>293.02999999999997</v>
      </c>
      <c r="D23" s="344">
        <v>22278</v>
      </c>
      <c r="E23" s="344">
        <v>78817</v>
      </c>
      <c r="F23" s="344">
        <v>37137</v>
      </c>
      <c r="G23" s="344">
        <v>41680</v>
      </c>
      <c r="H23" s="1021">
        <v>321.82026050385855</v>
      </c>
      <c r="I23" s="1021">
        <v>3.5378849088787145</v>
      </c>
      <c r="J23" s="1021">
        <v>268.97246015766308</v>
      </c>
      <c r="K23" s="1022" t="s">
        <v>4980</v>
      </c>
      <c r="L23" s="1023" t="s">
        <v>4980</v>
      </c>
    </row>
    <row r="24" spans="1:12" s="688" customFormat="1" ht="21" customHeight="1">
      <c r="A24" s="1018" t="s">
        <v>5003</v>
      </c>
      <c r="B24" s="1019" t="s">
        <v>4992</v>
      </c>
      <c r="C24" s="2983">
        <v>299.23</v>
      </c>
      <c r="D24" s="344">
        <v>26337</v>
      </c>
      <c r="E24" s="344">
        <v>92401</v>
      </c>
      <c r="F24" s="344">
        <v>43677</v>
      </c>
      <c r="G24" s="344">
        <v>48724</v>
      </c>
      <c r="H24" s="1021">
        <v>377.28553346127148</v>
      </c>
      <c r="I24" s="1021">
        <v>3.5084102213615824</v>
      </c>
      <c r="J24" s="1021">
        <v>308.79590950105268</v>
      </c>
      <c r="K24" s="344">
        <v>111009</v>
      </c>
      <c r="L24" s="1021">
        <v>122.56436867906196</v>
      </c>
    </row>
    <row r="25" spans="1:12" s="688" customFormat="1" ht="14.1" customHeight="1">
      <c r="A25" s="1018" t="s">
        <v>5002</v>
      </c>
      <c r="B25" s="1019" t="s">
        <v>4963</v>
      </c>
      <c r="C25" s="2983">
        <v>299.23</v>
      </c>
      <c r="D25" s="344">
        <v>26364</v>
      </c>
      <c r="E25" s="344">
        <v>92328</v>
      </c>
      <c r="F25" s="344">
        <v>43635</v>
      </c>
      <c r="G25" s="344">
        <v>48693</v>
      </c>
      <c r="H25" s="1021">
        <v>376.98746478298148</v>
      </c>
      <c r="I25" s="1021">
        <v>3.5020482476103778</v>
      </c>
      <c r="J25" s="1021">
        <v>308.55195000501283</v>
      </c>
      <c r="K25" s="1022" t="s">
        <v>4980</v>
      </c>
      <c r="L25" s="1023" t="s">
        <v>4980</v>
      </c>
    </row>
    <row r="26" spans="1:12" s="688" customFormat="1" ht="14.1" customHeight="1">
      <c r="A26" s="1018" t="s">
        <v>5001</v>
      </c>
      <c r="B26" s="1019" t="s">
        <v>4963</v>
      </c>
      <c r="C26" s="2983">
        <v>299.23</v>
      </c>
      <c r="D26" s="344">
        <v>26658</v>
      </c>
      <c r="E26" s="344">
        <v>92385</v>
      </c>
      <c r="F26" s="344">
        <v>43675</v>
      </c>
      <c r="G26" s="344">
        <v>48710</v>
      </c>
      <c r="H26" s="1021">
        <v>377.22020334000246</v>
      </c>
      <c r="I26" s="1021">
        <v>3.4655638082376772</v>
      </c>
      <c r="J26" s="1021">
        <v>308.74243892657819</v>
      </c>
      <c r="K26" s="1022" t="s">
        <v>4980</v>
      </c>
      <c r="L26" s="1023" t="s">
        <v>4980</v>
      </c>
    </row>
    <row r="27" spans="1:12" s="688" customFormat="1" ht="14.1" customHeight="1">
      <c r="A27" s="1018" t="s">
        <v>5000</v>
      </c>
      <c r="B27" s="1019" t="s">
        <v>4963</v>
      </c>
      <c r="C27" s="2983">
        <v>299.23</v>
      </c>
      <c r="D27" s="344">
        <v>26803</v>
      </c>
      <c r="E27" s="344">
        <v>92283</v>
      </c>
      <c r="F27" s="344">
        <v>43750</v>
      </c>
      <c r="G27" s="344">
        <v>48533</v>
      </c>
      <c r="H27" s="1021">
        <v>376.80372381691234</v>
      </c>
      <c r="I27" s="1021">
        <v>3.4430101108084914</v>
      </c>
      <c r="J27" s="1021">
        <v>308.40156401430335</v>
      </c>
      <c r="K27" s="1022" t="s">
        <v>4980</v>
      </c>
      <c r="L27" s="1023" t="s">
        <v>4980</v>
      </c>
    </row>
    <row r="28" spans="1:12" s="688" customFormat="1" ht="14.1" customHeight="1">
      <c r="A28" s="1018" t="s">
        <v>4999</v>
      </c>
      <c r="B28" s="1019" t="s">
        <v>4963</v>
      </c>
      <c r="C28" s="2983">
        <v>299.23</v>
      </c>
      <c r="D28" s="344">
        <v>26983</v>
      </c>
      <c r="E28" s="344">
        <v>92168</v>
      </c>
      <c r="F28" s="344">
        <v>43696</v>
      </c>
      <c r="G28" s="344">
        <v>48472</v>
      </c>
      <c r="H28" s="1021">
        <v>376.33416357029114</v>
      </c>
      <c r="I28" s="1021">
        <v>3.4157803061186671</v>
      </c>
      <c r="J28" s="1021">
        <v>308.017244260268</v>
      </c>
      <c r="K28" s="1022" t="s">
        <v>4980</v>
      </c>
      <c r="L28" s="1023" t="s">
        <v>4980</v>
      </c>
    </row>
    <row r="29" spans="1:12" s="688" customFormat="1" ht="21" customHeight="1">
      <c r="A29" s="1018" t="s">
        <v>4998</v>
      </c>
      <c r="B29" s="1019" t="s">
        <v>4992</v>
      </c>
      <c r="C29" s="2983">
        <v>298.89999999999998</v>
      </c>
      <c r="D29" s="344">
        <v>27198</v>
      </c>
      <c r="E29" s="344">
        <v>91859</v>
      </c>
      <c r="F29" s="344">
        <v>43375</v>
      </c>
      <c r="G29" s="344">
        <v>48484</v>
      </c>
      <c r="H29" s="1021">
        <v>375.07247560328284</v>
      </c>
      <c r="I29" s="1021">
        <v>3.3774174571659681</v>
      </c>
      <c r="J29" s="1021">
        <v>307.32351957176314</v>
      </c>
      <c r="K29" s="344">
        <v>110402</v>
      </c>
      <c r="L29" s="1021">
        <v>121.89418363291082</v>
      </c>
    </row>
    <row r="30" spans="1:12" s="688" customFormat="1" ht="14.1" customHeight="1">
      <c r="A30" s="1018" t="s">
        <v>4997</v>
      </c>
      <c r="B30" s="1019" t="s">
        <v>4963</v>
      </c>
      <c r="C30" s="2983">
        <v>298.89999999999998</v>
      </c>
      <c r="D30" s="344">
        <v>27513</v>
      </c>
      <c r="E30" s="344">
        <v>91910</v>
      </c>
      <c r="F30" s="344">
        <v>43505</v>
      </c>
      <c r="G30" s="344">
        <v>48405</v>
      </c>
      <c r="H30" s="1021">
        <v>375.28071536482787</v>
      </c>
      <c r="I30" s="1021">
        <v>3.3406026242140081</v>
      </c>
      <c r="J30" s="1021">
        <v>307.49414519906327</v>
      </c>
      <c r="K30" s="1022" t="s">
        <v>4980</v>
      </c>
      <c r="L30" s="1023" t="s">
        <v>4980</v>
      </c>
    </row>
    <row r="31" spans="1:12" s="688" customFormat="1" ht="14.1" customHeight="1">
      <c r="A31" s="1018" t="s">
        <v>4996</v>
      </c>
      <c r="B31" s="1019" t="s">
        <v>4963</v>
      </c>
      <c r="C31" s="2983">
        <v>298.89999999999998</v>
      </c>
      <c r="D31" s="344">
        <v>27867</v>
      </c>
      <c r="E31" s="344">
        <v>92068</v>
      </c>
      <c r="F31" s="344">
        <v>43572</v>
      </c>
      <c r="G31" s="344">
        <v>48496</v>
      </c>
      <c r="H31" s="1021">
        <v>375.92585031235967</v>
      </c>
      <c r="I31" s="1021">
        <v>3.3038360785158072</v>
      </c>
      <c r="J31" s="1021">
        <v>308.02275008364006</v>
      </c>
      <c r="K31" s="1022" t="s">
        <v>4980</v>
      </c>
      <c r="L31" s="1023" t="s">
        <v>4980</v>
      </c>
    </row>
    <row r="32" spans="1:12" s="688" customFormat="1" ht="14.1" customHeight="1">
      <c r="A32" s="1018" t="s">
        <v>4995</v>
      </c>
      <c r="B32" s="1019" t="s">
        <v>4963</v>
      </c>
      <c r="C32" s="2983">
        <v>325.35000000000002</v>
      </c>
      <c r="D32" s="344">
        <v>33007</v>
      </c>
      <c r="E32" s="344">
        <v>106876</v>
      </c>
      <c r="F32" s="344">
        <v>50721</v>
      </c>
      <c r="G32" s="344">
        <v>56155</v>
      </c>
      <c r="H32" s="1021">
        <v>436.38887754685396</v>
      </c>
      <c r="I32" s="1021">
        <v>3.2379798224619019</v>
      </c>
      <c r="J32" s="1021">
        <v>328.49546642077757</v>
      </c>
      <c r="K32" s="1022" t="s">
        <v>4980</v>
      </c>
      <c r="L32" s="1023" t="s">
        <v>4980</v>
      </c>
    </row>
    <row r="33" spans="1:14" s="688" customFormat="1" ht="14.1" customHeight="1">
      <c r="A33" s="1018" t="s">
        <v>4994</v>
      </c>
      <c r="B33" s="1019" t="s">
        <v>4963</v>
      </c>
      <c r="C33" s="2983">
        <v>325.35000000000002</v>
      </c>
      <c r="D33" s="344">
        <v>33361</v>
      </c>
      <c r="E33" s="344">
        <v>107021</v>
      </c>
      <c r="F33" s="344">
        <v>50850</v>
      </c>
      <c r="G33" s="344">
        <v>56171</v>
      </c>
      <c r="H33" s="1021">
        <v>436.98093177085457</v>
      </c>
      <c r="I33" s="1021">
        <v>3.2079673870687331</v>
      </c>
      <c r="J33" s="1021">
        <v>328.94114031043489</v>
      </c>
      <c r="K33" s="1022" t="s">
        <v>4980</v>
      </c>
      <c r="L33" s="1023" t="s">
        <v>4980</v>
      </c>
    </row>
    <row r="34" spans="1:14" s="688" customFormat="1" ht="21" customHeight="1">
      <c r="A34" s="1018" t="s">
        <v>4993</v>
      </c>
      <c r="B34" s="1019" t="s">
        <v>4992</v>
      </c>
      <c r="C34" s="2983">
        <v>325.35000000000002</v>
      </c>
      <c r="D34" s="344">
        <v>33577</v>
      </c>
      <c r="E34" s="344">
        <v>106772</v>
      </c>
      <c r="F34" s="344">
        <v>50818</v>
      </c>
      <c r="G34" s="344">
        <v>55954</v>
      </c>
      <c r="H34" s="1021">
        <v>435.96423175860519</v>
      </c>
      <c r="I34" s="1021">
        <v>3.1799148226464542</v>
      </c>
      <c r="J34" s="1021">
        <v>328.17581066543721</v>
      </c>
      <c r="K34" s="344">
        <v>110204</v>
      </c>
      <c r="L34" s="1021">
        <v>121.67557302477587</v>
      </c>
    </row>
    <row r="35" spans="1:14" s="688" customFormat="1" ht="14.1" customHeight="1">
      <c r="A35" s="1018" t="s">
        <v>4991</v>
      </c>
      <c r="B35" s="1019" t="s">
        <v>4963</v>
      </c>
      <c r="C35" s="2983">
        <v>325.35000000000002</v>
      </c>
      <c r="D35" s="344">
        <v>34012</v>
      </c>
      <c r="E35" s="344">
        <v>106886</v>
      </c>
      <c r="F35" s="344">
        <v>50869</v>
      </c>
      <c r="G35" s="344">
        <v>56017</v>
      </c>
      <c r="H35" s="1021">
        <v>436.4297088726471</v>
      </c>
      <c r="I35" s="1021">
        <v>3.1425967305656828</v>
      </c>
      <c r="J35" s="1021">
        <v>328.52620255109878</v>
      </c>
      <c r="K35" s="1022" t="s">
        <v>4980</v>
      </c>
      <c r="L35" s="1023" t="s">
        <v>4980</v>
      </c>
    </row>
    <row r="36" spans="1:14" s="688" customFormat="1" ht="14.1" customHeight="1">
      <c r="A36" s="1018" t="s">
        <v>4990</v>
      </c>
      <c r="B36" s="1019" t="s">
        <v>4963</v>
      </c>
      <c r="C36" s="2983">
        <v>325.35000000000002</v>
      </c>
      <c r="D36" s="344">
        <v>34530</v>
      </c>
      <c r="E36" s="344">
        <v>107583</v>
      </c>
      <c r="F36" s="344">
        <v>51303</v>
      </c>
      <c r="G36" s="344">
        <v>56280</v>
      </c>
      <c r="H36" s="1021">
        <v>439.27565228042954</v>
      </c>
      <c r="I36" s="1021">
        <v>3.1156385751520417</v>
      </c>
      <c r="J36" s="1021">
        <v>330.66851083448591</v>
      </c>
      <c r="K36" s="1022" t="s">
        <v>4980</v>
      </c>
      <c r="L36" s="1023" t="s">
        <v>4980</v>
      </c>
    </row>
    <row r="37" spans="1:14" s="688" customFormat="1" ht="14.1" customHeight="1">
      <c r="A37" s="1018" t="s">
        <v>4989</v>
      </c>
      <c r="B37" s="1019" t="s">
        <v>4963</v>
      </c>
      <c r="C37" s="2983">
        <v>325.35000000000002</v>
      </c>
      <c r="D37" s="344">
        <v>34936</v>
      </c>
      <c r="E37" s="344">
        <v>107738</v>
      </c>
      <c r="F37" s="344">
        <v>51416</v>
      </c>
      <c r="G37" s="344">
        <v>56322</v>
      </c>
      <c r="H37" s="1021">
        <v>439.90853783022334</v>
      </c>
      <c r="I37" s="1021">
        <v>3.0838676436913213</v>
      </c>
      <c r="J37" s="1021">
        <v>331.14492085446437</v>
      </c>
      <c r="K37" s="1022" t="s">
        <v>4980</v>
      </c>
      <c r="L37" s="1023" t="s">
        <v>4980</v>
      </c>
    </row>
    <row r="38" spans="1:14" s="688" customFormat="1" ht="14.1" customHeight="1">
      <c r="A38" s="1018" t="s">
        <v>4988</v>
      </c>
      <c r="B38" s="1024" t="s">
        <v>4963</v>
      </c>
      <c r="C38" s="2983">
        <v>325.35000000000002</v>
      </c>
      <c r="D38" s="348">
        <v>35168</v>
      </c>
      <c r="E38" s="348">
        <v>107510</v>
      </c>
      <c r="F38" s="348">
        <v>51366</v>
      </c>
      <c r="G38" s="348">
        <v>56144</v>
      </c>
      <c r="H38" s="1025">
        <v>438.97758360213953</v>
      </c>
      <c r="I38" s="1025">
        <v>3.057040491355778</v>
      </c>
      <c r="J38" s="1025">
        <v>330.44413708314119</v>
      </c>
      <c r="K38" s="3816" t="s">
        <v>4980</v>
      </c>
      <c r="L38" s="1026" t="s">
        <v>4980</v>
      </c>
    </row>
    <row r="39" spans="1:14" s="688" customFormat="1" ht="21" customHeight="1">
      <c r="A39" s="1018" t="s">
        <v>4987</v>
      </c>
      <c r="B39" s="1024" t="s">
        <v>4961</v>
      </c>
      <c r="C39" s="2983">
        <v>325.35000000000002</v>
      </c>
      <c r="D39" s="348">
        <v>35487</v>
      </c>
      <c r="E39" s="348">
        <v>107381</v>
      </c>
      <c r="F39" s="348">
        <v>51245</v>
      </c>
      <c r="G39" s="348">
        <v>56136</v>
      </c>
      <c r="H39" s="1025">
        <v>438.5</v>
      </c>
      <c r="I39" s="1025">
        <v>3</v>
      </c>
      <c r="J39" s="1025">
        <v>330.04764100199782</v>
      </c>
      <c r="K39" s="348">
        <v>110589</v>
      </c>
      <c r="L39" s="1025">
        <v>122.10064920726052</v>
      </c>
    </row>
    <row r="40" spans="1:14" s="688" customFormat="1" ht="14.1" customHeight="1">
      <c r="A40" s="1018" t="s">
        <v>4986</v>
      </c>
      <c r="B40" s="1024" t="s">
        <v>4985</v>
      </c>
      <c r="C40" s="2983">
        <v>325.35000000000002</v>
      </c>
      <c r="D40" s="348">
        <v>35876</v>
      </c>
      <c r="E40" s="348">
        <v>107416</v>
      </c>
      <c r="F40" s="348">
        <v>51248</v>
      </c>
      <c r="G40" s="348">
        <v>56168</v>
      </c>
      <c r="H40" s="1025">
        <v>438.59376913968396</v>
      </c>
      <c r="I40" s="1025">
        <v>2.9940907570520681</v>
      </c>
      <c r="J40" s="1025">
        <v>330.15521745812202</v>
      </c>
      <c r="K40" s="3816" t="s">
        <v>4980</v>
      </c>
      <c r="L40" s="1026" t="s">
        <v>4980</v>
      </c>
      <c r="N40" s="692"/>
    </row>
    <row r="41" spans="1:14" s="688" customFormat="1" ht="14.1" customHeight="1">
      <c r="A41" s="1018" t="s">
        <v>4984</v>
      </c>
      <c r="B41" s="1024" t="s">
        <v>4983</v>
      </c>
      <c r="C41" s="2983">
        <v>325.35000000000002</v>
      </c>
      <c r="D41" s="348">
        <v>36142</v>
      </c>
      <c r="E41" s="348">
        <v>107220</v>
      </c>
      <c r="F41" s="348">
        <v>51165</v>
      </c>
      <c r="G41" s="348">
        <v>56055</v>
      </c>
      <c r="H41" s="1025">
        <v>437.8</v>
      </c>
      <c r="I41" s="1025">
        <v>3</v>
      </c>
      <c r="J41" s="1025">
        <v>329.6</v>
      </c>
      <c r="K41" s="3816" t="s">
        <v>4980</v>
      </c>
      <c r="L41" s="1026" t="s">
        <v>4980</v>
      </c>
      <c r="N41" s="692"/>
    </row>
    <row r="42" spans="1:14" s="688" customFormat="1" ht="14.1" customHeight="1">
      <c r="A42" s="1018" t="s">
        <v>4982</v>
      </c>
      <c r="B42" s="1024" t="s">
        <v>4963</v>
      </c>
      <c r="C42" s="2983">
        <v>325.35000000000002</v>
      </c>
      <c r="D42" s="348">
        <v>36413</v>
      </c>
      <c r="E42" s="348">
        <v>107107</v>
      </c>
      <c r="F42" s="348">
        <v>51112</v>
      </c>
      <c r="G42" s="348">
        <v>55995</v>
      </c>
      <c r="H42" s="1025">
        <v>437.33208117267566</v>
      </c>
      <c r="I42" s="1025">
        <v>2.94144948232774</v>
      </c>
      <c r="J42" s="1025">
        <v>329.20547103119713</v>
      </c>
      <c r="K42" s="3816" t="s">
        <v>4980</v>
      </c>
      <c r="L42" s="1026" t="s">
        <v>4980</v>
      </c>
      <c r="N42" s="692"/>
    </row>
    <row r="43" spans="1:14" s="688" customFormat="1" ht="21.95" customHeight="1">
      <c r="A43" s="1018" t="s">
        <v>4981</v>
      </c>
      <c r="B43" s="1024" t="s">
        <v>4960</v>
      </c>
      <c r="C43" s="2983">
        <v>325.35000000000002</v>
      </c>
      <c r="D43" s="348">
        <v>36805</v>
      </c>
      <c r="E43" s="348">
        <v>106835</v>
      </c>
      <c r="F43" s="348">
        <v>50858</v>
      </c>
      <c r="G43" s="348">
        <v>55977</v>
      </c>
      <c r="H43" s="1025">
        <v>436.2</v>
      </c>
      <c r="I43" s="1025">
        <v>2.9</v>
      </c>
      <c r="J43" s="1025">
        <v>328.4</v>
      </c>
      <c r="K43" s="3816" t="s">
        <v>4980</v>
      </c>
      <c r="L43" s="1026" t="s">
        <v>4980</v>
      </c>
      <c r="N43" s="692"/>
    </row>
    <row r="44" spans="1:14" s="688" customFormat="1" ht="21.95" customHeight="1">
      <c r="A44" s="1018" t="s">
        <v>4979</v>
      </c>
      <c r="B44" s="1024" t="s">
        <v>4961</v>
      </c>
      <c r="C44" s="2983">
        <v>658.76</v>
      </c>
      <c r="D44" s="348">
        <v>37350</v>
      </c>
      <c r="E44" s="348">
        <v>108624</v>
      </c>
      <c r="F44" s="348">
        <v>51706</v>
      </c>
      <c r="G44" s="348">
        <v>56918</v>
      </c>
      <c r="H44" s="1025">
        <v>443.54252582581353</v>
      </c>
      <c r="I44" s="1025">
        <v>2.9090811708309903</v>
      </c>
      <c r="J44" s="1025">
        <v>164.89161454854576</v>
      </c>
      <c r="K44" s="3816">
        <v>108624</v>
      </c>
      <c r="L44" s="1026">
        <v>119.93552091153998</v>
      </c>
      <c r="N44" s="692"/>
    </row>
    <row r="45" spans="1:14" s="687" customFormat="1" ht="21.95" customHeight="1">
      <c r="A45" s="1018" t="s">
        <v>4978</v>
      </c>
      <c r="B45" s="1024" t="s">
        <v>4960</v>
      </c>
      <c r="C45" s="2983">
        <v>658.76</v>
      </c>
      <c r="D45" s="348">
        <v>37433</v>
      </c>
      <c r="E45" s="348">
        <v>107845</v>
      </c>
      <c r="F45" s="348">
        <v>51415</v>
      </c>
      <c r="G45" s="348">
        <v>56430</v>
      </c>
      <c r="H45" s="1025">
        <v>440.34543301621005</v>
      </c>
      <c r="I45" s="1025">
        <v>2.8810140784868965</v>
      </c>
      <c r="J45" s="1025">
        <v>163.70908980508835</v>
      </c>
      <c r="K45" s="348">
        <v>107845</v>
      </c>
      <c r="L45" s="1025">
        <v>119.07101532482444</v>
      </c>
      <c r="M45" s="688"/>
      <c r="N45" s="691"/>
    </row>
    <row r="46" spans="1:14" s="687" customFormat="1" ht="21.95" customHeight="1">
      <c r="A46" s="1018" t="s">
        <v>4977</v>
      </c>
      <c r="B46" s="1024" t="s">
        <v>4960</v>
      </c>
      <c r="C46" s="2983">
        <v>658.76</v>
      </c>
      <c r="D46" s="348">
        <v>37646</v>
      </c>
      <c r="E46" s="348">
        <v>107259</v>
      </c>
      <c r="F46" s="348">
        <v>51069</v>
      </c>
      <c r="G46" s="348">
        <v>56190</v>
      </c>
      <c r="H46" s="1025">
        <f t="shared" ref="H46:H56" si="0">E46/$E$4*100</f>
        <v>437.95271732473157</v>
      </c>
      <c r="I46" s="1025">
        <v>2.8491473197683685</v>
      </c>
      <c r="J46" s="1025">
        <v>162.81953974133219</v>
      </c>
      <c r="K46" s="348">
        <v>107259</v>
      </c>
      <c r="L46" s="1025">
        <f>K46/K4*100</f>
        <v>118.4240162522634</v>
      </c>
      <c r="M46" s="688"/>
      <c r="N46" s="691"/>
    </row>
    <row r="47" spans="1:14" s="689" customFormat="1" ht="21.95" customHeight="1">
      <c r="A47" s="1018" t="s">
        <v>4976</v>
      </c>
      <c r="B47" s="1027" t="s">
        <v>4960</v>
      </c>
      <c r="C47" s="1028">
        <v>658.76</v>
      </c>
      <c r="D47" s="348">
        <v>37740</v>
      </c>
      <c r="E47" s="348">
        <v>106630</v>
      </c>
      <c r="F47" s="348">
        <v>50793</v>
      </c>
      <c r="G47" s="348">
        <v>55837</v>
      </c>
      <c r="H47" s="1025">
        <f t="shared" si="0"/>
        <v>435.38442693234242</v>
      </c>
      <c r="I47" s="1025">
        <f>E47/D47</f>
        <v>2.8253842077371489</v>
      </c>
      <c r="J47" s="1025">
        <f t="shared" ref="J47:J56" si="1">E47/C47</f>
        <v>161.86471552614003</v>
      </c>
      <c r="K47" s="348">
        <v>106630</v>
      </c>
      <c r="L47" s="1025">
        <f t="shared" ref="L47:L56" si="2">K47/$K$4*100</f>
        <v>117.72954113854171</v>
      </c>
      <c r="M47" s="688"/>
      <c r="N47" s="690"/>
    </row>
    <row r="48" spans="1:14" s="689" customFormat="1" ht="21.95" customHeight="1">
      <c r="A48" s="1018" t="s">
        <v>4975</v>
      </c>
      <c r="B48" s="1027" t="s">
        <v>4960</v>
      </c>
      <c r="C48" s="1028">
        <v>658.76</v>
      </c>
      <c r="D48" s="348">
        <v>37579</v>
      </c>
      <c r="E48" s="348">
        <v>105691</v>
      </c>
      <c r="F48" s="348">
        <v>50255</v>
      </c>
      <c r="G48" s="348">
        <v>55436</v>
      </c>
      <c r="H48" s="1025">
        <f t="shared" si="0"/>
        <v>431.55036544036591</v>
      </c>
      <c r="I48" s="1025">
        <v>2.8119999999999998</v>
      </c>
      <c r="J48" s="1025">
        <f t="shared" si="1"/>
        <v>160.43931021919971</v>
      </c>
      <c r="K48" s="348">
        <v>105691</v>
      </c>
      <c r="L48" s="1025">
        <f t="shared" si="2"/>
        <v>116.69279689087135</v>
      </c>
      <c r="M48" s="688"/>
      <c r="N48" s="690"/>
    </row>
    <row r="49" spans="1:14" s="689" customFormat="1" ht="21.95" customHeight="1">
      <c r="A49" s="1018" t="s">
        <v>4974</v>
      </c>
      <c r="B49" s="1027" t="s">
        <v>4973</v>
      </c>
      <c r="C49" s="1028">
        <v>658.73</v>
      </c>
      <c r="D49" s="348">
        <v>37867</v>
      </c>
      <c r="E49" s="348">
        <v>105335</v>
      </c>
      <c r="F49" s="348">
        <v>50105</v>
      </c>
      <c r="G49" s="348">
        <v>55230</v>
      </c>
      <c r="H49" s="1025">
        <f t="shared" si="0"/>
        <v>430.09677024212982</v>
      </c>
      <c r="I49" s="1025">
        <v>2.8119999999999998</v>
      </c>
      <c r="J49" s="1025">
        <f t="shared" si="1"/>
        <v>159.90618310992363</v>
      </c>
      <c r="K49" s="348">
        <v>105335</v>
      </c>
      <c r="L49" s="1025">
        <f t="shared" si="2"/>
        <v>116.29973943382062</v>
      </c>
      <c r="M49" s="688"/>
      <c r="N49" s="690"/>
    </row>
    <row r="50" spans="1:14" s="689" customFormat="1" ht="21.95" customHeight="1">
      <c r="A50" s="1018" t="s">
        <v>4972</v>
      </c>
      <c r="B50" s="1027" t="s">
        <v>4960</v>
      </c>
      <c r="C50" s="2983">
        <v>658.73</v>
      </c>
      <c r="D50" s="348">
        <v>37998</v>
      </c>
      <c r="E50" s="348">
        <v>104728</v>
      </c>
      <c r="F50" s="348">
        <v>49842</v>
      </c>
      <c r="G50" s="348">
        <v>54886</v>
      </c>
      <c r="H50" s="1025">
        <f t="shared" si="0"/>
        <v>427.61830876648565</v>
      </c>
      <c r="I50" s="1025">
        <v>2.8119999999999998</v>
      </c>
      <c r="J50" s="1025">
        <f t="shared" si="1"/>
        <v>158.98471300836457</v>
      </c>
      <c r="K50" s="348">
        <v>104728</v>
      </c>
      <c r="L50" s="1025">
        <f t="shared" si="2"/>
        <v>115.62955438766949</v>
      </c>
      <c r="N50" s="690"/>
    </row>
    <row r="51" spans="1:14" s="688" customFormat="1" ht="21.95" customHeight="1">
      <c r="A51" s="1018" t="s">
        <v>4971</v>
      </c>
      <c r="B51" s="1027" t="s">
        <v>4960</v>
      </c>
      <c r="C51" s="1028">
        <v>658.73</v>
      </c>
      <c r="D51" s="348">
        <v>38032</v>
      </c>
      <c r="E51" s="348">
        <v>103881</v>
      </c>
      <c r="F51" s="348">
        <v>49451</v>
      </c>
      <c r="G51" s="348">
        <v>54430</v>
      </c>
      <c r="H51" s="1025">
        <f t="shared" si="0"/>
        <v>424.15989547180601</v>
      </c>
      <c r="I51" s="1025">
        <f t="shared" ref="I51:I56" si="3">E51/D51</f>
        <v>2.731410391249474</v>
      </c>
      <c r="J51" s="1025">
        <f t="shared" si="1"/>
        <v>157.69890546961577</v>
      </c>
      <c r="K51" s="348">
        <v>103881</v>
      </c>
      <c r="L51" s="1025">
        <f t="shared" si="2"/>
        <v>114.69438678620325</v>
      </c>
    </row>
    <row r="52" spans="1:14" s="688" customFormat="1" ht="21.95" customHeight="1">
      <c r="A52" s="1018" t="s">
        <v>4970</v>
      </c>
      <c r="B52" s="1027" t="s">
        <v>4968</v>
      </c>
      <c r="C52" s="1028">
        <v>658.73</v>
      </c>
      <c r="D52" s="1029">
        <v>38053</v>
      </c>
      <c r="E52" s="1029">
        <v>103105</v>
      </c>
      <c r="F52" s="1029">
        <v>49130</v>
      </c>
      <c r="G52" s="1029">
        <v>53975</v>
      </c>
      <c r="H52" s="1025">
        <f t="shared" si="0"/>
        <v>420.99138459025767</v>
      </c>
      <c r="I52" s="1025">
        <f t="shared" si="3"/>
        <v>2.7095104196778177</v>
      </c>
      <c r="J52" s="1025">
        <f t="shared" si="1"/>
        <v>156.52088108936894</v>
      </c>
      <c r="K52" s="348">
        <v>103105</v>
      </c>
      <c r="L52" s="1025">
        <f t="shared" si="2"/>
        <v>113.83760985735105</v>
      </c>
    </row>
    <row r="53" spans="1:14" s="688" customFormat="1" ht="21.95" customHeight="1">
      <c r="A53" s="1018" t="s">
        <v>4969</v>
      </c>
      <c r="B53" s="1027" t="s">
        <v>4968</v>
      </c>
      <c r="C53" s="1028">
        <v>658.66</v>
      </c>
      <c r="D53" s="1029">
        <v>38276</v>
      </c>
      <c r="E53" s="1029">
        <v>102446</v>
      </c>
      <c r="F53" s="1029">
        <v>48868</v>
      </c>
      <c r="G53" s="1029">
        <v>53578</v>
      </c>
      <c r="H53" s="1025">
        <f t="shared" si="0"/>
        <v>418.30060022048912</v>
      </c>
      <c r="I53" s="1025">
        <f t="shared" si="3"/>
        <v>2.6765074720451456</v>
      </c>
      <c r="J53" s="1025">
        <f t="shared" si="1"/>
        <v>155.53699936234173</v>
      </c>
      <c r="K53" s="348">
        <v>102446</v>
      </c>
      <c r="L53" s="1025">
        <f t="shared" si="2"/>
        <v>113.11001192421499</v>
      </c>
    </row>
    <row r="54" spans="1:14" s="688" customFormat="1" ht="21.95" customHeight="1">
      <c r="A54" s="1018" t="s">
        <v>4967</v>
      </c>
      <c r="B54" s="1027" t="s">
        <v>4966</v>
      </c>
      <c r="C54" s="1028">
        <v>658.66</v>
      </c>
      <c r="D54" s="1030">
        <v>37694</v>
      </c>
      <c r="E54" s="1030">
        <v>101581</v>
      </c>
      <c r="F54" s="1030">
        <v>48443</v>
      </c>
      <c r="G54" s="1030">
        <v>53138</v>
      </c>
      <c r="H54" s="1025">
        <f t="shared" si="0"/>
        <v>414.76869053938179</v>
      </c>
      <c r="I54" s="1025">
        <f t="shared" si="3"/>
        <v>2.6948851276065158</v>
      </c>
      <c r="J54" s="1025">
        <f t="shared" si="1"/>
        <v>154.22372696079921</v>
      </c>
      <c r="K54" s="348">
        <v>101581</v>
      </c>
      <c r="L54" s="1025">
        <f t="shared" si="2"/>
        <v>112.15497063110011</v>
      </c>
    </row>
    <row r="55" spans="1:14" s="688" customFormat="1" ht="21.95" customHeight="1">
      <c r="A55" s="1018" t="s">
        <v>4965</v>
      </c>
      <c r="B55" s="1027" t="s">
        <v>4960</v>
      </c>
      <c r="C55" s="1028">
        <v>658.66</v>
      </c>
      <c r="D55" s="1030">
        <v>37858</v>
      </c>
      <c r="E55" s="1030">
        <v>100957</v>
      </c>
      <c r="F55" s="1030">
        <v>48211</v>
      </c>
      <c r="G55" s="1030">
        <v>52746</v>
      </c>
      <c r="H55" s="1025">
        <f t="shared" si="0"/>
        <v>412.22081580988936</v>
      </c>
      <c r="I55" s="1025">
        <f t="shared" si="3"/>
        <v>2.6667283004913096</v>
      </c>
      <c r="J55" s="1025">
        <f t="shared" si="1"/>
        <v>153.27634895090031</v>
      </c>
      <c r="K55" s="348">
        <v>100957</v>
      </c>
      <c r="L55" s="1025">
        <f t="shared" si="2"/>
        <v>111.46601598728083</v>
      </c>
    </row>
    <row r="56" spans="1:14" s="688" customFormat="1" ht="21.95" customHeight="1">
      <c r="A56" s="1018" t="s">
        <v>4964</v>
      </c>
      <c r="B56" s="1027" t="s">
        <v>4963</v>
      </c>
      <c r="C56" s="1028">
        <v>658.66</v>
      </c>
      <c r="D56" s="1030">
        <v>37958</v>
      </c>
      <c r="E56" s="1030">
        <v>100077</v>
      </c>
      <c r="F56" s="1030">
        <v>47817</v>
      </c>
      <c r="G56" s="1030">
        <v>52260</v>
      </c>
      <c r="H56" s="1025">
        <f t="shared" si="0"/>
        <v>408.62765914009225</v>
      </c>
      <c r="I56" s="1025">
        <f t="shared" si="3"/>
        <v>2.6365193108172189</v>
      </c>
      <c r="J56" s="1025">
        <f t="shared" si="1"/>
        <v>151.94030303950444</v>
      </c>
      <c r="K56" s="348">
        <v>100077</v>
      </c>
      <c r="L56" s="1025">
        <f t="shared" si="2"/>
        <v>110.49441328445877</v>
      </c>
    </row>
    <row r="57" spans="1:14" s="688" customFormat="1" ht="21.95" customHeight="1">
      <c r="A57" s="1018" t="s">
        <v>4962</v>
      </c>
      <c r="B57" s="1027" t="s">
        <v>4960</v>
      </c>
      <c r="C57" s="1028">
        <v>658.66</v>
      </c>
      <c r="D57" s="1030">
        <v>38016</v>
      </c>
      <c r="E57" s="1030">
        <v>99157</v>
      </c>
      <c r="F57" s="1030">
        <v>47470</v>
      </c>
      <c r="G57" s="1030">
        <v>51687</v>
      </c>
      <c r="H57" s="1025">
        <v>404.87117716712265</v>
      </c>
      <c r="I57" s="1025">
        <v>2.6082965067340069</v>
      </c>
      <c r="J57" s="1025">
        <v>150.5435277684997</v>
      </c>
      <c r="K57" s="348">
        <v>99157</v>
      </c>
      <c r="L57" s="1025">
        <v>109.47864682241753</v>
      </c>
    </row>
    <row r="58" spans="1:14" s="688" customFormat="1" ht="21.95" customHeight="1">
      <c r="A58" s="1031" t="s">
        <v>4808</v>
      </c>
      <c r="B58" s="1027" t="s">
        <v>4960</v>
      </c>
      <c r="C58" s="1028">
        <v>658.66</v>
      </c>
      <c r="D58" s="1030">
        <v>38108</v>
      </c>
      <c r="E58" s="1030">
        <v>98129</v>
      </c>
      <c r="F58" s="1030">
        <v>47080</v>
      </c>
      <c r="G58" s="1030">
        <v>51049</v>
      </c>
      <c r="H58" s="1025">
        <f t="shared" ref="H58:H63" si="4">E58/$E$4*100</f>
        <v>400.67371687558699</v>
      </c>
      <c r="I58" s="1025">
        <f t="shared" ref="I58:I63" si="5">E58/D58</f>
        <v>2.5750236170882754</v>
      </c>
      <c r="J58" s="1025">
        <f t="shared" ref="J58:J63" si="6">E58/C58</f>
        <v>148.98278322655088</v>
      </c>
      <c r="K58" s="348">
        <v>98129</v>
      </c>
      <c r="L58" s="1025">
        <f t="shared" ref="L58:L63" si="7">K58/$K$4*100</f>
        <v>108.34363821048447</v>
      </c>
    </row>
    <row r="59" spans="1:14" s="688" customFormat="1" ht="21.95" customHeight="1">
      <c r="A59" s="1031" t="s">
        <v>5986</v>
      </c>
      <c r="B59" s="1027" t="s">
        <v>4961</v>
      </c>
      <c r="C59" s="1028">
        <v>658.66</v>
      </c>
      <c r="D59" s="1032">
        <v>38903</v>
      </c>
      <c r="E59" s="1032">
        <f>F59+G59</f>
        <v>98164</v>
      </c>
      <c r="F59" s="1032">
        <v>47280</v>
      </c>
      <c r="G59" s="1032">
        <v>50884</v>
      </c>
      <c r="H59" s="1025">
        <f t="shared" si="4"/>
        <v>400.81662651586294</v>
      </c>
      <c r="I59" s="1025">
        <f t="shared" si="5"/>
        <v>2.523301544868005</v>
      </c>
      <c r="J59" s="1025">
        <f t="shared" si="6"/>
        <v>149.03592141620868</v>
      </c>
      <c r="K59" s="348">
        <f>E59</f>
        <v>98164</v>
      </c>
      <c r="L59" s="1025">
        <f t="shared" si="7"/>
        <v>108.38228149980127</v>
      </c>
    </row>
    <row r="60" spans="1:14" s="688" customFormat="1" ht="21.95" customHeight="1">
      <c r="A60" s="1031" t="s">
        <v>5985</v>
      </c>
      <c r="B60" s="1027" t="s">
        <v>4960</v>
      </c>
      <c r="C60" s="1028">
        <v>658.66</v>
      </c>
      <c r="D60" s="1032">
        <v>38909</v>
      </c>
      <c r="E60" s="1032">
        <f>F60+G60</f>
        <v>97049</v>
      </c>
      <c r="F60" s="1032">
        <v>46818</v>
      </c>
      <c r="G60" s="1032">
        <v>50231</v>
      </c>
      <c r="H60" s="1025">
        <f t="shared" si="4"/>
        <v>396.26393368992694</v>
      </c>
      <c r="I60" s="1025">
        <f t="shared" si="5"/>
        <v>2.494255827700532</v>
      </c>
      <c r="J60" s="1025">
        <f t="shared" si="6"/>
        <v>147.34309051711051</v>
      </c>
      <c r="K60" s="348">
        <f>E60</f>
        <v>97049</v>
      </c>
      <c r="L60" s="1025">
        <f t="shared" si="7"/>
        <v>107.15121671156649</v>
      </c>
    </row>
    <row r="61" spans="1:14" s="688" customFormat="1" ht="21.95" customHeight="1">
      <c r="A61" s="2321" t="s">
        <v>6712</v>
      </c>
      <c r="B61" s="2322" t="s">
        <v>4960</v>
      </c>
      <c r="C61" s="2323">
        <v>658.66</v>
      </c>
      <c r="D61" s="1032">
        <v>39026</v>
      </c>
      <c r="E61" s="1032">
        <v>95934</v>
      </c>
      <c r="F61" s="1032">
        <v>46290</v>
      </c>
      <c r="G61" s="1032">
        <v>49644</v>
      </c>
      <c r="H61" s="2324">
        <f t="shared" si="4"/>
        <v>391.71124086399084</v>
      </c>
      <c r="I61" s="2324">
        <f t="shared" si="5"/>
        <v>2.4582073489468561</v>
      </c>
      <c r="J61" s="2324">
        <f t="shared" si="6"/>
        <v>145.65025961801234</v>
      </c>
      <c r="K61" s="348">
        <f>E61</f>
        <v>95934</v>
      </c>
      <c r="L61" s="2324">
        <f t="shared" si="7"/>
        <v>105.9201519233317</v>
      </c>
    </row>
    <row r="62" spans="1:14" s="688" customFormat="1" ht="21.95" customHeight="1">
      <c r="A62" s="2981" t="s">
        <v>6713</v>
      </c>
      <c r="B62" s="2980" t="s">
        <v>5983</v>
      </c>
      <c r="C62" s="2979">
        <v>658.66</v>
      </c>
      <c r="D62" s="2982">
        <v>39165</v>
      </c>
      <c r="E62" s="2982">
        <v>94851</v>
      </c>
      <c r="F62" s="2982">
        <v>45883</v>
      </c>
      <c r="G62" s="2982">
        <v>48968</v>
      </c>
      <c r="H62" s="2977">
        <f t="shared" si="4"/>
        <v>387.28920828059285</v>
      </c>
      <c r="I62" s="2977">
        <f t="shared" si="5"/>
        <v>2.4218307162006893</v>
      </c>
      <c r="J62" s="2977">
        <f t="shared" si="6"/>
        <v>144.0060122066013</v>
      </c>
      <c r="K62" s="1645">
        <f>E62</f>
        <v>94851</v>
      </c>
      <c r="L62" s="2977">
        <f t="shared" si="7"/>
        <v>104.72441814247229</v>
      </c>
    </row>
    <row r="63" spans="1:14" s="687" customFormat="1" ht="21.95" customHeight="1">
      <c r="A63" s="2981" t="s">
        <v>7062</v>
      </c>
      <c r="B63" s="2980" t="s">
        <v>5983</v>
      </c>
      <c r="C63" s="2979">
        <v>658.66</v>
      </c>
      <c r="D63" s="2978">
        <v>39136</v>
      </c>
      <c r="E63" s="2978">
        <v>93529</v>
      </c>
      <c r="F63" s="2978">
        <v>45280</v>
      </c>
      <c r="G63" s="2978">
        <v>48249</v>
      </c>
      <c r="H63" s="2977">
        <f t="shared" si="4"/>
        <v>381.89130701073861</v>
      </c>
      <c r="I63" s="2977">
        <f t="shared" si="5"/>
        <v>2.389845666394113</v>
      </c>
      <c r="J63" s="2977">
        <f t="shared" si="6"/>
        <v>141.99890687152705</v>
      </c>
      <c r="K63" s="1645">
        <f>E63</f>
        <v>93529</v>
      </c>
      <c r="L63" s="2977">
        <f t="shared" si="7"/>
        <v>103.26480590027822</v>
      </c>
    </row>
    <row r="64" spans="1:14" s="687" customFormat="1" ht="13.5" customHeight="1">
      <c r="A64" s="2981"/>
      <c r="B64" s="3370"/>
      <c r="C64" s="2979"/>
      <c r="D64" s="694"/>
      <c r="E64" s="694"/>
      <c r="F64" s="694"/>
      <c r="G64" s="694"/>
      <c r="H64" s="694"/>
      <c r="I64" s="694"/>
      <c r="J64" s="694"/>
      <c r="K64" s="694"/>
      <c r="L64" s="694"/>
    </row>
    <row r="65" spans="1:12" s="687" customFormat="1" ht="13.5" customHeight="1">
      <c r="A65" s="1024" t="s">
        <v>4959</v>
      </c>
      <c r="B65" s="1035"/>
      <c r="C65" s="1035"/>
      <c r="D65" s="1035"/>
      <c r="E65" s="1035"/>
      <c r="F65" s="1035"/>
      <c r="G65" s="1035"/>
      <c r="H65" s="1035"/>
      <c r="I65" s="1035"/>
      <c r="J65" s="5241" t="s">
        <v>4958</v>
      </c>
      <c r="K65" s="5241"/>
      <c r="L65" s="5241"/>
    </row>
    <row r="66" spans="1:12">
      <c r="A66" s="1033" t="s">
        <v>6697</v>
      </c>
      <c r="B66" s="1035"/>
      <c r="C66" s="1035"/>
      <c r="D66" s="1035"/>
      <c r="E66" s="1035"/>
      <c r="F66" s="1035"/>
      <c r="G66" s="1035"/>
      <c r="H66" s="1035"/>
      <c r="I66" s="1035"/>
      <c r="J66" s="3772"/>
      <c r="K66" s="3772"/>
      <c r="L66" s="3772"/>
    </row>
    <row r="67" spans="1:12">
      <c r="A67" s="1034" t="s">
        <v>4957</v>
      </c>
      <c r="B67" s="1019"/>
      <c r="C67" s="1019"/>
      <c r="D67" s="1019"/>
      <c r="E67" s="1019"/>
      <c r="F67" s="1019"/>
      <c r="G67" s="1019"/>
      <c r="H67" s="1019"/>
      <c r="I67" s="1019"/>
      <c r="J67" s="1019"/>
      <c r="K67" s="1019"/>
      <c r="L67" s="1019"/>
    </row>
    <row r="68" spans="1:12">
      <c r="A68" s="1034" t="s">
        <v>4956</v>
      </c>
      <c r="B68" s="1019"/>
      <c r="C68" s="1019"/>
      <c r="D68" s="1019"/>
      <c r="E68" s="1019"/>
      <c r="F68" s="1019"/>
      <c r="G68" s="1019"/>
      <c r="H68" s="1019"/>
      <c r="I68" s="1019"/>
      <c r="J68" s="1019"/>
      <c r="K68" s="1019"/>
      <c r="L68" s="1019"/>
    </row>
    <row r="69" spans="1:12">
      <c r="A69" s="1019" t="s">
        <v>6695</v>
      </c>
      <c r="B69" s="1019"/>
      <c r="C69" s="1019"/>
      <c r="D69" s="1019"/>
      <c r="E69" s="1019"/>
      <c r="F69" s="1019"/>
      <c r="G69" s="1019"/>
      <c r="H69" s="1019"/>
      <c r="I69" s="1019"/>
      <c r="J69" s="1019"/>
      <c r="K69" s="1019"/>
      <c r="L69" s="1019"/>
    </row>
    <row r="70" spans="1:12">
      <c r="A70" s="1019" t="s">
        <v>6696</v>
      </c>
      <c r="B70" s="1019"/>
      <c r="C70" s="1019"/>
      <c r="D70" s="1019"/>
      <c r="E70" s="1019"/>
      <c r="F70" s="1019"/>
      <c r="G70" s="1019"/>
      <c r="H70" s="1019"/>
      <c r="I70" s="1019"/>
      <c r="J70" s="1019"/>
      <c r="K70" s="1019"/>
      <c r="L70" s="1019"/>
    </row>
    <row r="71" spans="1:12">
      <c r="A71" s="707"/>
      <c r="B71" s="707"/>
      <c r="C71" s="707"/>
      <c r="D71" s="707"/>
      <c r="E71" s="707"/>
      <c r="F71" s="707"/>
      <c r="G71" s="707"/>
      <c r="H71" s="707"/>
      <c r="I71" s="707"/>
      <c r="J71" s="707"/>
      <c r="K71" s="707"/>
      <c r="L71" s="707"/>
    </row>
  </sheetData>
  <mergeCells count="6">
    <mergeCell ref="J65:L65"/>
    <mergeCell ref="J1:L1"/>
    <mergeCell ref="A2:B3"/>
    <mergeCell ref="D2:D3"/>
    <mergeCell ref="H2:H3"/>
    <mergeCell ref="I2:I3"/>
  </mergeCells>
  <phoneticPr fontId="2"/>
  <hyperlinks>
    <hyperlink ref="N2" location="目次!F16" display="目　次" xr:uid="{00000000-0004-0000-0900-000000000000}"/>
  </hyperlinks>
  <pageMargins left="0.86614173228346458" right="0.86614173228346458" top="0.94488188976377963" bottom="0.31496062992125984" header="0" footer="0"/>
  <pageSetup paperSize="9" scale="71" orientation="portrait" horizontalDpi="300" verticalDpi="3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18"/>
  <sheetViews>
    <sheetView zoomScaleNormal="100" workbookViewId="0">
      <selection activeCell="I2" sqref="I2"/>
    </sheetView>
  </sheetViews>
  <sheetFormatPr defaultRowHeight="13.5"/>
  <cols>
    <col min="1" max="1" width="9" style="3842"/>
    <col min="2" max="7" width="9.875" style="3842" customWidth="1"/>
    <col min="8" max="16384" width="9" style="3842"/>
  </cols>
  <sheetData>
    <row r="1" spans="1:9" s="3829" customFormat="1" ht="21.75" customHeight="1" thickBot="1">
      <c r="A1" s="4388" t="s">
        <v>7574</v>
      </c>
      <c r="B1" s="3827"/>
      <c r="C1" s="3827"/>
      <c r="D1" s="3827"/>
      <c r="E1" s="3827"/>
      <c r="F1" s="3828"/>
      <c r="G1" s="3828"/>
    </row>
    <row r="2" spans="1:9" s="3829" customFormat="1" ht="18.75">
      <c r="A2" s="6067" t="s">
        <v>341</v>
      </c>
      <c r="B2" s="3830" t="s">
        <v>7575</v>
      </c>
      <c r="C2" s="3831"/>
      <c r="D2" s="3830" t="s">
        <v>7576</v>
      </c>
      <c r="E2" s="3831"/>
      <c r="F2" s="3830" t="s">
        <v>7577</v>
      </c>
      <c r="G2" s="3832"/>
      <c r="I2" s="5206" t="s">
        <v>8125</v>
      </c>
    </row>
    <row r="3" spans="1:9" s="3829" customFormat="1">
      <c r="A3" s="6068"/>
      <c r="B3" s="3833" t="s">
        <v>7578</v>
      </c>
      <c r="C3" s="3834" t="s">
        <v>7579</v>
      </c>
      <c r="D3" s="3833" t="s">
        <v>7580</v>
      </c>
      <c r="E3" s="3834" t="s">
        <v>7579</v>
      </c>
      <c r="F3" s="3833" t="s">
        <v>7580</v>
      </c>
      <c r="G3" s="3833" t="s">
        <v>7579</v>
      </c>
    </row>
    <row r="4" spans="1:9" s="3829" customFormat="1" ht="20.25" customHeight="1">
      <c r="A4" s="3835" t="s">
        <v>413</v>
      </c>
      <c r="B4" s="3836">
        <v>15138</v>
      </c>
      <c r="C4" s="3837">
        <v>1262</v>
      </c>
      <c r="D4" s="3837">
        <v>6969</v>
      </c>
      <c r="E4" s="3837">
        <v>581</v>
      </c>
      <c r="F4" s="3837">
        <v>2910</v>
      </c>
      <c r="G4" s="3838">
        <v>243</v>
      </c>
    </row>
    <row r="5" spans="1:9" s="3829" customFormat="1" ht="20.25" customHeight="1">
      <c r="A5" s="3835">
        <v>2</v>
      </c>
      <c r="B5" s="3836">
        <v>12248</v>
      </c>
      <c r="C5" s="3837">
        <v>1021</v>
      </c>
      <c r="D5" s="3837">
        <v>6696</v>
      </c>
      <c r="E5" s="3837">
        <v>558</v>
      </c>
      <c r="F5" s="3837">
        <v>2549</v>
      </c>
      <c r="G5" s="3838">
        <v>212</v>
      </c>
    </row>
    <row r="6" spans="1:9" s="3829" customFormat="1" ht="20.25" customHeight="1">
      <c r="A6" s="3835">
        <v>3</v>
      </c>
      <c r="B6" s="3836">
        <v>14636</v>
      </c>
      <c r="C6" s="3837">
        <v>1220</v>
      </c>
      <c r="D6" s="3837">
        <v>6226</v>
      </c>
      <c r="E6" s="3837">
        <v>519</v>
      </c>
      <c r="F6" s="3837">
        <v>2574</v>
      </c>
      <c r="G6" s="3838">
        <v>215</v>
      </c>
    </row>
    <row r="7" spans="1:9" s="3829" customFormat="1" ht="20.25" customHeight="1">
      <c r="A7" s="3839">
        <v>4</v>
      </c>
      <c r="B7" s="3836">
        <v>16351</v>
      </c>
      <c r="C7" s="3837">
        <v>1363</v>
      </c>
      <c r="D7" s="3837">
        <v>6389</v>
      </c>
      <c r="E7" s="3837">
        <v>532</v>
      </c>
      <c r="F7" s="3837">
        <v>2456</v>
      </c>
      <c r="G7" s="3838">
        <v>205</v>
      </c>
    </row>
    <row r="8" spans="1:9" s="3829" customFormat="1" ht="20.25" customHeight="1" thickBot="1">
      <c r="A8" s="4389">
        <v>5</v>
      </c>
      <c r="B8" s="4390">
        <v>14440</v>
      </c>
      <c r="C8" s="4391">
        <v>1203</v>
      </c>
      <c r="D8" s="4391">
        <v>6502</v>
      </c>
      <c r="E8" s="4391">
        <v>542</v>
      </c>
      <c r="F8" s="4391">
        <v>2500</v>
      </c>
      <c r="G8" s="4392">
        <v>208</v>
      </c>
    </row>
    <row r="9" spans="1:9" s="3829" customFormat="1" ht="21.75" customHeight="1">
      <c r="A9" s="3827"/>
      <c r="B9" s="3827"/>
      <c r="C9" s="3827"/>
      <c r="D9" s="3827"/>
      <c r="E9" s="3827"/>
      <c r="F9" s="3840"/>
      <c r="G9" s="3841" t="s">
        <v>7581</v>
      </c>
    </row>
    <row r="10" spans="1:9" s="3829" customFormat="1"/>
    <row r="18" spans="8:8">
      <c r="H18" s="3829"/>
    </row>
  </sheetData>
  <mergeCells count="1">
    <mergeCell ref="A2:A3"/>
  </mergeCells>
  <phoneticPr fontId="2"/>
  <hyperlinks>
    <hyperlink ref="I2" location="目次!F125" display="目　次" xr:uid="{00000000-0004-0000-6C00-000000000000}"/>
  </hyperlinks>
  <pageMargins left="0.70866141732283472" right="0.70866141732283472" top="0.74803149606299213" bottom="0.74803149606299213" header="0.31496062992125984" footer="0.31496062992125984"/>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14"/>
  <sheetViews>
    <sheetView workbookViewId="0">
      <selection activeCell="N2" sqref="N2"/>
    </sheetView>
  </sheetViews>
  <sheetFormatPr defaultRowHeight="13.5"/>
  <cols>
    <col min="1" max="1" width="5.125" style="3842" customWidth="1"/>
    <col min="2" max="4" width="7.5" style="3842" bestFit="1" customWidth="1"/>
    <col min="5" max="5" width="8.25" style="3842" bestFit="1" customWidth="1"/>
    <col min="6" max="7" width="6.25" style="3842" customWidth="1"/>
    <col min="8" max="8" width="13" style="3842" bestFit="1" customWidth="1"/>
    <col min="9" max="11" width="8.875" style="3842" customWidth="1"/>
    <col min="12" max="12" width="11.125" style="3842" customWidth="1"/>
    <col min="13" max="16384" width="9" style="3842"/>
  </cols>
  <sheetData>
    <row r="1" spans="1:14" s="3829" customFormat="1" ht="20.25" thickBot="1">
      <c r="A1" s="3843" t="s">
        <v>7582</v>
      </c>
      <c r="B1" s="3844"/>
      <c r="C1" s="3844"/>
      <c r="D1" s="3844"/>
      <c r="E1" s="3844"/>
      <c r="F1" s="3844"/>
      <c r="G1" s="3844"/>
      <c r="H1" s="3844"/>
      <c r="I1" s="3844"/>
      <c r="J1" s="3844"/>
      <c r="K1" s="3845"/>
      <c r="L1" s="3846" t="s">
        <v>7583</v>
      </c>
    </row>
    <row r="2" spans="1:14" s="3829" customFormat="1" ht="17.25" customHeight="1">
      <c r="A2" s="6069" t="s">
        <v>341</v>
      </c>
      <c r="B2" s="3847" t="s">
        <v>7584</v>
      </c>
      <c r="C2" s="3848"/>
      <c r="D2" s="3848"/>
      <c r="E2" s="3849" t="s">
        <v>7585</v>
      </c>
      <c r="F2" s="3848"/>
      <c r="G2" s="3848"/>
      <c r="H2" s="3848"/>
      <c r="I2" s="6072" t="s">
        <v>7586</v>
      </c>
      <c r="J2" s="6073"/>
      <c r="K2" s="6072" t="s">
        <v>7587</v>
      </c>
      <c r="L2" s="6074"/>
      <c r="N2" s="5206" t="s">
        <v>8125</v>
      </c>
    </row>
    <row r="3" spans="1:14" s="3829" customFormat="1" ht="15.75" customHeight="1">
      <c r="A3" s="6070"/>
      <c r="B3" s="6075" t="s">
        <v>747</v>
      </c>
      <c r="C3" s="6075" t="s">
        <v>1892</v>
      </c>
      <c r="D3" s="6075" t="s">
        <v>1891</v>
      </c>
      <c r="E3" s="3850" t="s">
        <v>7588</v>
      </c>
      <c r="F3" s="3851"/>
      <c r="G3" s="3851"/>
      <c r="H3" s="3852" t="s">
        <v>7589</v>
      </c>
      <c r="I3" s="6077" t="s">
        <v>7590</v>
      </c>
      <c r="J3" s="6079" t="s">
        <v>7591</v>
      </c>
      <c r="K3" s="6077" t="s">
        <v>7590</v>
      </c>
      <c r="L3" s="6080" t="s">
        <v>7591</v>
      </c>
    </row>
    <row r="4" spans="1:14" s="3829" customFormat="1" ht="15.75" customHeight="1">
      <c r="A4" s="6071"/>
      <c r="B4" s="6076"/>
      <c r="C4" s="6076"/>
      <c r="D4" s="6076"/>
      <c r="E4" s="3853" t="s">
        <v>747</v>
      </c>
      <c r="F4" s="3853" t="s">
        <v>1892</v>
      </c>
      <c r="G4" s="3853" t="s">
        <v>1891</v>
      </c>
      <c r="H4" s="3853" t="s">
        <v>7592</v>
      </c>
      <c r="I4" s="6078"/>
      <c r="J4" s="6078"/>
      <c r="K4" s="6078"/>
      <c r="L4" s="6081"/>
    </row>
    <row r="5" spans="1:14" s="3829" customFormat="1" ht="24.75" customHeight="1">
      <c r="A5" s="3854" t="s">
        <v>413</v>
      </c>
      <c r="B5" s="3855">
        <v>1761</v>
      </c>
      <c r="C5" s="3856">
        <v>733</v>
      </c>
      <c r="D5" s="3856">
        <v>1028</v>
      </c>
      <c r="E5" s="3857">
        <v>505</v>
      </c>
      <c r="F5" s="3857">
        <v>187</v>
      </c>
      <c r="G5" s="3857">
        <v>318</v>
      </c>
      <c r="H5" s="3857">
        <v>704993</v>
      </c>
      <c r="I5" s="3858">
        <v>40</v>
      </c>
      <c r="J5" s="3858">
        <v>7582</v>
      </c>
      <c r="K5" s="3858">
        <v>411</v>
      </c>
      <c r="L5" s="3859">
        <v>89202</v>
      </c>
    </row>
    <row r="6" spans="1:14" s="3829" customFormat="1" ht="24.75" customHeight="1">
      <c r="A6" s="3854">
        <v>2</v>
      </c>
      <c r="B6" s="3855">
        <v>1930</v>
      </c>
      <c r="C6" s="3856">
        <v>830</v>
      </c>
      <c r="D6" s="3856">
        <v>1100</v>
      </c>
      <c r="E6" s="3857">
        <v>669</v>
      </c>
      <c r="F6" s="3857">
        <v>263</v>
      </c>
      <c r="G6" s="3857">
        <v>406</v>
      </c>
      <c r="H6" s="3857">
        <v>970476</v>
      </c>
      <c r="I6" s="3858">
        <v>37</v>
      </c>
      <c r="J6" s="3858">
        <v>7077</v>
      </c>
      <c r="K6" s="3858">
        <v>466</v>
      </c>
      <c r="L6" s="3859">
        <v>99353</v>
      </c>
    </row>
    <row r="7" spans="1:14" s="3829" customFormat="1" ht="24.75" customHeight="1">
      <c r="A7" s="3854">
        <v>3</v>
      </c>
      <c r="B7" s="3855">
        <v>1525</v>
      </c>
      <c r="C7" s="3856">
        <v>629</v>
      </c>
      <c r="D7" s="3856">
        <v>896</v>
      </c>
      <c r="E7" s="3857">
        <v>488</v>
      </c>
      <c r="F7" s="3857">
        <v>204</v>
      </c>
      <c r="G7" s="3857">
        <v>284</v>
      </c>
      <c r="H7" s="3857">
        <v>760921</v>
      </c>
      <c r="I7" s="3858">
        <v>38</v>
      </c>
      <c r="J7" s="3858">
        <v>7256</v>
      </c>
      <c r="K7" s="3858">
        <v>470</v>
      </c>
      <c r="L7" s="3859">
        <v>97891</v>
      </c>
    </row>
    <row r="8" spans="1:14" s="3829" customFormat="1" ht="24.75" customHeight="1">
      <c r="A8" s="3860">
        <v>4</v>
      </c>
      <c r="B8" s="3855">
        <v>1595</v>
      </c>
      <c r="C8" s="3856">
        <v>666</v>
      </c>
      <c r="D8" s="3856">
        <v>929</v>
      </c>
      <c r="E8" s="3857">
        <v>480</v>
      </c>
      <c r="F8" s="3857">
        <v>189</v>
      </c>
      <c r="G8" s="3857">
        <v>291</v>
      </c>
      <c r="H8" s="3857">
        <v>688271</v>
      </c>
      <c r="I8" s="3858">
        <v>35</v>
      </c>
      <c r="J8" s="3858">
        <v>7028</v>
      </c>
      <c r="K8" s="3858">
        <v>472</v>
      </c>
      <c r="L8" s="3859">
        <v>98940</v>
      </c>
    </row>
    <row r="9" spans="1:14" s="3829" customFormat="1" ht="24.75" customHeight="1" thickBot="1">
      <c r="A9" s="3861">
        <v>5</v>
      </c>
      <c r="B9" s="3862">
        <v>1717</v>
      </c>
      <c r="C9" s="3863">
        <v>681</v>
      </c>
      <c r="D9" s="3863">
        <v>1036</v>
      </c>
      <c r="E9" s="3864">
        <v>507</v>
      </c>
      <c r="F9" s="3864">
        <v>205</v>
      </c>
      <c r="G9" s="3864">
        <v>302</v>
      </c>
      <c r="H9" s="3864">
        <v>738467</v>
      </c>
      <c r="I9" s="3865">
        <v>33</v>
      </c>
      <c r="J9" s="3865">
        <v>6541</v>
      </c>
      <c r="K9" s="3865">
        <v>548</v>
      </c>
      <c r="L9" s="3866">
        <v>119577</v>
      </c>
    </row>
    <row r="10" spans="1:14" s="3829" customFormat="1" ht="17.25">
      <c r="A10" s="3844"/>
      <c r="B10" s="3844"/>
      <c r="C10" s="3844"/>
      <c r="D10" s="3844"/>
      <c r="E10" s="3844"/>
      <c r="F10" s="3844"/>
      <c r="G10" s="3844"/>
      <c r="H10" s="3844"/>
      <c r="I10" s="3844"/>
      <c r="J10" s="3867"/>
      <c r="K10" s="3867"/>
      <c r="L10" s="3868" t="s">
        <v>7593</v>
      </c>
    </row>
    <row r="11" spans="1:14" s="3829" customFormat="1"/>
    <row r="12" spans="1:14" s="3829" customFormat="1"/>
    <row r="13" spans="1:14" s="3829" customFormat="1"/>
    <row r="14" spans="1:14" s="3829" customFormat="1"/>
  </sheetData>
  <mergeCells count="10">
    <mergeCell ref="A2:A4"/>
    <mergeCell ref="I2:J2"/>
    <mergeCell ref="K2:L2"/>
    <mergeCell ref="B3:B4"/>
    <mergeCell ref="C3:C4"/>
    <mergeCell ref="D3:D4"/>
    <mergeCell ref="I3:I4"/>
    <mergeCell ref="J3:J4"/>
    <mergeCell ref="K3:K4"/>
    <mergeCell ref="L3:L4"/>
  </mergeCells>
  <phoneticPr fontId="2"/>
  <hyperlinks>
    <hyperlink ref="N2" location="目次!F126" display="目　次" xr:uid="{00000000-0004-0000-6D00-000000000000}"/>
  </hyperlinks>
  <pageMargins left="0.23622047244094491" right="0.23622047244094491" top="0.74803149606299213" bottom="0.74803149606299213" header="0.31496062992125984" footer="0.31496062992125984"/>
  <pageSetup paperSize="9" scale="9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G20"/>
  <sheetViews>
    <sheetView workbookViewId="0">
      <selection activeCell="G2" sqref="G2"/>
    </sheetView>
  </sheetViews>
  <sheetFormatPr defaultRowHeight="13.5"/>
  <cols>
    <col min="1" max="5" width="15.5" style="3842" customWidth="1"/>
    <col min="6" max="6" width="12" style="3842" customWidth="1"/>
    <col min="7" max="16384" width="9" style="3842"/>
  </cols>
  <sheetData>
    <row r="1" spans="1:7" ht="14.25">
      <c r="A1" s="4393" t="s">
        <v>7594</v>
      </c>
      <c r="B1" s="3829"/>
      <c r="C1" s="3829"/>
      <c r="D1" s="3829"/>
      <c r="E1" s="3829"/>
      <c r="F1" s="3829"/>
      <c r="G1" s="3829"/>
    </row>
    <row r="2" spans="1:7" ht="19.5" thickBot="1">
      <c r="A2" s="3829"/>
      <c r="B2" s="3869"/>
      <c r="C2" s="3869"/>
      <c r="D2" s="3870"/>
      <c r="E2" s="3871" t="s">
        <v>7595</v>
      </c>
      <c r="F2" s="3829"/>
      <c r="G2" s="5206" t="s">
        <v>8125</v>
      </c>
    </row>
    <row r="3" spans="1:7" ht="27.75" customHeight="1">
      <c r="A3" s="6084" t="s">
        <v>7596</v>
      </c>
      <c r="B3" s="6085"/>
      <c r="C3" s="3872" t="s">
        <v>747</v>
      </c>
      <c r="D3" s="3872" t="s">
        <v>7597</v>
      </c>
      <c r="E3" s="3873" t="s">
        <v>7598</v>
      </c>
      <c r="F3" s="3874"/>
      <c r="G3" s="3829"/>
    </row>
    <row r="4" spans="1:7" ht="27.75" customHeight="1">
      <c r="A4" s="6082" t="s">
        <v>7599</v>
      </c>
      <c r="B4" s="6083"/>
      <c r="C4" s="3880">
        <v>3545</v>
      </c>
      <c r="D4" s="3881">
        <v>1307</v>
      </c>
      <c r="E4" s="3882">
        <v>2238</v>
      </c>
      <c r="F4" s="3874"/>
      <c r="G4" s="3829"/>
    </row>
    <row r="5" spans="1:7" ht="27.75" customHeight="1">
      <c r="A5" s="6082" t="s">
        <v>7577</v>
      </c>
      <c r="B5" s="6083"/>
      <c r="C5" s="3883">
        <v>1330</v>
      </c>
      <c r="D5" s="3884">
        <v>586</v>
      </c>
      <c r="E5" s="3885">
        <v>744</v>
      </c>
      <c r="F5" s="3874"/>
      <c r="G5" s="3829"/>
    </row>
    <row r="6" spans="1:7" ht="27.75" customHeight="1" thickBot="1">
      <c r="A6" s="3875" t="s">
        <v>7600</v>
      </c>
      <c r="B6" s="3876" t="s">
        <v>7601</v>
      </c>
      <c r="C6" s="3886">
        <v>0.375</v>
      </c>
      <c r="D6" s="3887">
        <v>0.44800000000000001</v>
      </c>
      <c r="E6" s="3888">
        <v>0.33200000000000002</v>
      </c>
      <c r="F6" s="3874"/>
      <c r="G6" s="3829"/>
    </row>
    <row r="7" spans="1:7">
      <c r="A7" s="3869"/>
      <c r="B7" s="3869"/>
      <c r="C7" s="3877"/>
      <c r="D7" s="3877"/>
      <c r="E7" s="3868" t="s">
        <v>7593</v>
      </c>
      <c r="F7" s="3874"/>
      <c r="G7" s="3829"/>
    </row>
    <row r="8" spans="1:7">
      <c r="A8" s="3878"/>
      <c r="B8" s="3878"/>
      <c r="C8" s="3879"/>
      <c r="D8" s="3878"/>
      <c r="E8" s="3878"/>
      <c r="F8" s="3874"/>
      <c r="G8" s="3829"/>
    </row>
    <row r="9" spans="1:7">
      <c r="A9" s="3829"/>
      <c r="B9" s="3829"/>
      <c r="C9" s="4394"/>
      <c r="D9" s="3829"/>
      <c r="E9" s="3829"/>
      <c r="F9" s="3829"/>
      <c r="G9" s="3829"/>
    </row>
    <row r="10" spans="1:7">
      <c r="A10" s="3829"/>
      <c r="B10" s="3829"/>
      <c r="C10" s="4395"/>
      <c r="D10" s="4396"/>
      <c r="E10" s="3829"/>
      <c r="F10" s="3829"/>
      <c r="G10" s="3829"/>
    </row>
    <row r="11" spans="1:7">
      <c r="A11" s="3829"/>
      <c r="B11" s="3829"/>
      <c r="C11" s="3829"/>
      <c r="D11" s="3829"/>
      <c r="E11" s="3829"/>
      <c r="F11" s="3829"/>
      <c r="G11" s="3829"/>
    </row>
    <row r="12" spans="1:7">
      <c r="A12" s="3829"/>
      <c r="B12" s="3829"/>
      <c r="C12" s="4395"/>
      <c r="D12" s="4396"/>
      <c r="E12" s="3829"/>
      <c r="F12" s="3829"/>
      <c r="G12" s="3829"/>
    </row>
    <row r="13" spans="1:7" ht="20.100000000000001" customHeight="1" thickBot="1">
      <c r="A13" s="3829" t="s">
        <v>7602</v>
      </c>
      <c r="B13" s="3829"/>
      <c r="C13" s="3829"/>
      <c r="D13" s="3829"/>
      <c r="E13" s="3829"/>
      <c r="F13" s="3829"/>
      <c r="G13" s="3829"/>
    </row>
    <row r="14" spans="1:7" ht="20.100000000000001" customHeight="1">
      <c r="A14" s="6084" t="s">
        <v>7596</v>
      </c>
      <c r="B14" s="6085"/>
      <c r="C14" s="3872" t="s">
        <v>747</v>
      </c>
      <c r="D14" s="3872" t="s">
        <v>7597</v>
      </c>
      <c r="E14" s="3873" t="s">
        <v>7603</v>
      </c>
      <c r="F14" s="3829"/>
      <c r="G14" s="3829"/>
    </row>
    <row r="15" spans="1:7" ht="20.100000000000001" customHeight="1">
      <c r="A15" s="6082" t="s">
        <v>7599</v>
      </c>
      <c r="B15" s="6083"/>
      <c r="C15" s="3880">
        <v>3294</v>
      </c>
      <c r="D15" s="3881">
        <v>1265</v>
      </c>
      <c r="E15" s="3882">
        <v>2029</v>
      </c>
      <c r="F15" s="3829"/>
      <c r="G15" s="3829"/>
    </row>
    <row r="16" spans="1:7" ht="20.100000000000001" customHeight="1">
      <c r="A16" s="6082" t="s">
        <v>7577</v>
      </c>
      <c r="B16" s="6083"/>
      <c r="C16" s="3883">
        <v>1265</v>
      </c>
      <c r="D16" s="3884">
        <v>589</v>
      </c>
      <c r="E16" s="3885">
        <v>676</v>
      </c>
      <c r="F16" s="3829"/>
      <c r="G16" s="3829"/>
    </row>
    <row r="17" spans="1:7" ht="20.100000000000001" customHeight="1" thickBot="1">
      <c r="A17" s="3875" t="s">
        <v>7600</v>
      </c>
      <c r="B17" s="3876" t="s">
        <v>7601</v>
      </c>
      <c r="C17" s="3886">
        <v>0.38400000000000001</v>
      </c>
      <c r="D17" s="3887">
        <v>0.46500000000000002</v>
      </c>
      <c r="E17" s="3888">
        <v>0.33300000000000002</v>
      </c>
      <c r="F17" s="3829"/>
      <c r="G17" s="3829"/>
    </row>
    <row r="18" spans="1:7">
      <c r="A18" s="3829"/>
      <c r="B18" s="3829"/>
      <c r="C18" s="3829"/>
      <c r="D18" s="3829"/>
      <c r="E18" s="3829"/>
      <c r="F18" s="3829"/>
      <c r="G18" s="3829"/>
    </row>
    <row r="19" spans="1:7">
      <c r="A19" s="3829"/>
      <c r="B19" s="3829"/>
      <c r="C19" s="3829"/>
      <c r="D19" s="3829"/>
      <c r="E19" s="3829"/>
      <c r="F19" s="3829"/>
      <c r="G19" s="3829"/>
    </row>
    <row r="20" spans="1:7">
      <c r="A20" s="3829"/>
      <c r="B20" s="3829"/>
      <c r="C20" s="3829"/>
      <c r="D20" s="3829"/>
      <c r="E20" s="3829"/>
      <c r="F20" s="3829"/>
      <c r="G20" s="3829"/>
    </row>
  </sheetData>
  <mergeCells count="6">
    <mergeCell ref="A16:B16"/>
    <mergeCell ref="A3:B3"/>
    <mergeCell ref="A4:B4"/>
    <mergeCell ref="A5:B5"/>
    <mergeCell ref="A14:B14"/>
    <mergeCell ref="A15:B15"/>
  </mergeCells>
  <phoneticPr fontId="2"/>
  <hyperlinks>
    <hyperlink ref="G2" location="目次!F127" display="目　次" xr:uid="{00000000-0004-0000-6E00-000000000000}"/>
  </hyperlinks>
  <pageMargins left="0.70866141732283472" right="0.70866141732283472" top="0.74803149606299213" bottom="0.74803149606299213" header="0.31496062992125984" footer="0.31496062992125984"/>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J38"/>
  <sheetViews>
    <sheetView showGridLines="0" workbookViewId="0">
      <selection activeCell="J2" sqref="J2"/>
    </sheetView>
  </sheetViews>
  <sheetFormatPr defaultRowHeight="12.75"/>
  <cols>
    <col min="1" max="1" width="9" style="64" customWidth="1"/>
    <col min="2" max="2" width="7.875" style="64" customWidth="1"/>
    <col min="3" max="6" width="9.75" style="64" customWidth="1"/>
    <col min="7" max="7" width="9.875" style="64" customWidth="1"/>
    <col min="8" max="8" width="10.125" style="64" customWidth="1"/>
    <col min="9" max="9" width="9" style="64"/>
    <col min="10" max="10" width="10.875" style="64" customWidth="1"/>
    <col min="11" max="16384" width="9" style="64"/>
  </cols>
  <sheetData>
    <row r="1" spans="1:10" ht="15.95" customHeight="1">
      <c r="A1" s="128" t="s">
        <v>1981</v>
      </c>
    </row>
    <row r="2" spans="1:10" ht="15.95" customHeight="1">
      <c r="J2" s="588" t="s">
        <v>8125</v>
      </c>
    </row>
    <row r="3" spans="1:10" ht="15.95" customHeight="1">
      <c r="A3" s="3" t="s">
        <v>1980</v>
      </c>
      <c r="B3" s="3" t="s">
        <v>1979</v>
      </c>
      <c r="C3" s="3"/>
      <c r="D3" s="3"/>
      <c r="E3" s="3"/>
      <c r="F3" s="3"/>
      <c r="G3" s="3"/>
      <c r="H3" s="3"/>
      <c r="I3" s="3"/>
    </row>
    <row r="4" spans="1:10" ht="19.5" customHeight="1">
      <c r="A4" s="3" t="s">
        <v>1978</v>
      </c>
      <c r="B4" s="3" t="s">
        <v>1977</v>
      </c>
      <c r="C4" s="2527"/>
      <c r="D4" s="2527"/>
      <c r="E4" s="2527"/>
      <c r="F4" s="2527"/>
      <c r="G4" s="2527"/>
      <c r="H4" s="3"/>
      <c r="I4" s="3"/>
    </row>
    <row r="5" spans="1:10" ht="15.95" customHeight="1">
      <c r="A5" s="3"/>
      <c r="B5" s="3" t="s">
        <v>1976</v>
      </c>
      <c r="C5" s="2527"/>
      <c r="D5" s="2527"/>
      <c r="E5" s="2527"/>
      <c r="F5" s="2527"/>
      <c r="G5" s="2527"/>
      <c r="H5" s="3"/>
      <c r="I5" s="3"/>
    </row>
    <row r="6" spans="1:10" ht="15.95" customHeight="1">
      <c r="A6" s="3"/>
      <c r="B6" s="3" t="s">
        <v>1975</v>
      </c>
      <c r="C6" s="2527"/>
      <c r="D6" s="2527"/>
      <c r="E6" s="2527"/>
      <c r="F6" s="2527"/>
      <c r="G6" s="2527"/>
      <c r="H6" s="2527"/>
      <c r="I6" s="3"/>
    </row>
    <row r="7" spans="1:10" ht="15.95" customHeight="1">
      <c r="A7" s="3"/>
      <c r="B7" s="3" t="s">
        <v>1974</v>
      </c>
      <c r="C7" s="2527"/>
      <c r="D7" s="2527"/>
      <c r="E7" s="2527"/>
      <c r="F7" s="2527"/>
      <c r="G7" s="2527"/>
      <c r="H7" s="2527"/>
      <c r="I7" s="3"/>
    </row>
    <row r="8" spans="1:10" ht="15.95" customHeight="1">
      <c r="A8" s="3"/>
      <c r="B8" s="3" t="s">
        <v>1973</v>
      </c>
      <c r="C8" s="1970"/>
      <c r="D8" s="1970"/>
      <c r="E8" s="1970"/>
      <c r="F8" s="1970"/>
      <c r="G8" s="1970"/>
      <c r="H8" s="2527"/>
      <c r="I8" s="3"/>
    </row>
    <row r="9" spans="1:10" ht="19.5" customHeight="1">
      <c r="A9" s="3" t="s">
        <v>1972</v>
      </c>
      <c r="B9" s="3" t="s">
        <v>1971</v>
      </c>
      <c r="C9" s="3"/>
      <c r="D9" s="3"/>
      <c r="E9" s="3"/>
      <c r="F9" s="3"/>
      <c r="G9" s="3"/>
      <c r="H9" s="3"/>
      <c r="I9" s="3"/>
    </row>
    <row r="10" spans="1:10" ht="15.95" customHeight="1">
      <c r="A10" s="3"/>
      <c r="B10" s="3" t="s">
        <v>1970</v>
      </c>
      <c r="C10" s="3"/>
      <c r="D10" s="3"/>
      <c r="E10" s="3"/>
      <c r="F10" s="3"/>
      <c r="G10" s="3"/>
      <c r="H10" s="3"/>
      <c r="I10" s="3"/>
    </row>
    <row r="11" spans="1:10" ht="9" customHeight="1">
      <c r="A11" s="3"/>
      <c r="B11" s="3"/>
      <c r="C11" s="3"/>
      <c r="D11" s="3"/>
      <c r="E11" s="3"/>
      <c r="F11" s="3"/>
      <c r="G11" s="3"/>
      <c r="H11" s="3"/>
      <c r="I11" s="3"/>
    </row>
    <row r="12" spans="1:10" ht="15.95" customHeight="1" thickBot="1">
      <c r="A12" s="3" t="s">
        <v>1969</v>
      </c>
      <c r="B12" s="3"/>
      <c r="C12" s="4065"/>
      <c r="D12" s="4062"/>
      <c r="E12" s="4062"/>
      <c r="F12" s="4062"/>
      <c r="H12" s="4062" t="s">
        <v>1968</v>
      </c>
      <c r="I12" s="3"/>
    </row>
    <row r="13" spans="1:10" s="65" customFormat="1" ht="14.25" customHeight="1">
      <c r="A13" s="1971"/>
      <c r="B13" s="253" t="s">
        <v>1967</v>
      </c>
      <c r="C13" s="1216"/>
      <c r="D13" s="1216"/>
      <c r="E13" s="1972"/>
      <c r="F13" s="1972"/>
      <c r="G13" s="1972"/>
      <c r="H13" s="93"/>
    </row>
    <row r="14" spans="1:10" s="65" customFormat="1" ht="14.25" customHeight="1">
      <c r="A14" s="252" t="s">
        <v>1966</v>
      </c>
      <c r="B14" s="1227" t="s">
        <v>1965</v>
      </c>
      <c r="C14" s="1974" t="s">
        <v>6441</v>
      </c>
      <c r="D14" s="1974" t="s">
        <v>6442</v>
      </c>
      <c r="E14" s="1973" t="s">
        <v>6443</v>
      </c>
      <c r="F14" s="1973" t="s">
        <v>6444</v>
      </c>
      <c r="G14" s="1973" t="s">
        <v>2161</v>
      </c>
    </row>
    <row r="15" spans="1:10" s="65" customFormat="1" ht="14.25" customHeight="1">
      <c r="A15" s="1975" t="s">
        <v>1963</v>
      </c>
      <c r="B15" s="23"/>
      <c r="C15" s="1977"/>
      <c r="D15" s="1977"/>
      <c r="E15" s="1976"/>
      <c r="F15" s="1976"/>
      <c r="G15" s="1976"/>
    </row>
    <row r="16" spans="1:10" ht="15.95" customHeight="1">
      <c r="A16" s="6086" t="s">
        <v>1964</v>
      </c>
      <c r="B16" s="6087"/>
      <c r="C16" s="88">
        <v>14225</v>
      </c>
      <c r="D16" s="88">
        <v>14215</v>
      </c>
      <c r="E16" s="1978">
        <v>14169</v>
      </c>
      <c r="F16" s="1978">
        <v>13985</v>
      </c>
      <c r="G16" s="1978">
        <v>13915</v>
      </c>
    </row>
    <row r="17" spans="1:9" ht="15.95" customHeight="1" thickBot="1">
      <c r="A17" s="6088" t="s">
        <v>1963</v>
      </c>
      <c r="B17" s="6089"/>
      <c r="C17" s="2454">
        <v>1565</v>
      </c>
      <c r="D17" s="2454">
        <v>1547</v>
      </c>
      <c r="E17" s="2453">
        <v>1532</v>
      </c>
      <c r="F17" s="2453">
        <v>1504</v>
      </c>
      <c r="G17" s="2453">
        <v>1470</v>
      </c>
      <c r="H17" s="106"/>
    </row>
    <row r="18" spans="1:9" ht="24" customHeight="1">
      <c r="A18" s="3"/>
      <c r="B18" s="3"/>
      <c r="C18" s="3"/>
      <c r="D18" s="3"/>
      <c r="E18" s="6090" t="s">
        <v>6822</v>
      </c>
      <c r="F18" s="6090"/>
      <c r="G18" s="6090"/>
      <c r="H18" s="6091"/>
      <c r="I18" s="3"/>
    </row>
    <row r="19" spans="1:9" ht="15.95" customHeight="1">
      <c r="A19" s="3"/>
      <c r="B19" s="3"/>
      <c r="C19" s="3"/>
      <c r="D19" s="3"/>
      <c r="E19" s="3"/>
      <c r="F19" s="3"/>
      <c r="G19" s="3"/>
      <c r="H19" s="3"/>
      <c r="I19" s="3"/>
    </row>
    <row r="20" spans="1:9" ht="15.95" customHeight="1"/>
    <row r="21" spans="1:9" ht="15.95" customHeight="1"/>
    <row r="22" spans="1:9" ht="15.95" customHeight="1"/>
    <row r="23" spans="1:9" ht="15.95" customHeight="1"/>
    <row r="24" spans="1:9" ht="15.95" customHeight="1"/>
    <row r="25" spans="1:9" ht="15.95" customHeight="1"/>
    <row r="26" spans="1:9" ht="15.95" customHeight="1"/>
    <row r="27" spans="1:9" ht="15.95" customHeight="1"/>
    <row r="28" spans="1:9" ht="15.95" customHeight="1"/>
    <row r="29" spans="1:9" ht="15.95" customHeight="1"/>
    <row r="30" spans="1:9" ht="15.95" customHeight="1"/>
    <row r="31" spans="1:9" ht="15.95" customHeight="1"/>
    <row r="32" spans="1:9" ht="15.95" customHeight="1"/>
    <row r="33" ht="15.95" customHeight="1"/>
    <row r="34" ht="15.95" customHeight="1"/>
    <row r="35" ht="15.95" customHeight="1"/>
    <row r="36" ht="15.95" customHeight="1"/>
    <row r="37" ht="15.95" customHeight="1"/>
    <row r="38" ht="15.95" customHeight="1"/>
  </sheetData>
  <mergeCells count="3">
    <mergeCell ref="A16:B16"/>
    <mergeCell ref="A17:B17"/>
    <mergeCell ref="E18:H18"/>
  </mergeCells>
  <phoneticPr fontId="2"/>
  <hyperlinks>
    <hyperlink ref="J2" location="目次!F128" display="目　次" xr:uid="{00000000-0004-0000-6F00-000000000000}"/>
  </hyperlinks>
  <pageMargins left="0.9055118110236221" right="0.9055118110236221" top="0.98425196850393704" bottom="0.98425196850393704" header="0.51181102362204722" footer="0.51181102362204722"/>
  <pageSetup paperSize="9" orientation="portrait" horizontalDpi="300" verticalDpi="300"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E42"/>
  <sheetViews>
    <sheetView showGridLines="0" zoomScaleNormal="100" workbookViewId="0">
      <selection activeCell="E2" sqref="E2"/>
    </sheetView>
  </sheetViews>
  <sheetFormatPr defaultRowHeight="18.75"/>
  <cols>
    <col min="1" max="1" width="15" style="274" customWidth="1"/>
    <col min="2" max="2" width="2" style="274" bestFit="1" customWidth="1"/>
    <col min="3" max="3" width="58.5" style="274" customWidth="1"/>
    <col min="4" max="4" width="9" style="1323"/>
    <col min="5" max="5" width="10.375" style="1323" customWidth="1"/>
    <col min="6" max="16384" width="9" style="1323"/>
  </cols>
  <sheetData>
    <row r="1" spans="1:5">
      <c r="A1" s="6092" t="s">
        <v>3416</v>
      </c>
      <c r="B1" s="6092"/>
      <c r="C1" s="6092"/>
      <c r="D1" s="174"/>
      <c r="E1" s="174"/>
    </row>
    <row r="2" spans="1:5">
      <c r="A2" s="2375"/>
      <c r="B2" s="2375"/>
      <c r="C2" s="4029"/>
      <c r="D2" s="174"/>
      <c r="E2" s="588" t="s">
        <v>8125</v>
      </c>
    </row>
    <row r="3" spans="1:5">
      <c r="A3" s="4043" t="s">
        <v>3415</v>
      </c>
      <c r="B3" s="4043"/>
      <c r="C3" s="4029"/>
      <c r="D3" s="174"/>
      <c r="E3" s="174"/>
    </row>
    <row r="4" spans="1:5">
      <c r="A4" s="6093" t="s">
        <v>3414</v>
      </c>
      <c r="B4" s="6093"/>
      <c r="C4" s="6093"/>
      <c r="D4" s="174"/>
      <c r="E4" s="174"/>
    </row>
    <row r="5" spans="1:5">
      <c r="A5" s="2793" t="s">
        <v>3413</v>
      </c>
      <c r="B5" s="4043" t="s">
        <v>3375</v>
      </c>
      <c r="C5" s="4043" t="s">
        <v>3412</v>
      </c>
      <c r="D5" s="174"/>
      <c r="E5" s="174"/>
    </row>
    <row r="6" spans="1:5">
      <c r="A6" s="2793" t="s">
        <v>3411</v>
      </c>
      <c r="B6" s="4043" t="s">
        <v>3375</v>
      </c>
      <c r="C6" s="2794">
        <v>28795</v>
      </c>
      <c r="D6" s="174"/>
      <c r="E6" s="174"/>
    </row>
    <row r="7" spans="1:5">
      <c r="A7" s="2793" t="s">
        <v>3410</v>
      </c>
      <c r="B7" s="4043" t="s">
        <v>3375</v>
      </c>
      <c r="C7" s="4043" t="s">
        <v>3409</v>
      </c>
      <c r="D7" s="174"/>
      <c r="E7" s="174"/>
    </row>
    <row r="8" spans="1:5">
      <c r="A8" s="2793" t="s">
        <v>3408</v>
      </c>
      <c r="B8" s="4043" t="s">
        <v>3375</v>
      </c>
      <c r="C8" s="4043" t="s">
        <v>3407</v>
      </c>
      <c r="D8" s="174"/>
      <c r="E8" s="174"/>
    </row>
    <row r="9" spans="1:5">
      <c r="A9" s="2793" t="s">
        <v>3380</v>
      </c>
      <c r="B9" s="4043" t="s">
        <v>3375</v>
      </c>
      <c r="C9" s="4043" t="s">
        <v>3406</v>
      </c>
      <c r="D9" s="174"/>
      <c r="E9" s="174"/>
    </row>
    <row r="10" spans="1:5">
      <c r="A10" s="2793" t="s">
        <v>3378</v>
      </c>
      <c r="B10" s="4043" t="s">
        <v>3375</v>
      </c>
      <c r="C10" s="4043" t="s">
        <v>3405</v>
      </c>
      <c r="D10" s="174"/>
      <c r="E10" s="174"/>
    </row>
    <row r="11" spans="1:5">
      <c r="A11" s="2793" t="s">
        <v>3376</v>
      </c>
      <c r="B11" s="4043" t="s">
        <v>3375</v>
      </c>
      <c r="C11" s="4043" t="s">
        <v>3404</v>
      </c>
      <c r="D11" s="174"/>
      <c r="E11" s="174"/>
    </row>
    <row r="12" spans="1:5">
      <c r="A12" s="2793" t="s">
        <v>3403</v>
      </c>
      <c r="B12" s="4043" t="s">
        <v>3375</v>
      </c>
      <c r="C12" s="4043" t="s">
        <v>3402</v>
      </c>
      <c r="D12" s="174"/>
      <c r="E12" s="174"/>
    </row>
    <row r="13" spans="1:5">
      <c r="A13" s="2793" t="s">
        <v>3401</v>
      </c>
      <c r="B13" s="4043" t="s">
        <v>3375</v>
      </c>
      <c r="C13" s="4043" t="s">
        <v>3400</v>
      </c>
      <c r="D13" s="174"/>
      <c r="E13" s="174"/>
    </row>
    <row r="14" spans="1:5" ht="18.75" customHeight="1">
      <c r="A14" s="4043"/>
      <c r="B14" s="4043"/>
      <c r="C14" s="4043" t="s">
        <v>3399</v>
      </c>
      <c r="D14" s="174"/>
      <c r="E14" s="174"/>
    </row>
    <row r="15" spans="1:5" ht="18.75" customHeight="1">
      <c r="A15" s="4029"/>
      <c r="B15" s="4029"/>
      <c r="C15" s="4043" t="s">
        <v>3398</v>
      </c>
      <c r="D15" s="174"/>
      <c r="E15" s="174"/>
    </row>
    <row r="16" spans="1:5">
      <c r="A16" s="4029"/>
      <c r="B16" s="4029"/>
      <c r="C16" s="4043" t="s">
        <v>3397</v>
      </c>
      <c r="D16" s="174"/>
      <c r="E16" s="174"/>
    </row>
    <row r="17" spans="1:5">
      <c r="A17" s="4043"/>
      <c r="B17" s="4043"/>
      <c r="C17" s="4029"/>
      <c r="D17" s="174"/>
      <c r="E17" s="174"/>
    </row>
    <row r="18" spans="1:5">
      <c r="A18" s="5924" t="s">
        <v>3396</v>
      </c>
      <c r="B18" s="5924"/>
      <c r="C18" s="6094"/>
      <c r="D18" s="174"/>
      <c r="E18" s="174"/>
    </row>
    <row r="19" spans="1:5">
      <c r="A19" s="2793" t="s">
        <v>3383</v>
      </c>
      <c r="B19" s="4043" t="s">
        <v>3375</v>
      </c>
      <c r="C19" s="4043" t="s">
        <v>3395</v>
      </c>
      <c r="D19" s="174"/>
      <c r="E19" s="174"/>
    </row>
    <row r="20" spans="1:5">
      <c r="A20" s="2793" t="s">
        <v>3381</v>
      </c>
      <c r="B20" s="4043" t="s">
        <v>3375</v>
      </c>
      <c r="C20" s="2794">
        <v>28204</v>
      </c>
      <c r="D20" s="174"/>
      <c r="E20" s="174"/>
    </row>
    <row r="21" spans="1:5">
      <c r="A21" s="2793" t="s">
        <v>3380</v>
      </c>
      <c r="B21" s="4043" t="s">
        <v>3375</v>
      </c>
      <c r="C21" s="4043" t="s">
        <v>3394</v>
      </c>
      <c r="D21" s="174"/>
      <c r="E21" s="174"/>
    </row>
    <row r="22" spans="1:5">
      <c r="A22" s="2793" t="s">
        <v>3378</v>
      </c>
      <c r="B22" s="4043" t="s">
        <v>3375</v>
      </c>
      <c r="C22" s="4043" t="s">
        <v>3393</v>
      </c>
      <c r="D22" s="174"/>
      <c r="E22" s="174"/>
    </row>
    <row r="23" spans="1:5">
      <c r="A23" s="2793" t="s">
        <v>3376</v>
      </c>
      <c r="B23" s="4043" t="s">
        <v>3375</v>
      </c>
      <c r="C23" s="4043" t="s">
        <v>3392</v>
      </c>
      <c r="D23" s="174"/>
      <c r="E23" s="174"/>
    </row>
    <row r="24" spans="1:5">
      <c r="A24" s="4043"/>
      <c r="B24" s="4043"/>
      <c r="C24" s="4029"/>
      <c r="D24" s="174"/>
      <c r="E24" s="174"/>
    </row>
    <row r="25" spans="1:5">
      <c r="A25" s="6093" t="s">
        <v>3391</v>
      </c>
      <c r="B25" s="6093"/>
      <c r="C25" s="6093"/>
      <c r="D25" s="174"/>
      <c r="E25" s="174"/>
    </row>
    <row r="26" spans="1:5">
      <c r="A26" s="2793" t="s">
        <v>3383</v>
      </c>
      <c r="B26" s="4043" t="s">
        <v>3375</v>
      </c>
      <c r="C26" s="4043" t="s">
        <v>3390</v>
      </c>
      <c r="D26" s="174"/>
      <c r="E26" s="174"/>
    </row>
    <row r="27" spans="1:5">
      <c r="A27" s="2793" t="s">
        <v>3381</v>
      </c>
      <c r="B27" s="4043" t="s">
        <v>3375</v>
      </c>
      <c r="C27" s="2794">
        <v>28209</v>
      </c>
      <c r="D27" s="174"/>
      <c r="E27" s="174"/>
    </row>
    <row r="28" spans="1:5">
      <c r="A28" s="2793" t="s">
        <v>3380</v>
      </c>
      <c r="B28" s="4043" t="s">
        <v>3375</v>
      </c>
      <c r="C28" s="4043" t="s">
        <v>3389</v>
      </c>
      <c r="D28" s="174"/>
      <c r="E28" s="174"/>
    </row>
    <row r="29" spans="1:5" ht="13.5" customHeight="1">
      <c r="A29" s="2793" t="s">
        <v>3378</v>
      </c>
      <c r="B29" s="4043" t="s">
        <v>3375</v>
      </c>
      <c r="C29" s="4043" t="s">
        <v>3388</v>
      </c>
      <c r="D29" s="4048" t="s">
        <v>3387</v>
      </c>
      <c r="E29" s="174"/>
    </row>
    <row r="30" spans="1:5" ht="13.5" customHeight="1">
      <c r="A30" s="2793" t="s">
        <v>3376</v>
      </c>
      <c r="B30" s="4043" t="s">
        <v>3375</v>
      </c>
      <c r="C30" s="4043" t="s">
        <v>3386</v>
      </c>
      <c r="D30" s="4048" t="s">
        <v>3385</v>
      </c>
      <c r="E30" s="174"/>
    </row>
    <row r="31" spans="1:5">
      <c r="A31" s="4029"/>
      <c r="B31" s="4029"/>
      <c r="C31" s="4029"/>
      <c r="D31" s="174"/>
      <c r="E31" s="174"/>
    </row>
    <row r="32" spans="1:5">
      <c r="A32" s="4029"/>
      <c r="B32" s="4029"/>
      <c r="C32" s="4029"/>
      <c r="D32" s="174"/>
      <c r="E32" s="174"/>
    </row>
    <row r="33" spans="1:5">
      <c r="A33" s="6093" t="s">
        <v>3384</v>
      </c>
      <c r="B33" s="6093"/>
      <c r="C33" s="6093"/>
      <c r="D33" s="174"/>
      <c r="E33" s="174"/>
    </row>
    <row r="34" spans="1:5">
      <c r="A34" s="2793" t="s">
        <v>3383</v>
      </c>
      <c r="B34" s="4043" t="s">
        <v>3375</v>
      </c>
      <c r="C34" s="4043" t="s">
        <v>3382</v>
      </c>
      <c r="D34" s="174"/>
      <c r="E34" s="174"/>
    </row>
    <row r="35" spans="1:5">
      <c r="A35" s="2793" t="s">
        <v>3381</v>
      </c>
      <c r="B35" s="4043" t="s">
        <v>3375</v>
      </c>
      <c r="C35" s="2794">
        <v>31091</v>
      </c>
      <c r="D35" s="174"/>
      <c r="E35" s="174"/>
    </row>
    <row r="36" spans="1:5">
      <c r="A36" s="2793" t="s">
        <v>3380</v>
      </c>
      <c r="B36" s="4043" t="s">
        <v>3375</v>
      </c>
      <c r="C36" s="4043" t="s">
        <v>3379</v>
      </c>
      <c r="D36" s="174"/>
      <c r="E36" s="174"/>
    </row>
    <row r="37" spans="1:5">
      <c r="A37" s="2793" t="s">
        <v>3378</v>
      </c>
      <c r="B37" s="4043" t="s">
        <v>3375</v>
      </c>
      <c r="C37" s="4043" t="s">
        <v>3377</v>
      </c>
      <c r="D37" s="174"/>
      <c r="E37" s="174"/>
    </row>
    <row r="38" spans="1:5">
      <c r="A38" s="2793" t="s">
        <v>3376</v>
      </c>
      <c r="B38" s="4043" t="s">
        <v>3375</v>
      </c>
      <c r="C38" s="4043" t="s">
        <v>3374</v>
      </c>
      <c r="D38" s="174"/>
      <c r="E38" s="174"/>
    </row>
    <row r="39" spans="1:5">
      <c r="A39" s="4029"/>
      <c r="B39" s="4029"/>
      <c r="C39" s="4029"/>
      <c r="D39" s="174"/>
      <c r="E39" s="174"/>
    </row>
    <row r="40" spans="1:5">
      <c r="A40" s="4029"/>
      <c r="B40" s="4029"/>
      <c r="C40" s="2328" t="s">
        <v>6676</v>
      </c>
      <c r="D40" s="174"/>
      <c r="E40" s="174"/>
    </row>
    <row r="41" spans="1:5">
      <c r="A41" s="4029"/>
      <c r="B41" s="4029"/>
      <c r="C41" s="4029"/>
      <c r="D41" s="174"/>
      <c r="E41" s="174"/>
    </row>
    <row r="42" spans="1:5">
      <c r="A42" s="273"/>
      <c r="B42" s="273"/>
      <c r="C42" s="273"/>
      <c r="D42" s="174"/>
      <c r="E42" s="174"/>
    </row>
  </sheetData>
  <mergeCells count="5">
    <mergeCell ref="A1:C1"/>
    <mergeCell ref="A4:C4"/>
    <mergeCell ref="A18:C18"/>
    <mergeCell ref="A25:C25"/>
    <mergeCell ref="A33:C33"/>
  </mergeCells>
  <phoneticPr fontId="2"/>
  <hyperlinks>
    <hyperlink ref="E2" location="目次!F129" display="目　次" xr:uid="{00000000-0004-0000-7000-000000000000}"/>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U23"/>
  <sheetViews>
    <sheetView showGridLines="0" workbookViewId="0">
      <selection activeCell="U2" sqref="U2"/>
    </sheetView>
  </sheetViews>
  <sheetFormatPr defaultRowHeight="12.75"/>
  <cols>
    <col min="1" max="1" width="5.75" style="1" customWidth="1"/>
    <col min="2" max="2" width="3.875" style="1" customWidth="1"/>
    <col min="3" max="18" width="4" style="1" customWidth="1"/>
    <col min="19" max="19" width="6.125" style="1" customWidth="1"/>
    <col min="20" max="20" width="9" style="1"/>
    <col min="21" max="21" width="10.625" style="1" customWidth="1"/>
    <col min="22" max="16384" width="9" style="1"/>
  </cols>
  <sheetData>
    <row r="1" spans="1:21" ht="20.25" customHeight="1" thickBot="1">
      <c r="A1" s="128" t="s">
        <v>3420</v>
      </c>
      <c r="B1" s="3"/>
      <c r="C1" s="3"/>
      <c r="D1" s="3"/>
      <c r="E1" s="3"/>
      <c r="F1" s="3"/>
      <c r="G1" s="3"/>
      <c r="H1" s="3"/>
      <c r="I1" s="3"/>
      <c r="J1" s="3"/>
      <c r="K1" s="3"/>
      <c r="L1" s="3"/>
      <c r="M1" s="3"/>
      <c r="N1" s="3"/>
      <c r="O1" s="3"/>
      <c r="P1" s="6099" t="s">
        <v>3419</v>
      </c>
      <c r="Q1" s="6099"/>
      <c r="R1" s="6099"/>
      <c r="S1" s="6099"/>
      <c r="T1" s="64"/>
      <c r="U1" s="64"/>
    </row>
    <row r="2" spans="1:21" s="280" customFormat="1" ht="14.25" customHeight="1">
      <c r="A2" s="1979"/>
      <c r="B2" s="4061" t="s">
        <v>3418</v>
      </c>
      <c r="C2" s="1980"/>
      <c r="D2" s="1980"/>
      <c r="E2" s="1980"/>
      <c r="F2" s="1980"/>
      <c r="G2" s="1980"/>
      <c r="H2" s="1980"/>
      <c r="I2" s="1980"/>
      <c r="J2" s="1980"/>
      <c r="K2" s="1980"/>
      <c r="L2" s="1980"/>
      <c r="M2" s="1980"/>
      <c r="N2" s="1980"/>
      <c r="O2" s="1980"/>
      <c r="P2" s="1980"/>
      <c r="Q2" s="1980"/>
      <c r="R2" s="6100" t="s">
        <v>3417</v>
      </c>
      <c r="S2" s="1981"/>
      <c r="T2" s="65"/>
      <c r="U2" s="5207" t="s">
        <v>8125</v>
      </c>
    </row>
    <row r="3" spans="1:21" s="280" customFormat="1" ht="14.25" customHeight="1">
      <c r="A3" s="1982" t="s">
        <v>610</v>
      </c>
      <c r="B3" s="125"/>
      <c r="C3" s="3771">
        <v>15</v>
      </c>
      <c r="D3" s="3771">
        <v>16</v>
      </c>
      <c r="E3" s="3771">
        <v>17</v>
      </c>
      <c r="F3" s="3771">
        <v>18</v>
      </c>
      <c r="G3" s="3771">
        <v>19</v>
      </c>
      <c r="H3" s="3771">
        <v>20</v>
      </c>
      <c r="I3" s="3771">
        <v>21</v>
      </c>
      <c r="J3" s="3771">
        <v>22</v>
      </c>
      <c r="K3" s="3771">
        <v>23</v>
      </c>
      <c r="L3" s="3771">
        <v>24</v>
      </c>
      <c r="M3" s="3771">
        <v>25</v>
      </c>
      <c r="N3" s="3771">
        <v>26</v>
      </c>
      <c r="O3" s="3771">
        <v>27</v>
      </c>
      <c r="P3" s="3771">
        <v>28</v>
      </c>
      <c r="Q3" s="3771">
        <v>29</v>
      </c>
      <c r="R3" s="6101"/>
      <c r="S3" s="1983" t="s">
        <v>328</v>
      </c>
      <c r="T3" s="65"/>
      <c r="U3" s="65"/>
    </row>
    <row r="4" spans="1:21" s="280" customFormat="1" ht="14.25" customHeight="1">
      <c r="A4" s="1984" t="s">
        <v>1895</v>
      </c>
      <c r="B4" s="1985"/>
      <c r="C4" s="1986"/>
      <c r="D4" s="1986"/>
      <c r="E4" s="1986"/>
      <c r="F4" s="1986"/>
      <c r="G4" s="1986"/>
      <c r="H4" s="1986"/>
      <c r="I4" s="1986"/>
      <c r="J4" s="1986"/>
      <c r="K4" s="1986"/>
      <c r="L4" s="1986"/>
      <c r="M4" s="1986"/>
      <c r="N4" s="1986"/>
      <c r="O4" s="1986"/>
      <c r="P4" s="1986"/>
      <c r="Q4" s="1986"/>
      <c r="R4" s="6102"/>
      <c r="S4" s="1987"/>
      <c r="T4" s="65"/>
      <c r="U4" s="65"/>
    </row>
    <row r="5" spans="1:21" ht="19.5" customHeight="1">
      <c r="A5" s="4064">
        <v>2</v>
      </c>
      <c r="B5" s="2244" t="s">
        <v>1892</v>
      </c>
      <c r="C5" s="1988"/>
      <c r="D5" s="1989"/>
      <c r="E5" s="1989"/>
      <c r="F5" s="1990"/>
      <c r="G5" s="1995">
        <v>3</v>
      </c>
      <c r="H5" s="1995">
        <v>3</v>
      </c>
      <c r="I5" s="1995">
        <v>8</v>
      </c>
      <c r="J5" s="1995">
        <v>4</v>
      </c>
      <c r="K5" s="1995">
        <v>6</v>
      </c>
      <c r="L5" s="1995">
        <v>5</v>
      </c>
      <c r="M5" s="1995">
        <v>4</v>
      </c>
      <c r="N5" s="1995">
        <v>5</v>
      </c>
      <c r="O5" s="1995">
        <v>4</v>
      </c>
      <c r="P5" s="1995">
        <v>2</v>
      </c>
      <c r="Q5" s="1995">
        <v>9</v>
      </c>
      <c r="R5" s="1995">
        <v>35</v>
      </c>
      <c r="S5" s="1991">
        <v>241</v>
      </c>
      <c r="T5" s="64"/>
      <c r="U5" s="64"/>
    </row>
    <row r="6" spans="1:21" ht="19.5" customHeight="1">
      <c r="A6" s="2424"/>
      <c r="B6" s="1992" t="s">
        <v>1891</v>
      </c>
      <c r="C6" s="1988"/>
      <c r="D6" s="1989"/>
      <c r="E6" s="1989"/>
      <c r="F6" s="1989"/>
      <c r="G6" s="1996">
        <v>2</v>
      </c>
      <c r="H6" s="1996">
        <v>3</v>
      </c>
      <c r="I6" s="1996">
        <v>2</v>
      </c>
      <c r="J6" s="1996">
        <v>4</v>
      </c>
      <c r="K6" s="1996">
        <v>5</v>
      </c>
      <c r="L6" s="1996">
        <v>7</v>
      </c>
      <c r="M6" s="1996">
        <v>9</v>
      </c>
      <c r="N6" s="1996">
        <v>10</v>
      </c>
      <c r="O6" s="1996">
        <v>8</v>
      </c>
      <c r="P6" s="1996">
        <v>13</v>
      </c>
      <c r="Q6" s="1996">
        <v>15</v>
      </c>
      <c r="R6" s="1996">
        <v>75</v>
      </c>
      <c r="S6" s="1991"/>
      <c r="T6" s="64"/>
      <c r="U6" s="64"/>
    </row>
    <row r="7" spans="1:21" ht="19.5" customHeight="1">
      <c r="A7" s="4064">
        <v>3</v>
      </c>
      <c r="B7" s="2244" t="s">
        <v>1892</v>
      </c>
      <c r="C7" s="1988"/>
      <c r="D7" s="1989"/>
      <c r="E7" s="1989"/>
      <c r="F7" s="1989"/>
      <c r="G7" s="1995">
        <v>7</v>
      </c>
      <c r="H7" s="1995">
        <v>4</v>
      </c>
      <c r="I7" s="1995">
        <v>3</v>
      </c>
      <c r="J7" s="1995">
        <v>3</v>
      </c>
      <c r="K7" s="1995">
        <v>3</v>
      </c>
      <c r="L7" s="1995">
        <v>2</v>
      </c>
      <c r="M7" s="1995">
        <v>2</v>
      </c>
      <c r="N7" s="1995">
        <v>1</v>
      </c>
      <c r="O7" s="1995">
        <v>2</v>
      </c>
      <c r="P7" s="1995">
        <v>2</v>
      </c>
      <c r="Q7" s="1995">
        <v>5</v>
      </c>
      <c r="R7" s="1995">
        <v>16</v>
      </c>
      <c r="S7" s="1994">
        <v>64</v>
      </c>
      <c r="T7" s="64"/>
      <c r="U7" s="64"/>
    </row>
    <row r="8" spans="1:21" ht="19.5" customHeight="1">
      <c r="A8" s="2424"/>
      <c r="B8" s="1992" t="s">
        <v>1891</v>
      </c>
      <c r="C8" s="1988"/>
      <c r="D8" s="1989"/>
      <c r="E8" s="1989"/>
      <c r="F8" s="1989"/>
      <c r="G8" s="1996">
        <v>1</v>
      </c>
      <c r="H8" s="1996">
        <v>3</v>
      </c>
      <c r="I8" s="1996">
        <v>0</v>
      </c>
      <c r="J8" s="1996">
        <v>0</v>
      </c>
      <c r="K8" s="1996">
        <v>0</v>
      </c>
      <c r="L8" s="1996">
        <v>0</v>
      </c>
      <c r="M8" s="1996">
        <v>0</v>
      </c>
      <c r="N8" s="1996">
        <v>1</v>
      </c>
      <c r="O8" s="1996">
        <v>3</v>
      </c>
      <c r="P8" s="1996">
        <v>0</v>
      </c>
      <c r="Q8" s="1996">
        <v>5</v>
      </c>
      <c r="R8" s="1996">
        <v>1</v>
      </c>
      <c r="S8" s="1994"/>
      <c r="T8" s="64"/>
      <c r="U8" s="64"/>
    </row>
    <row r="9" spans="1:21" ht="19.5" customHeight="1">
      <c r="A9" s="4064">
        <v>4</v>
      </c>
      <c r="B9" s="1993" t="s">
        <v>1892</v>
      </c>
      <c r="C9" s="1997"/>
      <c r="D9" s="1996"/>
      <c r="E9" s="1996"/>
      <c r="F9" s="1995"/>
      <c r="G9" s="1995">
        <v>0</v>
      </c>
      <c r="H9" s="1995">
        <v>0</v>
      </c>
      <c r="I9" s="1995">
        <v>0</v>
      </c>
      <c r="J9" s="1995">
        <v>4</v>
      </c>
      <c r="K9" s="1995">
        <v>0</v>
      </c>
      <c r="L9" s="1995">
        <v>2</v>
      </c>
      <c r="M9" s="1995">
        <v>1</v>
      </c>
      <c r="N9" s="1995">
        <v>0</v>
      </c>
      <c r="O9" s="1995">
        <v>2</v>
      </c>
      <c r="P9" s="1995">
        <v>0</v>
      </c>
      <c r="Q9" s="1995">
        <v>3</v>
      </c>
      <c r="R9" s="1995">
        <v>24</v>
      </c>
      <c r="S9" s="1991">
        <f>SUM(C9:R10)</f>
        <v>47</v>
      </c>
      <c r="T9" s="64"/>
      <c r="U9" s="64"/>
    </row>
    <row r="10" spans="1:21" ht="19.5" customHeight="1">
      <c r="A10" s="2424"/>
      <c r="B10" s="1992" t="s">
        <v>1891</v>
      </c>
      <c r="C10" s="1997"/>
      <c r="D10" s="1996"/>
      <c r="E10" s="1996"/>
      <c r="F10" s="1996"/>
      <c r="G10" s="1996">
        <v>0</v>
      </c>
      <c r="H10" s="1996">
        <v>0</v>
      </c>
      <c r="I10" s="1996">
        <v>1</v>
      </c>
      <c r="J10" s="1996">
        <v>0</v>
      </c>
      <c r="K10" s="1996">
        <v>0</v>
      </c>
      <c r="L10" s="1996">
        <v>1</v>
      </c>
      <c r="M10" s="1996">
        <v>0</v>
      </c>
      <c r="N10" s="1996">
        <v>0</v>
      </c>
      <c r="O10" s="1996">
        <v>1</v>
      </c>
      <c r="P10" s="1996">
        <v>0</v>
      </c>
      <c r="Q10" s="1996">
        <v>0</v>
      </c>
      <c r="R10" s="1996">
        <v>8</v>
      </c>
      <c r="S10" s="1991"/>
      <c r="T10" s="64"/>
      <c r="U10" s="64"/>
    </row>
    <row r="11" spans="1:21" ht="15.95" customHeight="1">
      <c r="A11" s="6095">
        <v>5</v>
      </c>
      <c r="B11" s="2244" t="s">
        <v>1892</v>
      </c>
      <c r="C11" s="1988"/>
      <c r="D11" s="1989"/>
      <c r="E11" s="1989"/>
      <c r="F11" s="1989"/>
      <c r="G11" s="1995">
        <v>0</v>
      </c>
      <c r="H11" s="1995">
        <v>0</v>
      </c>
      <c r="I11" s="1995">
        <v>0</v>
      </c>
      <c r="J11" s="1995">
        <v>4</v>
      </c>
      <c r="K11" s="1995">
        <v>1</v>
      </c>
      <c r="L11" s="1995">
        <v>3</v>
      </c>
      <c r="M11" s="1995">
        <v>0</v>
      </c>
      <c r="N11" s="1995">
        <v>0</v>
      </c>
      <c r="O11" s="1995">
        <v>0</v>
      </c>
      <c r="P11" s="1995">
        <v>0</v>
      </c>
      <c r="Q11" s="1995">
        <v>0</v>
      </c>
      <c r="R11" s="1995">
        <v>16</v>
      </c>
      <c r="S11" s="3135">
        <f>SUM(C11:R12)</f>
        <v>31</v>
      </c>
      <c r="T11" s="64"/>
      <c r="U11" s="64"/>
    </row>
    <row r="12" spans="1:21" ht="13.5">
      <c r="A12" s="6096"/>
      <c r="B12" s="1992" t="s">
        <v>1891</v>
      </c>
      <c r="C12" s="1988"/>
      <c r="D12" s="1989"/>
      <c r="E12" s="1989"/>
      <c r="F12" s="1989"/>
      <c r="G12" s="1996">
        <v>0</v>
      </c>
      <c r="H12" s="1996">
        <v>0</v>
      </c>
      <c r="I12" s="1996">
        <v>0</v>
      </c>
      <c r="J12" s="1996">
        <v>0</v>
      </c>
      <c r="K12" s="1996">
        <v>0</v>
      </c>
      <c r="L12" s="1996">
        <v>2</v>
      </c>
      <c r="M12" s="1996">
        <v>0</v>
      </c>
      <c r="N12" s="1996">
        <v>0</v>
      </c>
      <c r="O12" s="1996">
        <v>0</v>
      </c>
      <c r="P12" s="1996">
        <v>0</v>
      </c>
      <c r="Q12" s="1996">
        <v>1</v>
      </c>
      <c r="R12" s="1996">
        <v>4</v>
      </c>
      <c r="S12" s="1994"/>
      <c r="T12" s="64"/>
      <c r="U12" s="64"/>
    </row>
    <row r="13" spans="1:21" ht="13.5">
      <c r="A13" s="6097">
        <v>6</v>
      </c>
      <c r="B13" s="4114" t="s">
        <v>1892</v>
      </c>
      <c r="C13" s="1996"/>
      <c r="D13" s="1996"/>
      <c r="E13" s="1996"/>
      <c r="F13" s="1995"/>
      <c r="G13" s="1995">
        <v>0</v>
      </c>
      <c r="H13" s="1995">
        <v>0</v>
      </c>
      <c r="I13" s="1995">
        <v>0</v>
      </c>
      <c r="J13" s="1995">
        <v>4</v>
      </c>
      <c r="K13" s="1995">
        <v>2</v>
      </c>
      <c r="L13" s="1995">
        <v>0</v>
      </c>
      <c r="M13" s="1995">
        <v>0</v>
      </c>
      <c r="N13" s="1995">
        <v>0</v>
      </c>
      <c r="O13" s="1995">
        <v>0</v>
      </c>
      <c r="P13" s="1995">
        <v>0</v>
      </c>
      <c r="Q13" s="1995">
        <v>2</v>
      </c>
      <c r="R13" s="1995">
        <v>19</v>
      </c>
      <c r="S13" s="3135">
        <v>27</v>
      </c>
      <c r="T13" s="64"/>
      <c r="U13" s="64"/>
    </row>
    <row r="14" spans="1:21" ht="14.25" thickBot="1">
      <c r="A14" s="6098"/>
      <c r="B14" s="3482" t="s">
        <v>1891</v>
      </c>
      <c r="C14" s="3136"/>
      <c r="D14" s="3136"/>
      <c r="E14" s="3136"/>
      <c r="F14" s="3136"/>
      <c r="G14" s="3136">
        <v>0</v>
      </c>
      <c r="H14" s="3136">
        <v>0</v>
      </c>
      <c r="I14" s="3136">
        <v>0</v>
      </c>
      <c r="J14" s="3136">
        <v>0</v>
      </c>
      <c r="K14" s="3136">
        <v>0</v>
      </c>
      <c r="L14" s="3136">
        <v>2</v>
      </c>
      <c r="M14" s="3136">
        <v>2</v>
      </c>
      <c r="N14" s="3136">
        <v>0</v>
      </c>
      <c r="O14" s="3136">
        <v>0</v>
      </c>
      <c r="P14" s="3136">
        <v>0</v>
      </c>
      <c r="Q14" s="3136">
        <v>0</v>
      </c>
      <c r="R14" s="3136">
        <v>5</v>
      </c>
      <c r="S14" s="3137">
        <v>9</v>
      </c>
      <c r="T14" s="64"/>
      <c r="U14" s="64"/>
    </row>
    <row r="15" spans="1:21" ht="13.5">
      <c r="A15" s="3"/>
      <c r="B15" s="3"/>
      <c r="C15" s="3"/>
      <c r="D15" s="3"/>
      <c r="E15" s="3"/>
      <c r="F15" s="3"/>
      <c r="G15" s="3"/>
      <c r="H15" s="3"/>
      <c r="I15" s="3"/>
      <c r="J15" s="3"/>
      <c r="K15" s="3"/>
      <c r="L15" s="3"/>
      <c r="M15" s="123"/>
      <c r="N15" s="123"/>
      <c r="O15" s="123"/>
      <c r="P15" s="123"/>
      <c r="Q15" s="123"/>
      <c r="R15" s="123"/>
      <c r="S15" s="123" t="s">
        <v>6674</v>
      </c>
      <c r="T15" s="64"/>
      <c r="U15" s="64"/>
    </row>
    <row r="16" spans="1:21">
      <c r="A16" s="64"/>
      <c r="B16" s="64"/>
      <c r="C16" s="64"/>
      <c r="D16" s="64"/>
      <c r="E16" s="64"/>
      <c r="F16" s="64"/>
      <c r="G16" s="64"/>
      <c r="H16" s="64"/>
      <c r="I16" s="64"/>
      <c r="J16" s="64"/>
      <c r="K16" s="64"/>
      <c r="L16" s="64"/>
      <c r="M16" s="64"/>
      <c r="N16" s="64"/>
      <c r="O16" s="64"/>
      <c r="P16" s="64"/>
      <c r="Q16" s="64"/>
      <c r="R16" s="64"/>
      <c r="S16" s="64"/>
      <c r="T16" s="64"/>
      <c r="U16" s="64"/>
    </row>
    <row r="17" spans="1:21">
      <c r="A17" s="64"/>
      <c r="B17" s="64"/>
      <c r="C17" s="64"/>
      <c r="D17" s="64"/>
      <c r="E17" s="64"/>
      <c r="F17" s="64"/>
      <c r="G17" s="64"/>
      <c r="H17" s="64"/>
      <c r="I17" s="64"/>
      <c r="J17" s="64"/>
      <c r="K17" s="64"/>
      <c r="L17" s="64"/>
      <c r="M17" s="64"/>
      <c r="N17" s="64"/>
      <c r="O17" s="64"/>
      <c r="P17" s="64"/>
      <c r="Q17" s="64"/>
      <c r="R17" s="64"/>
      <c r="S17" s="64"/>
      <c r="T17" s="64"/>
      <c r="U17" s="64"/>
    </row>
    <row r="18" spans="1:21">
      <c r="A18" s="64"/>
      <c r="B18" s="64"/>
      <c r="C18" s="64"/>
      <c r="D18" s="64"/>
      <c r="E18" s="64"/>
      <c r="F18" s="64"/>
      <c r="G18" s="64"/>
      <c r="H18" s="64"/>
      <c r="I18" s="64"/>
      <c r="J18" s="64"/>
      <c r="K18" s="64"/>
      <c r="L18" s="64"/>
      <c r="M18" s="64"/>
      <c r="N18" s="64"/>
      <c r="O18" s="64"/>
      <c r="P18" s="64"/>
      <c r="Q18" s="64"/>
      <c r="R18" s="64"/>
      <c r="S18" s="64"/>
    </row>
    <row r="23" spans="1:21">
      <c r="P23" s="383"/>
    </row>
  </sheetData>
  <mergeCells count="4">
    <mergeCell ref="A11:A12"/>
    <mergeCell ref="A13:A14"/>
    <mergeCell ref="P1:S1"/>
    <mergeCell ref="R2:R4"/>
  </mergeCells>
  <phoneticPr fontId="2"/>
  <hyperlinks>
    <hyperlink ref="U2" location="目次!F130" display="目　次" xr:uid="{00000000-0004-0000-7100-000000000000}"/>
  </hyperlinks>
  <pageMargins left="0.86614173228346458" right="0.86614173228346458" top="0.98425196850393704" bottom="0.98425196850393704" header="0.51181102362204722" footer="0.51181102362204722"/>
  <pageSetup paperSize="9" scale="76" orientation="portrait" horizontalDpi="300" verticalDpi="3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20"/>
  <sheetViews>
    <sheetView showGridLines="0" workbookViewId="0">
      <selection activeCell="K2" sqref="K2"/>
    </sheetView>
  </sheetViews>
  <sheetFormatPr defaultRowHeight="12.75"/>
  <cols>
    <col min="1" max="1" width="10.125" style="1" customWidth="1"/>
    <col min="2" max="9" width="8.125" style="1" customWidth="1"/>
    <col min="10" max="10" width="8.75" style="1" customWidth="1"/>
    <col min="11" max="11" width="11.5" style="1" customWidth="1"/>
    <col min="12" max="16384" width="9" style="1"/>
  </cols>
  <sheetData>
    <row r="1" spans="1:11" ht="24" customHeight="1" thickBot="1">
      <c r="A1" s="128" t="s">
        <v>3425</v>
      </c>
      <c r="B1" s="3"/>
      <c r="C1" s="3"/>
      <c r="D1" s="3"/>
      <c r="E1" s="3"/>
      <c r="F1" s="3"/>
      <c r="G1" s="3"/>
      <c r="H1" s="3"/>
      <c r="I1" s="3"/>
      <c r="J1" s="64"/>
      <c r="K1" s="64"/>
    </row>
    <row r="2" spans="1:11" s="280" customFormat="1" ht="15.95" customHeight="1">
      <c r="A2" s="6103" t="s">
        <v>610</v>
      </c>
      <c r="B2" s="1998" t="s">
        <v>3424</v>
      </c>
      <c r="C2" s="1999"/>
      <c r="D2" s="1999"/>
      <c r="E2" s="1999"/>
      <c r="F2" s="1998" t="s">
        <v>3423</v>
      </c>
      <c r="G2" s="1999"/>
      <c r="H2" s="1999"/>
      <c r="I2" s="1999"/>
      <c r="J2" s="65"/>
      <c r="K2" s="5207" t="s">
        <v>8125</v>
      </c>
    </row>
    <row r="3" spans="1:11" s="280" customFormat="1" ht="15.95" customHeight="1">
      <c r="A3" s="6104"/>
      <c r="B3" s="2000" t="s">
        <v>3422</v>
      </c>
      <c r="C3" s="2001"/>
      <c r="D3" s="4067" t="s">
        <v>772</v>
      </c>
      <c r="E3" s="6106" t="s">
        <v>328</v>
      </c>
      <c r="F3" s="2000" t="s">
        <v>3422</v>
      </c>
      <c r="G3" s="2001"/>
      <c r="H3" s="4067" t="s">
        <v>772</v>
      </c>
      <c r="I3" s="6108" t="s">
        <v>328</v>
      </c>
      <c r="J3" s="65"/>
      <c r="K3" s="65"/>
    </row>
    <row r="4" spans="1:11" s="280" customFormat="1" ht="15.95" customHeight="1">
      <c r="A4" s="6105"/>
      <c r="B4" s="4068" t="s">
        <v>1892</v>
      </c>
      <c r="C4" s="2002" t="s">
        <v>1891</v>
      </c>
      <c r="D4" s="4068" t="s">
        <v>3421</v>
      </c>
      <c r="E4" s="6107"/>
      <c r="F4" s="4068" t="s">
        <v>1892</v>
      </c>
      <c r="G4" s="2002" t="s">
        <v>1891</v>
      </c>
      <c r="H4" s="4068" t="s">
        <v>3421</v>
      </c>
      <c r="I4" s="6109"/>
      <c r="J4" s="65"/>
      <c r="K4" s="65"/>
    </row>
    <row r="5" spans="1:11" ht="21.95" customHeight="1">
      <c r="A5" s="1335">
        <v>2</v>
      </c>
      <c r="B5" s="2003">
        <v>306</v>
      </c>
      <c r="C5" s="2003">
        <v>215</v>
      </c>
      <c r="D5" s="2003">
        <v>9689</v>
      </c>
      <c r="E5" s="2004">
        <v>10210</v>
      </c>
      <c r="F5" s="2003">
        <v>1477</v>
      </c>
      <c r="G5" s="2003">
        <v>430</v>
      </c>
      <c r="H5" s="2003">
        <v>20712</v>
      </c>
      <c r="I5" s="2003">
        <v>22619</v>
      </c>
      <c r="J5" s="64"/>
      <c r="K5" s="64"/>
    </row>
    <row r="6" spans="1:11" ht="21.95" customHeight="1">
      <c r="A6" s="1420">
        <v>3</v>
      </c>
      <c r="B6" s="2304">
        <v>66</v>
      </c>
      <c r="C6" s="2304">
        <v>18</v>
      </c>
      <c r="D6" s="2304">
        <v>5508</v>
      </c>
      <c r="E6" s="2305">
        <f>SUM(B6:D6)</f>
        <v>5592</v>
      </c>
      <c r="F6" s="2304">
        <v>873</v>
      </c>
      <c r="G6" s="2304">
        <v>269</v>
      </c>
      <c r="H6" s="2304">
        <v>21839</v>
      </c>
      <c r="I6" s="2003">
        <f>SUM(F6:H6)</f>
        <v>22981</v>
      </c>
      <c r="J6" s="64"/>
      <c r="K6" s="64"/>
    </row>
    <row r="7" spans="1:11" ht="21.95" customHeight="1">
      <c r="A7" s="1420">
        <v>4</v>
      </c>
      <c r="B7" s="2304">
        <v>0</v>
      </c>
      <c r="C7" s="2304">
        <v>0</v>
      </c>
      <c r="D7" s="2304">
        <v>2457</v>
      </c>
      <c r="E7" s="2305">
        <f>SUM(B7:D7)</f>
        <v>2457</v>
      </c>
      <c r="F7" s="2304">
        <v>1087</v>
      </c>
      <c r="G7" s="2304">
        <v>220</v>
      </c>
      <c r="H7" s="2304">
        <v>22094</v>
      </c>
      <c r="I7" s="2003">
        <f>SUM(F7:H7)</f>
        <v>23401</v>
      </c>
      <c r="J7" s="64"/>
      <c r="K7" s="64"/>
    </row>
    <row r="8" spans="1:11" ht="21.95" customHeight="1">
      <c r="A8" s="1420">
        <v>5</v>
      </c>
      <c r="B8" s="2304">
        <v>0</v>
      </c>
      <c r="C8" s="2304">
        <v>0</v>
      </c>
      <c r="D8" s="2304">
        <v>2772</v>
      </c>
      <c r="E8" s="2304">
        <f>SUM(B8:D8)</f>
        <v>2772</v>
      </c>
      <c r="F8" s="3483">
        <v>481</v>
      </c>
      <c r="G8" s="2304">
        <v>198</v>
      </c>
      <c r="H8" s="2304">
        <v>23247</v>
      </c>
      <c r="I8" s="2003">
        <f>SUM(F8:H8)</f>
        <v>23926</v>
      </c>
      <c r="J8" s="64"/>
      <c r="K8" s="64"/>
    </row>
    <row r="9" spans="1:11" ht="21.95" customHeight="1" thickBot="1">
      <c r="A9" s="3138">
        <v>6</v>
      </c>
      <c r="B9" s="3139">
        <v>0</v>
      </c>
      <c r="C9" s="3139">
        <v>0</v>
      </c>
      <c r="D9" s="3139">
        <v>3168</v>
      </c>
      <c r="E9" s="3140">
        <v>3168</v>
      </c>
      <c r="F9" s="3139">
        <v>360</v>
      </c>
      <c r="G9" s="3139">
        <v>181</v>
      </c>
      <c r="H9" s="3139">
        <v>26455</v>
      </c>
      <c r="I9" s="3139">
        <v>26996</v>
      </c>
      <c r="J9" s="64"/>
      <c r="K9" s="64"/>
    </row>
    <row r="10" spans="1:11" ht="15.95" customHeight="1">
      <c r="A10" s="3"/>
      <c r="B10" s="3"/>
      <c r="C10" s="3"/>
      <c r="D10" s="3"/>
      <c r="E10" s="3"/>
      <c r="F10" s="3"/>
      <c r="G10" s="3"/>
      <c r="H10" s="3"/>
      <c r="I10" s="123" t="s">
        <v>6675</v>
      </c>
      <c r="J10" s="64"/>
      <c r="K10" s="64"/>
    </row>
    <row r="11" spans="1:11" ht="15.95" customHeight="1">
      <c r="A11" s="64"/>
      <c r="B11" s="64"/>
      <c r="C11" s="64"/>
      <c r="D11" s="64"/>
      <c r="E11" s="64"/>
      <c r="F11" s="64"/>
      <c r="G11" s="64"/>
      <c r="H11" s="64"/>
      <c r="I11" s="64"/>
      <c r="J11" s="64"/>
      <c r="K11" s="64"/>
    </row>
    <row r="12" spans="1:11" ht="15.95" customHeight="1"/>
    <row r="13" spans="1:11" ht="15.95" customHeight="1"/>
    <row r="14" spans="1:11" ht="15.95" customHeight="1"/>
    <row r="15" spans="1:11" ht="15.95" customHeight="1"/>
    <row r="16" spans="1:11" ht="15.95" customHeight="1">
      <c r="H16" s="383"/>
    </row>
    <row r="17" ht="15.95" customHeight="1"/>
    <row r="18" ht="15.95" customHeight="1"/>
    <row r="19" ht="15.95" customHeight="1"/>
    <row r="20" ht="15.95" customHeight="1"/>
  </sheetData>
  <mergeCells count="3">
    <mergeCell ref="A2:A4"/>
    <mergeCell ref="E3:E4"/>
    <mergeCell ref="I3:I4"/>
  </mergeCells>
  <phoneticPr fontId="2"/>
  <hyperlinks>
    <hyperlink ref="K2" location="目次!F131" display="目　次" xr:uid="{00000000-0004-0000-72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ignoredErrors>
    <ignoredError sqref="E6:E8" formulaRange="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K21"/>
  <sheetViews>
    <sheetView showGridLines="0" workbookViewId="0">
      <selection activeCell="K2" sqref="K2"/>
    </sheetView>
  </sheetViews>
  <sheetFormatPr defaultRowHeight="12.75"/>
  <cols>
    <col min="1" max="1" width="9.875" style="1" customWidth="1"/>
    <col min="2" max="9" width="8.375" style="1" customWidth="1"/>
    <col min="10" max="10" width="9" style="1"/>
    <col min="11" max="11" width="11.875" style="1" customWidth="1"/>
    <col min="12" max="16384" width="9" style="1"/>
  </cols>
  <sheetData>
    <row r="1" spans="1:11" ht="23.25" customHeight="1" thickBot="1">
      <c r="A1" s="128" t="s">
        <v>3433</v>
      </c>
      <c r="B1" s="3"/>
      <c r="C1" s="3"/>
      <c r="D1" s="3"/>
      <c r="E1" s="3"/>
      <c r="F1" s="3"/>
      <c r="G1" s="3"/>
      <c r="H1" s="3"/>
      <c r="I1" s="3"/>
      <c r="J1" s="64"/>
    </row>
    <row r="2" spans="1:11" s="280" customFormat="1" ht="15.95" customHeight="1">
      <c r="A2" s="6110" t="s">
        <v>610</v>
      </c>
      <c r="B2" s="1998" t="s">
        <v>3432</v>
      </c>
      <c r="C2" s="1999"/>
      <c r="D2" s="1999"/>
      <c r="E2" s="1998" t="s">
        <v>3431</v>
      </c>
      <c r="F2" s="1999"/>
      <c r="G2" s="1999"/>
      <c r="H2" s="1998" t="s">
        <v>3430</v>
      </c>
      <c r="I2" s="1999"/>
      <c r="J2" s="65"/>
      <c r="K2" s="5207" t="s">
        <v>8125</v>
      </c>
    </row>
    <row r="3" spans="1:11" s="280" customFormat="1" ht="15.95" customHeight="1">
      <c r="A3" s="6111"/>
      <c r="B3" s="2008" t="s">
        <v>3429</v>
      </c>
      <c r="C3" s="2008" t="s">
        <v>3427</v>
      </c>
      <c r="D3" s="2008" t="s">
        <v>3426</v>
      </c>
      <c r="E3" s="2008" t="s">
        <v>3428</v>
      </c>
      <c r="F3" s="2008" t="s">
        <v>3427</v>
      </c>
      <c r="G3" s="2008" t="s">
        <v>3426</v>
      </c>
      <c r="H3" s="2008" t="s">
        <v>3427</v>
      </c>
      <c r="I3" s="2009" t="s">
        <v>3426</v>
      </c>
      <c r="J3" s="65"/>
    </row>
    <row r="4" spans="1:11" ht="21.95" customHeight="1">
      <c r="A4" s="1335">
        <v>2</v>
      </c>
      <c r="B4" s="2005">
        <v>10</v>
      </c>
      <c r="C4" s="2005">
        <v>50</v>
      </c>
      <c r="D4" s="2005">
        <v>296</v>
      </c>
      <c r="E4" s="2005">
        <v>4</v>
      </c>
      <c r="F4" s="2005">
        <v>211</v>
      </c>
      <c r="G4" s="2005">
        <v>1749</v>
      </c>
      <c r="H4" s="2005">
        <v>0</v>
      </c>
      <c r="I4" s="2005">
        <v>0</v>
      </c>
      <c r="J4" s="64"/>
    </row>
    <row r="5" spans="1:11" ht="21.95" customHeight="1">
      <c r="A5" s="2006">
        <v>3</v>
      </c>
      <c r="B5" s="2007">
        <v>11</v>
      </c>
      <c r="C5" s="2007">
        <v>64</v>
      </c>
      <c r="D5" s="2007">
        <v>350</v>
      </c>
      <c r="E5" s="2007">
        <v>4</v>
      </c>
      <c r="F5" s="2007">
        <v>120</v>
      </c>
      <c r="G5" s="2007">
        <v>600</v>
      </c>
      <c r="H5" s="2007">
        <v>0</v>
      </c>
      <c r="I5" s="2007">
        <v>0</v>
      </c>
      <c r="J5" s="64"/>
    </row>
    <row r="6" spans="1:11" ht="21.95" customHeight="1">
      <c r="A6" s="1335">
        <v>4</v>
      </c>
      <c r="B6" s="2005">
        <v>7</v>
      </c>
      <c r="C6" s="2005">
        <v>38</v>
      </c>
      <c r="D6" s="2005">
        <v>143</v>
      </c>
      <c r="E6" s="2005">
        <v>4</v>
      </c>
      <c r="F6" s="2005">
        <v>216</v>
      </c>
      <c r="G6" s="2005">
        <v>1307</v>
      </c>
      <c r="H6" s="2005">
        <v>1</v>
      </c>
      <c r="I6" s="2005">
        <v>27</v>
      </c>
      <c r="J6" s="64"/>
    </row>
    <row r="7" spans="1:11" ht="21.95" customHeight="1">
      <c r="A7" s="1335">
        <v>5</v>
      </c>
      <c r="B7" s="3484">
        <v>15</v>
      </c>
      <c r="C7" s="3484">
        <v>94</v>
      </c>
      <c r="D7" s="3484">
        <v>293</v>
      </c>
      <c r="E7" s="3484">
        <v>4</v>
      </c>
      <c r="F7" s="3484">
        <v>119</v>
      </c>
      <c r="G7" s="3484">
        <v>669</v>
      </c>
      <c r="H7" s="3484">
        <v>1</v>
      </c>
      <c r="I7" s="3484">
        <v>40</v>
      </c>
      <c r="J7" s="64"/>
    </row>
    <row r="8" spans="1:11" ht="21.95" customHeight="1" thickBot="1">
      <c r="A8" s="2986">
        <v>6</v>
      </c>
      <c r="B8" s="3141">
        <v>11</v>
      </c>
      <c r="C8" s="3142">
        <v>27</v>
      </c>
      <c r="D8" s="3142">
        <v>154</v>
      </c>
      <c r="E8" s="3142">
        <v>4</v>
      </c>
      <c r="F8" s="3142">
        <v>63</v>
      </c>
      <c r="G8" s="3142">
        <v>541</v>
      </c>
      <c r="H8" s="3142">
        <v>0</v>
      </c>
      <c r="I8" s="3142">
        <v>0</v>
      </c>
      <c r="J8" s="64"/>
    </row>
    <row r="9" spans="1:11" ht="15.95" customHeight="1">
      <c r="A9" s="3"/>
      <c r="B9" s="3"/>
      <c r="C9" s="3"/>
      <c r="D9" s="3"/>
      <c r="E9" s="3"/>
      <c r="F9" s="3"/>
      <c r="G9" s="3"/>
      <c r="H9" s="3"/>
      <c r="I9" s="123" t="s">
        <v>6675</v>
      </c>
      <c r="J9" s="64"/>
    </row>
    <row r="10" spans="1:11" ht="15.95" customHeight="1">
      <c r="A10" s="64"/>
      <c r="B10" s="64"/>
      <c r="C10" s="64"/>
      <c r="D10" s="64"/>
      <c r="E10" s="64"/>
      <c r="F10" s="64"/>
      <c r="G10" s="64"/>
      <c r="H10" s="64"/>
      <c r="I10" s="64"/>
      <c r="J10" s="64"/>
    </row>
    <row r="11" spans="1:11" ht="15.95" customHeight="1">
      <c r="A11" s="64"/>
      <c r="B11" s="64"/>
      <c r="C11" s="64"/>
      <c r="D11" s="64"/>
      <c r="E11" s="64"/>
      <c r="F11" s="64"/>
      <c r="G11" s="64"/>
      <c r="H11" s="64"/>
      <c r="I11" s="64"/>
    </row>
    <row r="12" spans="1:11" ht="15.95" customHeight="1"/>
    <row r="13" spans="1:11" ht="15.95" customHeight="1"/>
    <row r="14" spans="1:11" ht="15.95" customHeight="1"/>
    <row r="15" spans="1:11" ht="15.95" customHeight="1"/>
    <row r="16" spans="1:11" ht="15.95" customHeight="1"/>
    <row r="17" spans="6:6" ht="15.95" customHeight="1"/>
    <row r="18" spans="6:6" ht="15.95" customHeight="1"/>
    <row r="19" spans="6:6" ht="15.95" customHeight="1"/>
    <row r="20" spans="6:6" ht="15.95" customHeight="1">
      <c r="F20" s="383"/>
    </row>
    <row r="21" spans="6:6" ht="15.95" customHeight="1"/>
  </sheetData>
  <mergeCells count="1">
    <mergeCell ref="A2:A3"/>
  </mergeCells>
  <phoneticPr fontId="2"/>
  <hyperlinks>
    <hyperlink ref="K2" location="目次!F132" display="目　次" xr:uid="{00000000-0004-0000-73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I24"/>
  <sheetViews>
    <sheetView zoomScaleNormal="100" workbookViewId="0">
      <selection activeCell="I2" sqref="I2"/>
    </sheetView>
  </sheetViews>
  <sheetFormatPr defaultRowHeight="12.75"/>
  <cols>
    <col min="1" max="7" width="12.125" style="3576" customWidth="1"/>
    <col min="8" max="16384" width="9" style="3576"/>
  </cols>
  <sheetData>
    <row r="1" spans="1:9" ht="20.25" customHeight="1">
      <c r="A1" s="4397" t="s">
        <v>7161</v>
      </c>
      <c r="B1" s="3591"/>
      <c r="C1" s="3591"/>
      <c r="D1" s="3591"/>
      <c r="E1" s="3591"/>
      <c r="F1" s="3591"/>
      <c r="G1" s="3590" t="s">
        <v>7160</v>
      </c>
      <c r="H1" s="3579"/>
      <c r="I1" s="3579"/>
    </row>
    <row r="2" spans="1:9" ht="18.75">
      <c r="A2" s="3589" t="s">
        <v>610</v>
      </c>
      <c r="B2" s="6112" t="s">
        <v>305</v>
      </c>
      <c r="C2" s="6112">
        <v>2</v>
      </c>
      <c r="D2" s="6112">
        <v>3</v>
      </c>
      <c r="E2" s="6114">
        <v>4</v>
      </c>
      <c r="F2" s="6112">
        <v>5</v>
      </c>
      <c r="G2" s="4406">
        <v>5</v>
      </c>
      <c r="H2" s="3579"/>
      <c r="I2" s="5121" t="s">
        <v>8125</v>
      </c>
    </row>
    <row r="3" spans="1:9" ht="13.5">
      <c r="A3" s="3588" t="s">
        <v>7159</v>
      </c>
      <c r="B3" s="6113"/>
      <c r="C3" s="6113"/>
      <c r="D3" s="6113"/>
      <c r="E3" s="6115"/>
      <c r="F3" s="6113"/>
      <c r="G3" s="4407" t="s">
        <v>7158</v>
      </c>
      <c r="H3" s="3579"/>
      <c r="I3" s="3579"/>
    </row>
    <row r="4" spans="1:9" ht="20.25" customHeight="1">
      <c r="A4" s="3587" t="s">
        <v>747</v>
      </c>
      <c r="B4" s="3586">
        <f>SUM(B5:B19)</f>
        <v>1293270</v>
      </c>
      <c r="C4" s="3586">
        <f>SUM(C5:C19)</f>
        <v>1138763</v>
      </c>
      <c r="D4" s="3586">
        <v>1082086</v>
      </c>
      <c r="E4" s="4398">
        <v>1104995</v>
      </c>
      <c r="F4" s="4402">
        <v>1147159</v>
      </c>
      <c r="G4" s="3586">
        <v>3142.9013698630138</v>
      </c>
      <c r="H4" s="3579"/>
      <c r="I4" s="3579"/>
    </row>
    <row r="5" spans="1:9" ht="20.25" customHeight="1">
      <c r="A5" s="3585" t="s">
        <v>7157</v>
      </c>
      <c r="B5" s="3584">
        <v>86126</v>
      </c>
      <c r="C5" s="3584">
        <v>70938</v>
      </c>
      <c r="D5" s="3584">
        <v>62388</v>
      </c>
      <c r="E5" s="4399">
        <v>67402</v>
      </c>
      <c r="F5" s="4403">
        <v>71990</v>
      </c>
      <c r="G5" s="3584">
        <v>197.23287671232876</v>
      </c>
      <c r="H5" s="3579"/>
      <c r="I5" s="3579"/>
    </row>
    <row r="6" spans="1:9" ht="20.25" customHeight="1">
      <c r="A6" s="3583" t="s">
        <v>7156</v>
      </c>
      <c r="B6" s="3582">
        <v>247194</v>
      </c>
      <c r="C6" s="3582">
        <v>220796</v>
      </c>
      <c r="D6" s="3582">
        <v>209437</v>
      </c>
      <c r="E6" s="4400">
        <v>222384</v>
      </c>
      <c r="F6" s="4404">
        <v>243668</v>
      </c>
      <c r="G6" s="3584">
        <v>667.58356164383565</v>
      </c>
      <c r="H6" s="3579"/>
      <c r="I6" s="3579"/>
    </row>
    <row r="7" spans="1:9" ht="20.25" customHeight="1">
      <c r="A7" s="3583" t="s">
        <v>7155</v>
      </c>
      <c r="B7" s="3582">
        <v>34640</v>
      </c>
      <c r="C7" s="3582">
        <v>33473</v>
      </c>
      <c r="D7" s="3582">
        <v>34938</v>
      </c>
      <c r="E7" s="4400">
        <v>37254</v>
      </c>
      <c r="F7" s="4404">
        <v>37267</v>
      </c>
      <c r="G7" s="3584">
        <v>102.1013698630137</v>
      </c>
      <c r="H7" s="3579"/>
      <c r="I7" s="3579"/>
    </row>
    <row r="8" spans="1:9" ht="20.25" customHeight="1">
      <c r="A8" s="3583" t="s">
        <v>7154</v>
      </c>
      <c r="B8" s="3582">
        <v>302625</v>
      </c>
      <c r="C8" s="3582">
        <v>245279</v>
      </c>
      <c r="D8" s="3582">
        <v>228525</v>
      </c>
      <c r="E8" s="4400">
        <v>225109</v>
      </c>
      <c r="F8" s="4404">
        <v>231658</v>
      </c>
      <c r="G8" s="4839">
        <v>634.67945205479452</v>
      </c>
      <c r="H8" s="4838"/>
      <c r="I8" s="3579"/>
    </row>
    <row r="9" spans="1:9" ht="20.25" customHeight="1">
      <c r="A9" s="3583" t="s">
        <v>7153</v>
      </c>
      <c r="B9" s="3582">
        <v>41425</v>
      </c>
      <c r="C9" s="3582">
        <v>35952</v>
      </c>
      <c r="D9" s="3582">
        <v>34874</v>
      </c>
      <c r="E9" s="4400">
        <v>34332</v>
      </c>
      <c r="F9" s="4404">
        <v>34082</v>
      </c>
      <c r="G9" s="3584">
        <v>93.37534246575342</v>
      </c>
      <c r="H9" s="3579"/>
      <c r="I9" s="3579"/>
    </row>
    <row r="10" spans="1:9" ht="20.25" customHeight="1">
      <c r="A10" s="3583" t="s">
        <v>3640</v>
      </c>
      <c r="B10" s="3582">
        <v>237586</v>
      </c>
      <c r="C10" s="3582">
        <v>225464</v>
      </c>
      <c r="D10" s="3582">
        <v>207900</v>
      </c>
      <c r="E10" s="4400">
        <v>214778</v>
      </c>
      <c r="F10" s="4404">
        <v>218610</v>
      </c>
      <c r="G10" s="3584">
        <v>598.93150684931504</v>
      </c>
      <c r="H10" s="3579"/>
      <c r="I10" s="3579"/>
    </row>
    <row r="11" spans="1:9" ht="20.25" customHeight="1">
      <c r="A11" s="3583" t="s">
        <v>7152</v>
      </c>
      <c r="B11" s="3582">
        <v>14638</v>
      </c>
      <c r="C11" s="3582">
        <v>12147</v>
      </c>
      <c r="D11" s="3582">
        <v>13564</v>
      </c>
      <c r="E11" s="4400">
        <v>13268</v>
      </c>
      <c r="F11" s="4404">
        <v>13073</v>
      </c>
      <c r="G11" s="3584">
        <v>35.816438356164383</v>
      </c>
      <c r="H11" s="3579"/>
      <c r="I11" s="3579"/>
    </row>
    <row r="12" spans="1:9" ht="20.25" customHeight="1">
      <c r="A12" s="3583" t="s">
        <v>7151</v>
      </c>
      <c r="B12" s="3582">
        <v>68026</v>
      </c>
      <c r="C12" s="3582">
        <v>60910</v>
      </c>
      <c r="D12" s="3582">
        <v>62247</v>
      </c>
      <c r="E12" s="4400">
        <v>64475</v>
      </c>
      <c r="F12" s="4404">
        <v>63481</v>
      </c>
      <c r="G12" s="3584">
        <v>173.92054794520547</v>
      </c>
      <c r="H12" s="3579"/>
      <c r="I12" s="3579"/>
    </row>
    <row r="13" spans="1:9" ht="20.25" customHeight="1">
      <c r="A13" s="3583" t="s">
        <v>7150</v>
      </c>
      <c r="B13" s="3582">
        <v>34972</v>
      </c>
      <c r="C13" s="3582">
        <v>30147</v>
      </c>
      <c r="D13" s="3582">
        <v>30260</v>
      </c>
      <c r="E13" s="4400">
        <v>31663</v>
      </c>
      <c r="F13" s="4404">
        <v>38228</v>
      </c>
      <c r="G13" s="3584">
        <v>104.73424657534247</v>
      </c>
      <c r="H13" s="3579"/>
      <c r="I13" s="3579"/>
    </row>
    <row r="14" spans="1:9" ht="20.25" customHeight="1">
      <c r="A14" s="3583" t="s">
        <v>7149</v>
      </c>
      <c r="B14" s="3582">
        <v>55177</v>
      </c>
      <c r="C14" s="3582">
        <v>50253</v>
      </c>
      <c r="D14" s="3582">
        <v>48580</v>
      </c>
      <c r="E14" s="4400">
        <v>48140</v>
      </c>
      <c r="F14" s="4404">
        <v>49288</v>
      </c>
      <c r="G14" s="3584">
        <v>135.03561643835616</v>
      </c>
      <c r="H14" s="3579"/>
      <c r="I14" s="3579"/>
    </row>
    <row r="15" spans="1:9" ht="20.25" customHeight="1">
      <c r="A15" s="3583" t="s">
        <v>7148</v>
      </c>
      <c r="B15" s="3582">
        <v>36624</v>
      </c>
      <c r="C15" s="3582">
        <v>33410</v>
      </c>
      <c r="D15" s="3582">
        <v>37850</v>
      </c>
      <c r="E15" s="4400">
        <v>35309</v>
      </c>
      <c r="F15" s="4404">
        <v>38721</v>
      </c>
      <c r="G15" s="3584">
        <v>106.08493150684932</v>
      </c>
      <c r="H15" s="3579"/>
      <c r="I15" s="3579"/>
    </row>
    <row r="16" spans="1:9" ht="20.25" customHeight="1">
      <c r="A16" s="3583" t="s">
        <v>7147</v>
      </c>
      <c r="B16" s="3582">
        <v>46115</v>
      </c>
      <c r="C16" s="3582">
        <v>46769</v>
      </c>
      <c r="D16" s="3582">
        <v>42565</v>
      </c>
      <c r="E16" s="4400">
        <v>37048</v>
      </c>
      <c r="F16" s="4404">
        <v>37103</v>
      </c>
      <c r="G16" s="3584">
        <v>101.65205479452055</v>
      </c>
      <c r="H16" s="3579"/>
      <c r="I16" s="3579"/>
    </row>
    <row r="17" spans="1:9" ht="20.25" customHeight="1">
      <c r="A17" s="3583" t="s">
        <v>7146</v>
      </c>
      <c r="B17" s="3582">
        <v>87327</v>
      </c>
      <c r="C17" s="3582">
        <v>72710</v>
      </c>
      <c r="D17" s="3582">
        <v>67798</v>
      </c>
      <c r="E17" s="4400">
        <v>72616</v>
      </c>
      <c r="F17" s="4404">
        <v>69032</v>
      </c>
      <c r="G17" s="3584">
        <v>189.12876712328767</v>
      </c>
      <c r="H17" s="3579"/>
      <c r="I17" s="3579"/>
    </row>
    <row r="18" spans="1:9" ht="20.25" customHeight="1">
      <c r="A18" s="3583" t="s">
        <v>7145</v>
      </c>
      <c r="B18" s="3582">
        <v>601</v>
      </c>
      <c r="C18" s="3582">
        <v>371</v>
      </c>
      <c r="D18" s="3582">
        <v>852</v>
      </c>
      <c r="E18" s="4400">
        <v>1059</v>
      </c>
      <c r="F18" s="4404">
        <v>705</v>
      </c>
      <c r="G18" s="3584">
        <v>1.9315068493150684</v>
      </c>
      <c r="H18" s="3579"/>
      <c r="I18" s="3579"/>
    </row>
    <row r="19" spans="1:9" ht="20.25" customHeight="1">
      <c r="A19" s="3581" t="s">
        <v>7144</v>
      </c>
      <c r="B19" s="3580">
        <v>194</v>
      </c>
      <c r="C19" s="3580">
        <v>144</v>
      </c>
      <c r="D19" s="3580">
        <v>308</v>
      </c>
      <c r="E19" s="4401">
        <v>158</v>
      </c>
      <c r="F19" s="4405">
        <v>253</v>
      </c>
      <c r="G19" s="3586">
        <v>0.69315068493150689</v>
      </c>
      <c r="H19" s="3579"/>
      <c r="I19" s="3579"/>
    </row>
    <row r="20" spans="1:9">
      <c r="A20" s="3579"/>
      <c r="B20" s="3578"/>
      <c r="C20" s="3578"/>
      <c r="D20" s="3578"/>
      <c r="E20" s="3578"/>
      <c r="F20" s="3578"/>
      <c r="G20" s="3577" t="s">
        <v>7143</v>
      </c>
      <c r="H20" s="3579"/>
      <c r="I20" s="3579"/>
    </row>
    <row r="21" spans="1:9">
      <c r="A21" s="3579"/>
      <c r="B21" s="3579"/>
      <c r="C21" s="3579"/>
      <c r="D21" s="3579"/>
      <c r="E21" s="3579"/>
      <c r="F21" s="3579"/>
      <c r="G21" s="3579"/>
      <c r="H21" s="3579"/>
      <c r="I21" s="3579"/>
    </row>
    <row r="22" spans="1:9">
      <c r="A22" s="3579"/>
      <c r="B22" s="3579"/>
      <c r="C22" s="3579"/>
      <c r="D22" s="3579"/>
      <c r="E22" s="3579"/>
      <c r="F22" s="3579"/>
      <c r="G22" s="3579"/>
      <c r="H22" s="3579"/>
      <c r="I22" s="3579"/>
    </row>
    <row r="23" spans="1:9">
      <c r="A23" s="3579"/>
      <c r="B23" s="3579"/>
      <c r="C23" s="3579"/>
      <c r="D23" s="3579"/>
      <c r="E23" s="3579"/>
      <c r="F23" s="3579"/>
      <c r="G23" s="3579"/>
      <c r="H23" s="3579"/>
      <c r="I23" s="3579"/>
    </row>
    <row r="24" spans="1:9">
      <c r="A24" s="3579"/>
      <c r="B24" s="3579"/>
      <c r="C24" s="3579"/>
      <c r="D24" s="3579"/>
      <c r="E24" s="3579"/>
      <c r="F24" s="3579"/>
      <c r="G24" s="3579"/>
      <c r="H24" s="3579"/>
      <c r="I24" s="3579"/>
    </row>
  </sheetData>
  <mergeCells count="5">
    <mergeCell ref="F2:F3"/>
    <mergeCell ref="C2:C3"/>
    <mergeCell ref="B2:B3"/>
    <mergeCell ref="D2:D3"/>
    <mergeCell ref="E2:E3"/>
  </mergeCells>
  <phoneticPr fontId="2"/>
  <hyperlinks>
    <hyperlink ref="I2" location="目次!F135" display="目　次" xr:uid="{00000000-0004-0000-7400-000000000000}"/>
  </hyperlink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S34"/>
  <sheetViews>
    <sheetView showGridLines="0" topLeftCell="F1" workbookViewId="0">
      <selection activeCell="S2" sqref="S2"/>
    </sheetView>
  </sheetViews>
  <sheetFormatPr defaultRowHeight="12.75"/>
  <cols>
    <col min="1" max="1" width="4.125" style="64" customWidth="1"/>
    <col min="2" max="3" width="5.625" style="64" customWidth="1"/>
    <col min="4" max="4" width="6.125" style="64" customWidth="1"/>
    <col min="5" max="5" width="7.25" style="64" customWidth="1"/>
    <col min="6" max="9" width="7.5" style="64" customWidth="1"/>
    <col min="10" max="10" width="8.25" style="64" customWidth="1"/>
    <col min="11" max="11" width="8" style="64" customWidth="1"/>
    <col min="12" max="12" width="7.125" style="64" bestFit="1" customWidth="1"/>
    <col min="13" max="13" width="6.5" style="64" customWidth="1"/>
    <col min="14" max="14" width="6.75" style="64" customWidth="1"/>
    <col min="15" max="17" width="6" style="64" customWidth="1"/>
    <col min="18" max="18" width="9" style="64"/>
    <col min="19" max="19" width="11.25" style="64" customWidth="1"/>
    <col min="20" max="16384" width="9" style="64"/>
  </cols>
  <sheetData>
    <row r="1" spans="1:19" ht="15.95" customHeight="1" thickBot="1">
      <c r="A1" s="594" t="s">
        <v>359</v>
      </c>
      <c r="L1" s="6099" t="s">
        <v>358</v>
      </c>
      <c r="M1" s="6099"/>
      <c r="N1" s="6099"/>
    </row>
    <row r="2" spans="1:19" s="65" customFormat="1" ht="15.95" customHeight="1">
      <c r="A2" s="135"/>
      <c r="B2" s="5682" t="s">
        <v>332</v>
      </c>
      <c r="C2" s="6125" t="s">
        <v>357</v>
      </c>
      <c r="D2" s="6125" t="s">
        <v>356</v>
      </c>
      <c r="E2" s="105" t="s">
        <v>355</v>
      </c>
      <c r="F2" s="104"/>
      <c r="G2" s="105" t="s">
        <v>354</v>
      </c>
      <c r="H2" s="104"/>
      <c r="I2" s="104"/>
      <c r="J2" s="134"/>
      <c r="K2" s="6125" t="s">
        <v>353</v>
      </c>
      <c r="L2" s="6125" t="s">
        <v>352</v>
      </c>
      <c r="M2" s="6125" t="s">
        <v>351</v>
      </c>
      <c r="N2" s="6125" t="s">
        <v>350</v>
      </c>
      <c r="O2" s="139"/>
      <c r="S2" s="587" t="s">
        <v>8125</v>
      </c>
    </row>
    <row r="3" spans="1:19" s="65" customFormat="1" ht="15.95" customHeight="1">
      <c r="A3" s="133" t="s">
        <v>300</v>
      </c>
      <c r="B3" s="6123"/>
      <c r="C3" s="6126"/>
      <c r="D3" s="6126"/>
      <c r="E3" s="6126" t="s">
        <v>349</v>
      </c>
      <c r="F3" s="6123" t="s">
        <v>348</v>
      </c>
      <c r="G3" s="6126" t="s">
        <v>347</v>
      </c>
      <c r="H3" s="6128" t="s">
        <v>346</v>
      </c>
      <c r="I3" s="132" t="s">
        <v>345</v>
      </c>
      <c r="J3" s="131"/>
      <c r="K3" s="6126"/>
      <c r="L3" s="6126"/>
      <c r="M3" s="6126"/>
      <c r="N3" s="6126"/>
      <c r="O3" s="139"/>
    </row>
    <row r="4" spans="1:19" s="65" customFormat="1" ht="15.95" customHeight="1">
      <c r="A4" s="130"/>
      <c r="B4" s="6124"/>
      <c r="C4" s="6127"/>
      <c r="D4" s="6127"/>
      <c r="E4" s="6127"/>
      <c r="F4" s="6124"/>
      <c r="G4" s="6127"/>
      <c r="H4" s="6127"/>
      <c r="I4" s="4072" t="s">
        <v>331</v>
      </c>
      <c r="J4" s="4122" t="s">
        <v>332</v>
      </c>
      <c r="K4" s="6127"/>
      <c r="L4" s="6127"/>
      <c r="M4" s="6127"/>
      <c r="N4" s="6127"/>
      <c r="O4" s="139"/>
    </row>
    <row r="5" spans="1:19" s="129" customFormat="1" ht="15.95" customHeight="1">
      <c r="A5" s="2578">
        <v>31</v>
      </c>
      <c r="B5" s="2575"/>
      <c r="C5" s="2575"/>
      <c r="D5" s="2575"/>
      <c r="E5" s="2575"/>
      <c r="F5" s="2575"/>
      <c r="G5" s="107">
        <v>1537</v>
      </c>
      <c r="H5" s="101">
        <v>5</v>
      </c>
      <c r="I5" s="107">
        <v>28249</v>
      </c>
      <c r="J5" s="107">
        <v>13795</v>
      </c>
      <c r="K5" s="107">
        <v>6571</v>
      </c>
      <c r="L5" s="107">
        <v>1316</v>
      </c>
      <c r="M5" s="107">
        <v>448</v>
      </c>
      <c r="N5" s="107">
        <v>1443</v>
      </c>
      <c r="O5" s="3"/>
      <c r="P5" s="64"/>
      <c r="Q5" s="64"/>
      <c r="R5" s="64"/>
      <c r="S5" s="64"/>
    </row>
    <row r="6" spans="1:19" s="129" customFormat="1" ht="15.95" customHeight="1">
      <c r="A6" s="1335">
        <v>2</v>
      </c>
      <c r="B6" s="2575"/>
      <c r="C6" s="2575"/>
      <c r="D6" s="2575"/>
      <c r="E6" s="2575"/>
      <c r="F6" s="2575"/>
      <c r="G6" s="107">
        <v>1500</v>
      </c>
      <c r="H6" s="101">
        <v>5</v>
      </c>
      <c r="I6" s="107">
        <v>28493</v>
      </c>
      <c r="J6" s="107">
        <v>13667</v>
      </c>
      <c r="K6" s="107">
        <v>6315</v>
      </c>
      <c r="L6" s="107">
        <v>1332</v>
      </c>
      <c r="M6" s="107">
        <v>464</v>
      </c>
      <c r="N6" s="107">
        <v>1498</v>
      </c>
      <c r="O6" s="3"/>
      <c r="P6" s="64"/>
      <c r="Q6" s="64"/>
      <c r="R6" s="64"/>
      <c r="S6" s="64"/>
    </row>
    <row r="7" spans="1:19" s="129" customFormat="1" ht="15.95" customHeight="1">
      <c r="A7" s="1335">
        <v>3</v>
      </c>
      <c r="B7" s="2575"/>
      <c r="C7" s="2575"/>
      <c r="D7" s="2575"/>
      <c r="E7" s="2575"/>
      <c r="F7" s="2575"/>
      <c r="G7" s="101">
        <v>1550</v>
      </c>
      <c r="H7" s="101">
        <v>5</v>
      </c>
      <c r="I7" s="101">
        <v>28624</v>
      </c>
      <c r="J7" s="101">
        <v>13668</v>
      </c>
      <c r="K7" s="101">
        <v>6091</v>
      </c>
      <c r="L7" s="101">
        <v>1358</v>
      </c>
      <c r="M7" s="101">
        <v>481</v>
      </c>
      <c r="N7" s="101">
        <v>1551</v>
      </c>
      <c r="O7" s="3"/>
      <c r="P7" s="64"/>
      <c r="Q7" s="64"/>
      <c r="R7" s="64"/>
      <c r="S7" s="64"/>
    </row>
    <row r="8" spans="1:19" s="129" customFormat="1" ht="15.95" customHeight="1">
      <c r="A8" s="1335">
        <v>4</v>
      </c>
      <c r="B8" s="2575"/>
      <c r="C8" s="2575"/>
      <c r="D8" s="2575"/>
      <c r="E8" s="2575"/>
      <c r="F8" s="2575"/>
      <c r="G8" s="101">
        <v>1606</v>
      </c>
      <c r="H8" s="101">
        <v>5</v>
      </c>
      <c r="I8" s="101">
        <v>28790</v>
      </c>
      <c r="J8" s="101">
        <v>13654</v>
      </c>
      <c r="K8" s="101">
        <v>5963</v>
      </c>
      <c r="L8" s="101">
        <v>1376</v>
      </c>
      <c r="M8" s="101">
        <v>480</v>
      </c>
      <c r="N8" s="101">
        <v>1623</v>
      </c>
      <c r="O8" s="2811"/>
      <c r="P8" s="64"/>
      <c r="Q8" s="64"/>
      <c r="R8" s="64"/>
      <c r="S8" s="64"/>
    </row>
    <row r="9" spans="1:19" s="129" customFormat="1" ht="15.95" customHeight="1">
      <c r="A9" s="2065">
        <v>5</v>
      </c>
      <c r="B9" s="2575"/>
      <c r="C9" s="2575"/>
      <c r="D9" s="2575"/>
      <c r="E9" s="2575"/>
      <c r="F9" s="2575"/>
      <c r="G9" s="101">
        <v>1643</v>
      </c>
      <c r="H9" s="101">
        <v>5</v>
      </c>
      <c r="I9" s="101">
        <v>29192</v>
      </c>
      <c r="J9" s="101">
        <v>13893</v>
      </c>
      <c r="K9" s="101">
        <v>5670</v>
      </c>
      <c r="L9" s="101">
        <v>1390</v>
      </c>
      <c r="M9" s="101">
        <v>492</v>
      </c>
      <c r="N9" s="101">
        <v>1643</v>
      </c>
      <c r="O9" s="2811"/>
      <c r="P9" s="64"/>
      <c r="Q9" s="64"/>
      <c r="R9" s="64"/>
      <c r="S9" s="64"/>
    </row>
    <row r="10" spans="1:19" s="129" customFormat="1" ht="15.95" customHeight="1" thickBot="1">
      <c r="A10" s="2986">
        <v>6</v>
      </c>
      <c r="B10" s="2576"/>
      <c r="C10" s="2577"/>
      <c r="D10" s="2577"/>
      <c r="E10" s="2577"/>
      <c r="F10" s="2577"/>
      <c r="G10" s="2453">
        <v>1668</v>
      </c>
      <c r="H10" s="2453">
        <v>5</v>
      </c>
      <c r="I10" s="2453">
        <v>29357</v>
      </c>
      <c r="J10" s="2453">
        <v>13998</v>
      </c>
      <c r="K10" s="2453">
        <v>5531</v>
      </c>
      <c r="L10" s="2453">
        <v>1388</v>
      </c>
      <c r="M10" s="2453">
        <v>503</v>
      </c>
      <c r="N10" s="2453">
        <v>1638</v>
      </c>
      <c r="O10" s="1291"/>
      <c r="P10" s="64"/>
      <c r="Q10" s="64"/>
      <c r="R10" s="64"/>
      <c r="S10" s="64"/>
    </row>
    <row r="11" spans="1:19" ht="15.95" customHeight="1">
      <c r="A11" s="3"/>
      <c r="B11" s="3"/>
      <c r="C11" s="3"/>
      <c r="D11" s="88"/>
      <c r="E11" s="3"/>
      <c r="F11" s="3"/>
      <c r="G11" s="3"/>
      <c r="H11" s="4062"/>
      <c r="I11" s="4062"/>
      <c r="J11" s="4062"/>
      <c r="K11" s="4062"/>
      <c r="L11" s="4062"/>
      <c r="M11" s="4062"/>
      <c r="N11" s="4062" t="s">
        <v>344</v>
      </c>
      <c r="O11" s="3"/>
    </row>
    <row r="12" spans="1:19" ht="15.95" customHeight="1">
      <c r="A12" s="3"/>
      <c r="B12" s="3"/>
      <c r="C12" s="3"/>
      <c r="D12" s="3"/>
      <c r="E12" s="3"/>
      <c r="F12" s="3"/>
      <c r="G12" s="3"/>
      <c r="H12" s="3"/>
      <c r="I12" s="3"/>
      <c r="J12" s="3"/>
      <c r="K12" s="3"/>
      <c r="L12" s="3"/>
      <c r="M12" s="3"/>
      <c r="N12" s="123" t="s">
        <v>343</v>
      </c>
      <c r="O12" s="3"/>
    </row>
    <row r="13" spans="1:19" ht="15.95" customHeight="1" thickBot="1">
      <c r="A13" s="3" t="s">
        <v>342</v>
      </c>
      <c r="B13" s="128"/>
      <c r="C13" s="128"/>
    </row>
    <row r="14" spans="1:19" ht="15.95" customHeight="1">
      <c r="A14" s="6119" t="s">
        <v>341</v>
      </c>
      <c r="B14" s="6116" t="s">
        <v>332</v>
      </c>
      <c r="C14" s="6116"/>
      <c r="D14" s="6116"/>
      <c r="E14" s="6116"/>
      <c r="F14" s="6121" t="s">
        <v>340</v>
      </c>
      <c r="G14" s="6116" t="s">
        <v>331</v>
      </c>
      <c r="H14" s="6116"/>
      <c r="I14" s="6116"/>
      <c r="J14" s="6121" t="s">
        <v>339</v>
      </c>
      <c r="K14" s="6121" t="s">
        <v>338</v>
      </c>
      <c r="L14" s="6116" t="s">
        <v>337</v>
      </c>
      <c r="M14" s="6116"/>
      <c r="N14" s="6116"/>
      <c r="O14" s="6116" t="s">
        <v>336</v>
      </c>
      <c r="P14" s="6116"/>
      <c r="Q14" s="6116"/>
      <c r="R14" s="6117" t="s">
        <v>335</v>
      </c>
    </row>
    <row r="15" spans="1:19" ht="15.95" customHeight="1">
      <c r="A15" s="6120"/>
      <c r="B15" s="127" t="s">
        <v>333</v>
      </c>
      <c r="C15" s="127" t="s">
        <v>330</v>
      </c>
      <c r="D15" s="127" t="s">
        <v>334</v>
      </c>
      <c r="E15" s="127" t="s">
        <v>328</v>
      </c>
      <c r="F15" s="6122"/>
      <c r="G15" s="127" t="s">
        <v>333</v>
      </c>
      <c r="H15" s="127" t="s">
        <v>330</v>
      </c>
      <c r="I15" s="127" t="s">
        <v>328</v>
      </c>
      <c r="J15" s="6122"/>
      <c r="K15" s="6122"/>
      <c r="L15" s="127" t="s">
        <v>332</v>
      </c>
      <c r="M15" s="127" t="s">
        <v>331</v>
      </c>
      <c r="N15" s="127" t="s">
        <v>328</v>
      </c>
      <c r="O15" s="127" t="s">
        <v>330</v>
      </c>
      <c r="P15" s="127" t="s">
        <v>329</v>
      </c>
      <c r="Q15" s="127" t="s">
        <v>328</v>
      </c>
      <c r="R15" s="6118"/>
    </row>
    <row r="16" spans="1:19" ht="15.95" customHeight="1">
      <c r="A16" s="1416">
        <v>31</v>
      </c>
      <c r="B16" s="124">
        <v>2386</v>
      </c>
      <c r="C16" s="124">
        <v>3541</v>
      </c>
      <c r="D16" s="1417">
        <v>45</v>
      </c>
      <c r="E16" s="124">
        <v>5972</v>
      </c>
      <c r="F16" s="124">
        <v>244</v>
      </c>
      <c r="G16" s="124">
        <v>17381</v>
      </c>
      <c r="H16" s="124">
        <v>19058</v>
      </c>
      <c r="I16" s="124">
        <v>36439</v>
      </c>
      <c r="J16" s="124">
        <v>1558</v>
      </c>
      <c r="K16" s="124">
        <v>44213</v>
      </c>
      <c r="L16" s="124">
        <v>14646</v>
      </c>
      <c r="M16" s="124">
        <v>29549</v>
      </c>
      <c r="N16" s="124">
        <v>44195</v>
      </c>
      <c r="O16" s="124">
        <v>1522</v>
      </c>
      <c r="P16" s="2579"/>
      <c r="Q16" s="124">
        <v>1522</v>
      </c>
      <c r="R16" s="124">
        <v>89930</v>
      </c>
    </row>
    <row r="17" spans="1:18" ht="15.95" customHeight="1">
      <c r="A17" s="1416">
        <v>2</v>
      </c>
      <c r="B17" s="124">
        <v>2412</v>
      </c>
      <c r="C17" s="124">
        <v>3484</v>
      </c>
      <c r="D17" s="1417">
        <v>44</v>
      </c>
      <c r="E17" s="124">
        <v>5940</v>
      </c>
      <c r="F17" s="124">
        <v>231</v>
      </c>
      <c r="G17" s="124">
        <v>17609</v>
      </c>
      <c r="H17" s="124">
        <v>18606</v>
      </c>
      <c r="I17" s="124">
        <v>36215</v>
      </c>
      <c r="J17" s="124">
        <v>1561</v>
      </c>
      <c r="K17" s="124">
        <v>43947</v>
      </c>
      <c r="L17" s="124">
        <v>14649</v>
      </c>
      <c r="M17" s="124">
        <v>29696</v>
      </c>
      <c r="N17" s="124">
        <v>44345</v>
      </c>
      <c r="O17" s="124">
        <v>1574</v>
      </c>
      <c r="P17" s="2579"/>
      <c r="Q17" s="124">
        <v>1574</v>
      </c>
      <c r="R17" s="124">
        <v>89866</v>
      </c>
    </row>
    <row r="18" spans="1:18" ht="15.95" customHeight="1">
      <c r="A18" s="1416">
        <v>3</v>
      </c>
      <c r="B18" s="124">
        <v>2476</v>
      </c>
      <c r="C18" s="124">
        <v>3493</v>
      </c>
      <c r="D18" s="1417">
        <v>42</v>
      </c>
      <c r="E18" s="124">
        <v>6011</v>
      </c>
      <c r="F18" s="124">
        <v>210</v>
      </c>
      <c r="G18" s="124">
        <v>17704</v>
      </c>
      <c r="H18" s="124">
        <v>18149</v>
      </c>
      <c r="I18" s="124">
        <v>35853</v>
      </c>
      <c r="J18" s="124">
        <v>1587</v>
      </c>
      <c r="K18" s="124">
        <v>43661</v>
      </c>
      <c r="L18" s="124">
        <v>14648</v>
      </c>
      <c r="M18" s="124">
        <v>29872</v>
      </c>
      <c r="N18" s="124">
        <v>44520</v>
      </c>
      <c r="O18" s="124">
        <v>1647</v>
      </c>
      <c r="P18" s="2579"/>
      <c r="Q18" s="124">
        <v>1647</v>
      </c>
      <c r="R18" s="124">
        <v>89828</v>
      </c>
    </row>
    <row r="19" spans="1:18" ht="15.95" customHeight="1">
      <c r="A19" s="1416">
        <v>4</v>
      </c>
      <c r="B19" s="124">
        <v>2502</v>
      </c>
      <c r="C19" s="124">
        <v>3523</v>
      </c>
      <c r="D19" s="1417">
        <v>48</v>
      </c>
      <c r="E19" s="124">
        <v>6073</v>
      </c>
      <c r="F19" s="124">
        <v>200</v>
      </c>
      <c r="G19" s="124">
        <v>17876</v>
      </c>
      <c r="H19" s="124">
        <v>17627</v>
      </c>
      <c r="I19" s="124">
        <v>35503</v>
      </c>
      <c r="J19" s="124">
        <v>1590</v>
      </c>
      <c r="K19" s="124">
        <v>43366</v>
      </c>
      <c r="L19" s="124">
        <v>14804</v>
      </c>
      <c r="M19" s="124">
        <v>30137</v>
      </c>
      <c r="N19" s="124">
        <v>44941</v>
      </c>
      <c r="O19" s="124">
        <v>1665</v>
      </c>
      <c r="P19" s="2579"/>
      <c r="Q19" s="124">
        <v>1665</v>
      </c>
      <c r="R19" s="124">
        <v>89972</v>
      </c>
    </row>
    <row r="20" spans="1:18" ht="15.95" customHeight="1">
      <c r="A20" s="1409">
        <v>5</v>
      </c>
      <c r="B20" s="2987">
        <v>2488</v>
      </c>
      <c r="C20" s="2987">
        <v>3489</v>
      </c>
      <c r="D20" s="1407">
        <v>45</v>
      </c>
      <c r="E20" s="2987">
        <v>6022</v>
      </c>
      <c r="F20" s="2987">
        <v>195</v>
      </c>
      <c r="G20" s="2987">
        <v>18182</v>
      </c>
      <c r="H20" s="2987">
        <v>17047</v>
      </c>
      <c r="I20" s="2987">
        <v>35229</v>
      </c>
      <c r="J20" s="2987">
        <v>1597</v>
      </c>
      <c r="K20" s="2987">
        <v>43043</v>
      </c>
      <c r="L20" s="2987">
        <v>14875</v>
      </c>
      <c r="M20" s="2987">
        <v>30301</v>
      </c>
      <c r="N20" s="2987">
        <v>45176</v>
      </c>
      <c r="O20" s="2987">
        <v>1665</v>
      </c>
      <c r="P20" s="2579"/>
      <c r="Q20" s="2987">
        <v>1665</v>
      </c>
      <c r="R20" s="2987">
        <v>89884</v>
      </c>
    </row>
    <row r="21" spans="1:18" ht="15.95" customHeight="1" thickBot="1">
      <c r="A21" s="2618">
        <v>6</v>
      </c>
      <c r="B21" s="2988">
        <v>2500</v>
      </c>
      <c r="C21" s="2988">
        <v>3526</v>
      </c>
      <c r="D21" s="2616">
        <v>50</v>
      </c>
      <c r="E21" s="2988">
        <v>6076</v>
      </c>
      <c r="F21" s="2988">
        <v>196</v>
      </c>
      <c r="G21" s="2988">
        <v>18508</v>
      </c>
      <c r="H21" s="2988">
        <v>16481</v>
      </c>
      <c r="I21" s="2988">
        <v>34989</v>
      </c>
      <c r="J21" s="2988">
        <v>1600</v>
      </c>
      <c r="K21" s="2988">
        <v>42861</v>
      </c>
      <c r="L21" s="2988">
        <v>14979</v>
      </c>
      <c r="M21" s="2988">
        <v>30473</v>
      </c>
      <c r="N21" s="2988">
        <v>45452</v>
      </c>
      <c r="O21" s="2988">
        <v>1658</v>
      </c>
      <c r="P21" s="3143"/>
      <c r="Q21" s="2988">
        <v>1658</v>
      </c>
      <c r="R21" s="2988">
        <v>89971</v>
      </c>
    </row>
    <row r="22" spans="1:18" ht="15.95" customHeight="1">
      <c r="A22" s="126"/>
      <c r="B22" s="124"/>
      <c r="C22" s="124"/>
      <c r="D22" s="125"/>
      <c r="E22" s="124"/>
      <c r="F22" s="124"/>
      <c r="G22" s="124"/>
      <c r="H22" s="124"/>
      <c r="I22" s="124"/>
      <c r="J22" s="124"/>
      <c r="K22" s="124"/>
      <c r="L22" s="124"/>
      <c r="M22" s="124"/>
      <c r="N22" s="124"/>
      <c r="O22" s="124"/>
      <c r="P22" s="124"/>
      <c r="Q22" s="124"/>
      <c r="R22" s="2010" t="s">
        <v>327</v>
      </c>
    </row>
    <row r="23" spans="1:18" ht="15.95" customHeight="1">
      <c r="A23" s="3"/>
      <c r="B23" s="3"/>
      <c r="C23" s="3"/>
      <c r="D23" s="3"/>
      <c r="E23" s="3"/>
      <c r="F23" s="3"/>
      <c r="G23" s="3"/>
      <c r="H23" s="3"/>
      <c r="I23" s="3"/>
      <c r="J23" s="3"/>
      <c r="K23" s="3"/>
      <c r="L23" s="3"/>
      <c r="M23" s="3"/>
      <c r="N23" s="3"/>
      <c r="O23" s="3"/>
      <c r="P23" s="3"/>
      <c r="Q23" s="3"/>
      <c r="R23" s="123" t="s">
        <v>326</v>
      </c>
    </row>
    <row r="24" spans="1:18" ht="15.95" customHeight="1">
      <c r="A24" s="3"/>
      <c r="B24" s="3"/>
      <c r="C24" s="3"/>
      <c r="D24" s="3"/>
      <c r="E24" s="3"/>
      <c r="F24" s="3"/>
      <c r="G24" s="3"/>
      <c r="H24" s="3"/>
      <c r="I24" s="3"/>
      <c r="J24" s="3"/>
      <c r="K24" s="3"/>
      <c r="L24" s="3"/>
      <c r="M24" s="3"/>
      <c r="N24" s="3"/>
      <c r="O24" s="3"/>
      <c r="P24" s="3"/>
      <c r="Q24" s="3"/>
    </row>
    <row r="25" spans="1:18" ht="15.95" customHeight="1">
      <c r="A25" s="3"/>
      <c r="B25" s="3"/>
      <c r="C25" s="3"/>
      <c r="D25" s="3"/>
      <c r="E25" s="3"/>
      <c r="F25" s="3"/>
      <c r="G25" s="3"/>
      <c r="H25" s="3"/>
      <c r="I25" s="3"/>
      <c r="J25" s="3"/>
      <c r="K25" s="3"/>
      <c r="L25" s="3"/>
      <c r="M25" s="3"/>
      <c r="N25" s="3"/>
      <c r="O25" s="3"/>
      <c r="P25" s="3"/>
      <c r="Q25" s="3"/>
      <c r="R25" s="3"/>
    </row>
    <row r="26" spans="1:18" ht="15.95" customHeight="1">
      <c r="A26" s="3"/>
      <c r="B26" s="3"/>
      <c r="C26" s="3"/>
      <c r="D26" s="3"/>
      <c r="E26" s="3"/>
      <c r="F26" s="3"/>
      <c r="G26" s="3"/>
      <c r="H26" s="3"/>
      <c r="I26" s="3"/>
      <c r="J26" s="3"/>
      <c r="K26" s="3"/>
      <c r="L26" s="3"/>
      <c r="M26" s="3"/>
      <c r="N26" s="3"/>
      <c r="O26" s="3"/>
      <c r="P26" s="3"/>
      <c r="Q26" s="3"/>
      <c r="R26" s="3"/>
    </row>
    <row r="27" spans="1:18" ht="15.95" customHeight="1"/>
    <row r="28" spans="1:18" ht="15.95" customHeight="1"/>
    <row r="29" spans="1:18" ht="15.95" customHeight="1"/>
    <row r="30" spans="1:18" ht="15.95" customHeight="1"/>
    <row r="31" spans="1:18" ht="15.95" customHeight="1"/>
    <row r="32" spans="1:18" ht="15.95" customHeight="1"/>
    <row r="33" ht="15.95" customHeight="1"/>
    <row r="34" ht="15.95" customHeight="1"/>
  </sheetData>
  <mergeCells count="21">
    <mergeCell ref="N2:N4"/>
    <mergeCell ref="F3:F4"/>
    <mergeCell ref="G3:G4"/>
    <mergeCell ref="H3:H4"/>
    <mergeCell ref="L1:N1"/>
    <mergeCell ref="L2:L4"/>
    <mergeCell ref="M2:M4"/>
    <mergeCell ref="B2:B4"/>
    <mergeCell ref="C2:C4"/>
    <mergeCell ref="D2:D4"/>
    <mergeCell ref="E3:E4"/>
    <mergeCell ref="K2:K4"/>
    <mergeCell ref="O14:Q14"/>
    <mergeCell ref="R14:R15"/>
    <mergeCell ref="A14:A15"/>
    <mergeCell ref="B14:E14"/>
    <mergeCell ref="G14:I14"/>
    <mergeCell ref="F14:F15"/>
    <mergeCell ref="J14:J15"/>
    <mergeCell ref="K14:K15"/>
    <mergeCell ref="L14:N14"/>
  </mergeCells>
  <phoneticPr fontId="2"/>
  <hyperlinks>
    <hyperlink ref="S2" location="目次!F136" display="目　次" xr:uid="{00000000-0004-0000-7500-000000000000}"/>
  </hyperlinks>
  <pageMargins left="0.86614173228346458" right="0.86614173228346458" top="0.98425196850393704" bottom="0.98425196850393704" header="0.51181102362204722" footer="0.51181102362204722"/>
  <pageSetup paperSize="9" scale="56"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57"/>
  <sheetViews>
    <sheetView showGridLines="0" zoomScaleNormal="100" zoomScaleSheetLayoutView="100" workbookViewId="0">
      <pane xSplit="1" ySplit="3" topLeftCell="B73" activePane="bottomRight" state="frozen"/>
      <selection pane="topRight" activeCell="B1" sqref="B1"/>
      <selection pane="bottomLeft" activeCell="A4" sqref="A4"/>
      <selection pane="bottomRight" activeCell="L2" sqref="L2"/>
    </sheetView>
  </sheetViews>
  <sheetFormatPr defaultRowHeight="13.5"/>
  <cols>
    <col min="1" max="1" width="8.625" style="606" customWidth="1"/>
    <col min="2" max="6" width="9.625" style="606" customWidth="1"/>
    <col min="7" max="9" width="9.625" style="605" customWidth="1"/>
    <col min="10" max="10" width="9.375" style="605" customWidth="1"/>
    <col min="11" max="11" width="7.625" style="699" customWidth="1"/>
    <col min="12" max="13" width="7.625" style="470" customWidth="1"/>
    <col min="14" max="16384" width="9" style="698"/>
  </cols>
  <sheetData>
    <row r="1" spans="1:14" s="700" customFormat="1" ht="15" thickBot="1">
      <c r="A1" s="1484" t="s">
        <v>4823</v>
      </c>
      <c r="B1" s="607"/>
      <c r="C1" s="607"/>
      <c r="D1" s="607"/>
      <c r="E1" s="607"/>
      <c r="F1" s="607"/>
      <c r="G1" s="607"/>
      <c r="H1" s="607"/>
      <c r="I1" s="470"/>
      <c r="J1" s="768" t="s">
        <v>4810</v>
      </c>
      <c r="M1" s="607"/>
    </row>
    <row r="2" spans="1:14" s="701" customFormat="1" ht="16.5" customHeight="1">
      <c r="A2" s="5257" t="s">
        <v>4809</v>
      </c>
      <c r="B2" s="5255" t="s">
        <v>4808</v>
      </c>
      <c r="C2" s="5255" t="s">
        <v>5986</v>
      </c>
      <c r="D2" s="5255" t="s">
        <v>5987</v>
      </c>
      <c r="E2" s="5255" t="s">
        <v>5988</v>
      </c>
      <c r="F2" s="5255" t="s">
        <v>7058</v>
      </c>
      <c r="G2" s="5259" t="s">
        <v>7057</v>
      </c>
      <c r="H2" s="5260"/>
      <c r="I2" s="5260"/>
      <c r="J2" s="5260"/>
      <c r="L2" s="5205" t="s">
        <v>8125</v>
      </c>
      <c r="M2" s="609"/>
    </row>
    <row r="3" spans="1:14" s="701" customFormat="1" ht="12" customHeight="1">
      <c r="A3" s="5258"/>
      <c r="B3" s="5256"/>
      <c r="C3" s="5256"/>
      <c r="D3" s="5256"/>
      <c r="E3" s="5256"/>
      <c r="F3" s="5256"/>
      <c r="G3" s="1599" t="s">
        <v>557</v>
      </c>
      <c r="H3" s="1599" t="s">
        <v>896</v>
      </c>
      <c r="I3" s="1599" t="s">
        <v>895</v>
      </c>
      <c r="J3" s="1221" t="s">
        <v>4822</v>
      </c>
      <c r="L3" s="609"/>
      <c r="M3" s="609"/>
    </row>
    <row r="4" spans="1:14" s="700" customFormat="1" ht="12" customHeight="1">
      <c r="A4" s="1037" t="s">
        <v>557</v>
      </c>
      <c r="B4" s="1038">
        <v>98129</v>
      </c>
      <c r="C4" s="1038">
        <v>97039</v>
      </c>
      <c r="D4" s="1038">
        <v>98588</v>
      </c>
      <c r="E4" s="2319">
        <v>94831</v>
      </c>
      <c r="F4" s="2319">
        <v>93748</v>
      </c>
      <c r="G4" s="2319">
        <f>SUM(G5+G11+G17+G23+G29+G35+G41+G47+G53+G59+G70+G76+G82+G88+G94+G100+G106+G112+G118+G124+G130+G131)</f>
        <v>92426</v>
      </c>
      <c r="H4" s="2319">
        <f>SUM(H5+H11+H17+H23+H29+H35+H41+H47+H53+H59+H70+H76+H82+H88+H94+H100+H106+H112+H118+H124+H130+H131)</f>
        <v>44616</v>
      </c>
      <c r="I4" s="2319">
        <f>SUM(I5+I11+I17+I23+I29+I35+I41+I47+I53+I59+I70+I76+I82+I88+I94+I100+I106+I112+I118+I124+I130+I131)</f>
        <v>47810</v>
      </c>
      <c r="J4" s="2319">
        <f>SUM(J5+J11+J17+J23+J29+J35+J41+J47+J53+J59+J70+J76+J82+J88+J94+J100+J106+J112+J118+J124+J130+J131)</f>
        <v>100.00000000000001</v>
      </c>
      <c r="L4" s="607"/>
      <c r="M4" s="607"/>
    </row>
    <row r="5" spans="1:14" s="700" customFormat="1" ht="12" customHeight="1">
      <c r="A5" s="1039" t="s">
        <v>4821</v>
      </c>
      <c r="B5" s="1040">
        <v>3843</v>
      </c>
      <c r="C5" s="1040">
        <v>3715</v>
      </c>
      <c r="D5" s="1040">
        <v>3543</v>
      </c>
      <c r="E5" s="2320">
        <v>3369</v>
      </c>
      <c r="F5" s="2320">
        <v>3286</v>
      </c>
      <c r="G5" s="2320">
        <f>SUM(G6:G10)</f>
        <v>3149</v>
      </c>
      <c r="H5" s="2320">
        <f>SUM(H6:H10)</f>
        <v>1651</v>
      </c>
      <c r="I5" s="2320">
        <f>SUM(I6:I10)</f>
        <v>1498</v>
      </c>
      <c r="J5" s="2896">
        <f t="shared" ref="J5:J36" si="0">G5/$G$4*100</f>
        <v>3.4070499642957608</v>
      </c>
      <c r="L5" s="607"/>
      <c r="M5" s="607"/>
    </row>
    <row r="6" spans="1:14" s="700" customFormat="1" ht="12" customHeight="1">
      <c r="A6" s="790">
        <v>0</v>
      </c>
      <c r="B6" s="840">
        <v>707</v>
      </c>
      <c r="C6" s="840">
        <v>669</v>
      </c>
      <c r="D6" s="840">
        <v>664</v>
      </c>
      <c r="E6" s="348">
        <v>648</v>
      </c>
      <c r="F6" s="348">
        <v>622</v>
      </c>
      <c r="G6" s="3371">
        <v>557</v>
      </c>
      <c r="H6" s="3371">
        <v>300</v>
      </c>
      <c r="I6" s="3371">
        <v>257</v>
      </c>
      <c r="J6" s="2893">
        <f t="shared" si="0"/>
        <v>0.60264427758422956</v>
      </c>
      <c r="L6" s="607"/>
      <c r="M6" s="607"/>
    </row>
    <row r="7" spans="1:14" s="700" customFormat="1" ht="12" customHeight="1">
      <c r="A7" s="790">
        <v>1</v>
      </c>
      <c r="B7" s="840">
        <v>752</v>
      </c>
      <c r="C7" s="840">
        <v>718</v>
      </c>
      <c r="D7" s="840">
        <v>690</v>
      </c>
      <c r="E7" s="348">
        <v>681</v>
      </c>
      <c r="F7" s="348">
        <v>668</v>
      </c>
      <c r="G7" s="3371">
        <v>617</v>
      </c>
      <c r="H7" s="3371">
        <v>332</v>
      </c>
      <c r="I7" s="3371">
        <v>285</v>
      </c>
      <c r="J7" s="2893">
        <f t="shared" si="0"/>
        <v>0.66756107588773717</v>
      </c>
      <c r="L7" s="607"/>
      <c r="M7" s="607"/>
      <c r="N7" s="703"/>
    </row>
    <row r="8" spans="1:14" s="700" customFormat="1" ht="12" customHeight="1">
      <c r="A8" s="790">
        <v>2</v>
      </c>
      <c r="B8" s="840">
        <v>772</v>
      </c>
      <c r="C8" s="840">
        <v>736</v>
      </c>
      <c r="D8" s="840">
        <v>707</v>
      </c>
      <c r="E8" s="348">
        <v>658</v>
      </c>
      <c r="F8" s="348">
        <v>658</v>
      </c>
      <c r="G8" s="3371">
        <v>666</v>
      </c>
      <c r="H8" s="3371">
        <v>333</v>
      </c>
      <c r="I8" s="3371">
        <v>333</v>
      </c>
      <c r="J8" s="2893">
        <f t="shared" si="0"/>
        <v>0.72057646116893515</v>
      </c>
      <c r="L8" s="607"/>
      <c r="M8" s="607"/>
    </row>
    <row r="9" spans="1:14" s="700" customFormat="1" ht="12" customHeight="1">
      <c r="A9" s="790">
        <v>3</v>
      </c>
      <c r="B9" s="840">
        <v>843</v>
      </c>
      <c r="C9" s="840">
        <v>764</v>
      </c>
      <c r="D9" s="840">
        <v>727</v>
      </c>
      <c r="E9" s="348">
        <v>688</v>
      </c>
      <c r="F9" s="348">
        <v>660</v>
      </c>
      <c r="G9" s="3371">
        <v>659</v>
      </c>
      <c r="H9" s="3371">
        <v>340</v>
      </c>
      <c r="I9" s="3371">
        <v>319</v>
      </c>
      <c r="J9" s="2893">
        <f t="shared" si="0"/>
        <v>0.71300283470019254</v>
      </c>
      <c r="L9" s="607"/>
      <c r="M9" s="607"/>
    </row>
    <row r="10" spans="1:14" s="700" customFormat="1" ht="12" customHeight="1">
      <c r="A10" s="790">
        <v>4</v>
      </c>
      <c r="B10" s="840">
        <v>769</v>
      </c>
      <c r="C10" s="840">
        <v>828</v>
      </c>
      <c r="D10" s="840">
        <v>755</v>
      </c>
      <c r="E10" s="348">
        <v>694</v>
      </c>
      <c r="F10" s="348">
        <v>678</v>
      </c>
      <c r="G10" s="3371">
        <v>650</v>
      </c>
      <c r="H10" s="3371">
        <v>346</v>
      </c>
      <c r="I10" s="3371">
        <v>304</v>
      </c>
      <c r="J10" s="2893">
        <f t="shared" si="0"/>
        <v>0.70326531495466638</v>
      </c>
      <c r="L10" s="607"/>
      <c r="M10" s="607"/>
    </row>
    <row r="11" spans="1:14" s="700" customFormat="1" ht="12" customHeight="1">
      <c r="A11" s="1039" t="s">
        <v>4820</v>
      </c>
      <c r="B11" s="1040">
        <v>4217</v>
      </c>
      <c r="C11" s="1040">
        <v>4080</v>
      </c>
      <c r="D11" s="1040">
        <v>4184</v>
      </c>
      <c r="E11" s="2320">
        <v>3974</v>
      </c>
      <c r="F11" s="2320">
        <v>3802</v>
      </c>
      <c r="G11" s="2320">
        <f>SUM(G12:G16)</f>
        <v>3641</v>
      </c>
      <c r="H11" s="2320">
        <f>SUM(H12:H16)</f>
        <v>1915</v>
      </c>
      <c r="I11" s="2320">
        <f>SUM(I12:I16)</f>
        <v>1726</v>
      </c>
      <c r="J11" s="2896">
        <f t="shared" si="0"/>
        <v>3.9393677103845239</v>
      </c>
      <c r="L11" s="607"/>
      <c r="M11" s="607"/>
    </row>
    <row r="12" spans="1:14" s="700" customFormat="1" ht="12" customHeight="1">
      <c r="A12" s="790">
        <v>5</v>
      </c>
      <c r="B12" s="840">
        <v>807</v>
      </c>
      <c r="C12" s="840">
        <v>777</v>
      </c>
      <c r="D12" s="840">
        <v>822</v>
      </c>
      <c r="E12" s="348">
        <v>749</v>
      </c>
      <c r="F12" s="348">
        <v>679</v>
      </c>
      <c r="G12" s="3371">
        <v>672</v>
      </c>
      <c r="H12" s="3371">
        <v>337</v>
      </c>
      <c r="I12" s="3371">
        <v>335</v>
      </c>
      <c r="J12" s="2893">
        <f t="shared" si="0"/>
        <v>0.72706814099928596</v>
      </c>
      <c r="L12" s="607"/>
      <c r="M12" s="607"/>
    </row>
    <row r="13" spans="1:14" s="700" customFormat="1" ht="12" customHeight="1">
      <c r="A13" s="790">
        <v>6</v>
      </c>
      <c r="B13" s="840">
        <v>843</v>
      </c>
      <c r="C13" s="840">
        <v>801</v>
      </c>
      <c r="D13" s="840">
        <v>798</v>
      </c>
      <c r="E13" s="348">
        <v>783</v>
      </c>
      <c r="F13" s="348">
        <v>736</v>
      </c>
      <c r="G13" s="3371">
        <v>677</v>
      </c>
      <c r="H13" s="3371">
        <v>378</v>
      </c>
      <c r="I13" s="3371">
        <v>299</v>
      </c>
      <c r="J13" s="2893">
        <f t="shared" si="0"/>
        <v>0.73247787419124488</v>
      </c>
      <c r="L13" s="607"/>
      <c r="M13" s="607"/>
    </row>
    <row r="14" spans="1:14" s="700" customFormat="1" ht="12" customHeight="1">
      <c r="A14" s="790">
        <v>7</v>
      </c>
      <c r="B14" s="840">
        <v>842</v>
      </c>
      <c r="C14" s="840">
        <v>836</v>
      </c>
      <c r="D14" s="840">
        <v>837</v>
      </c>
      <c r="E14" s="348">
        <v>778</v>
      </c>
      <c r="F14" s="348">
        <v>781</v>
      </c>
      <c r="G14" s="3371">
        <v>733</v>
      </c>
      <c r="H14" s="3371">
        <v>394</v>
      </c>
      <c r="I14" s="3371">
        <v>339</v>
      </c>
      <c r="J14" s="2893">
        <f t="shared" si="0"/>
        <v>0.79306688594118546</v>
      </c>
      <c r="L14" s="607"/>
      <c r="M14" s="607"/>
    </row>
    <row r="15" spans="1:14" s="700" customFormat="1" ht="12" customHeight="1">
      <c r="A15" s="790">
        <v>8</v>
      </c>
      <c r="B15" s="840">
        <v>831</v>
      </c>
      <c r="C15" s="840">
        <v>835</v>
      </c>
      <c r="D15" s="840">
        <v>859</v>
      </c>
      <c r="E15" s="348">
        <v>830</v>
      </c>
      <c r="F15" s="348">
        <v>781</v>
      </c>
      <c r="G15" s="3371">
        <v>776</v>
      </c>
      <c r="H15" s="3371">
        <v>411</v>
      </c>
      <c r="I15" s="3371">
        <v>365</v>
      </c>
      <c r="J15" s="2893">
        <f t="shared" si="0"/>
        <v>0.83959059139203251</v>
      </c>
      <c r="L15" s="607"/>
      <c r="M15" s="607"/>
    </row>
    <row r="16" spans="1:14" s="700" customFormat="1" ht="12" customHeight="1">
      <c r="A16" s="790">
        <v>9</v>
      </c>
      <c r="B16" s="840">
        <v>894</v>
      </c>
      <c r="C16" s="840">
        <v>831</v>
      </c>
      <c r="D16" s="840">
        <v>868</v>
      </c>
      <c r="E16" s="348">
        <v>834</v>
      </c>
      <c r="F16" s="348">
        <v>825</v>
      </c>
      <c r="G16" s="3371">
        <v>783</v>
      </c>
      <c r="H16" s="3371">
        <v>395</v>
      </c>
      <c r="I16" s="3371">
        <v>388</v>
      </c>
      <c r="J16" s="2893">
        <f t="shared" si="0"/>
        <v>0.84716421786077512</v>
      </c>
      <c r="L16" s="607"/>
      <c r="M16" s="607"/>
    </row>
    <row r="17" spans="1:13" s="700" customFormat="1" ht="12" customHeight="1">
      <c r="A17" s="1039" t="s">
        <v>4819</v>
      </c>
      <c r="B17" s="1040">
        <v>4525</v>
      </c>
      <c r="C17" s="1040">
        <v>4463</v>
      </c>
      <c r="D17" s="1040">
        <v>4553</v>
      </c>
      <c r="E17" s="2320">
        <v>4456</v>
      </c>
      <c r="F17" s="2320">
        <v>4346</v>
      </c>
      <c r="G17" s="2320">
        <f>SUM(G18:G22)</f>
        <v>4253</v>
      </c>
      <c r="H17" s="2320">
        <f>SUM(H18:H22)</f>
        <v>2219</v>
      </c>
      <c r="I17" s="2320">
        <f>SUM(I18:I22)</f>
        <v>2034</v>
      </c>
      <c r="J17" s="2896">
        <f t="shared" si="0"/>
        <v>4.6015190530803025</v>
      </c>
      <c r="L17" s="607"/>
      <c r="M17" s="607"/>
    </row>
    <row r="18" spans="1:13" s="700" customFormat="1" ht="12" customHeight="1">
      <c r="A18" s="790">
        <v>10</v>
      </c>
      <c r="B18" s="840">
        <v>888</v>
      </c>
      <c r="C18" s="840">
        <v>887</v>
      </c>
      <c r="D18" s="840">
        <v>856</v>
      </c>
      <c r="E18" s="348">
        <v>857</v>
      </c>
      <c r="F18" s="348">
        <v>832</v>
      </c>
      <c r="G18" s="3371">
        <v>812</v>
      </c>
      <c r="H18" s="3371">
        <v>427</v>
      </c>
      <c r="I18" s="3371">
        <v>385</v>
      </c>
      <c r="J18" s="2893">
        <f t="shared" si="0"/>
        <v>0.87854067037413719</v>
      </c>
      <c r="L18" s="607"/>
      <c r="M18" s="607"/>
    </row>
    <row r="19" spans="1:13" s="700" customFormat="1" ht="12" customHeight="1">
      <c r="A19" s="790">
        <v>11</v>
      </c>
      <c r="B19" s="840">
        <v>927</v>
      </c>
      <c r="C19" s="840">
        <v>884</v>
      </c>
      <c r="D19" s="840">
        <v>938</v>
      </c>
      <c r="E19" s="348">
        <v>843</v>
      </c>
      <c r="F19" s="348">
        <v>855</v>
      </c>
      <c r="G19" s="3371">
        <v>837</v>
      </c>
      <c r="H19" s="3371">
        <v>451</v>
      </c>
      <c r="I19" s="3371">
        <v>386</v>
      </c>
      <c r="J19" s="2893">
        <f t="shared" si="0"/>
        <v>0.9055893363339319</v>
      </c>
      <c r="L19" s="607"/>
      <c r="M19" s="607"/>
    </row>
    <row r="20" spans="1:13" s="700" customFormat="1" ht="12" customHeight="1">
      <c r="A20" s="790">
        <v>12</v>
      </c>
      <c r="B20" s="840">
        <v>889</v>
      </c>
      <c r="C20" s="840">
        <v>921</v>
      </c>
      <c r="D20" s="840">
        <v>901</v>
      </c>
      <c r="E20" s="348">
        <v>919</v>
      </c>
      <c r="F20" s="348">
        <v>842</v>
      </c>
      <c r="G20" s="3371">
        <v>852</v>
      </c>
      <c r="H20" s="3371">
        <v>425</v>
      </c>
      <c r="I20" s="3371">
        <v>427</v>
      </c>
      <c r="J20" s="2893">
        <f t="shared" si="0"/>
        <v>0.921818535909809</v>
      </c>
      <c r="L20" s="607"/>
      <c r="M20" s="607"/>
    </row>
    <row r="21" spans="1:13" s="700" customFormat="1" ht="12" customHeight="1">
      <c r="A21" s="790">
        <v>13</v>
      </c>
      <c r="B21" s="840">
        <v>893</v>
      </c>
      <c r="C21" s="840">
        <v>879</v>
      </c>
      <c r="D21" s="840">
        <v>947</v>
      </c>
      <c r="E21" s="348">
        <v>903</v>
      </c>
      <c r="F21" s="348">
        <v>915</v>
      </c>
      <c r="G21" s="3371">
        <v>838</v>
      </c>
      <c r="H21" s="3371">
        <v>438</v>
      </c>
      <c r="I21" s="3371">
        <v>400</v>
      </c>
      <c r="J21" s="2893">
        <f t="shared" si="0"/>
        <v>0.90667128297232369</v>
      </c>
      <c r="L21" s="607"/>
      <c r="M21" s="607"/>
    </row>
    <row r="22" spans="1:13" s="700" customFormat="1" ht="12" customHeight="1">
      <c r="A22" s="790">
        <v>14</v>
      </c>
      <c r="B22" s="840">
        <v>928</v>
      </c>
      <c r="C22" s="840">
        <v>892</v>
      </c>
      <c r="D22" s="840">
        <v>911</v>
      </c>
      <c r="E22" s="348">
        <v>934</v>
      </c>
      <c r="F22" s="348">
        <v>902</v>
      </c>
      <c r="G22" s="3371">
        <v>914</v>
      </c>
      <c r="H22" s="3371">
        <v>478</v>
      </c>
      <c r="I22" s="3371">
        <v>436</v>
      </c>
      <c r="J22" s="2893">
        <f t="shared" si="0"/>
        <v>0.98889922749010017</v>
      </c>
      <c r="L22" s="607"/>
      <c r="M22" s="607"/>
    </row>
    <row r="23" spans="1:13" s="700" customFormat="1" ht="12" customHeight="1">
      <c r="A23" s="1039" t="s">
        <v>4818</v>
      </c>
      <c r="B23" s="1040">
        <v>4900</v>
      </c>
      <c r="C23" s="1040">
        <v>4736</v>
      </c>
      <c r="D23" s="1040">
        <v>4639</v>
      </c>
      <c r="E23" s="2320">
        <v>4418</v>
      </c>
      <c r="F23" s="2320">
        <v>4417</v>
      </c>
      <c r="G23" s="2320">
        <f>SUM(G24:G28)</f>
        <v>4400</v>
      </c>
      <c r="H23" s="2320">
        <f>SUM(H24:H28)</f>
        <v>2176</v>
      </c>
      <c r="I23" s="2320">
        <f>SUM(I24:I28)</f>
        <v>2224</v>
      </c>
      <c r="J23" s="2896">
        <f t="shared" si="0"/>
        <v>4.7605652089238966</v>
      </c>
      <c r="L23" s="607"/>
      <c r="M23" s="607"/>
    </row>
    <row r="24" spans="1:13" s="700" customFormat="1" ht="12" customHeight="1">
      <c r="A24" s="790">
        <v>15</v>
      </c>
      <c r="B24" s="840">
        <v>900</v>
      </c>
      <c r="C24" s="840">
        <v>919</v>
      </c>
      <c r="D24" s="840">
        <v>926</v>
      </c>
      <c r="E24" s="348">
        <v>901</v>
      </c>
      <c r="F24" s="348">
        <v>925</v>
      </c>
      <c r="G24" s="3371">
        <v>899</v>
      </c>
      <c r="H24" s="3371">
        <v>433</v>
      </c>
      <c r="I24" s="3371">
        <v>466</v>
      </c>
      <c r="J24" s="2893">
        <f t="shared" si="0"/>
        <v>0.9726700279142233</v>
      </c>
      <c r="L24" s="607"/>
      <c r="M24" s="607"/>
    </row>
    <row r="25" spans="1:13" s="700" customFormat="1" ht="12" customHeight="1">
      <c r="A25" s="790">
        <v>16</v>
      </c>
      <c r="B25" s="840">
        <v>1003</v>
      </c>
      <c r="C25" s="840">
        <v>895</v>
      </c>
      <c r="D25" s="840">
        <v>938</v>
      </c>
      <c r="E25" s="348">
        <v>905</v>
      </c>
      <c r="F25" s="348">
        <v>905</v>
      </c>
      <c r="G25" s="3371">
        <v>922</v>
      </c>
      <c r="H25" s="3371">
        <v>462</v>
      </c>
      <c r="I25" s="3371">
        <v>460</v>
      </c>
      <c r="J25" s="2893">
        <f t="shared" si="0"/>
        <v>0.99755480059723445</v>
      </c>
      <c r="L25" s="607"/>
      <c r="M25" s="607"/>
    </row>
    <row r="26" spans="1:13" s="700" customFormat="1" ht="12" customHeight="1">
      <c r="A26" s="790">
        <v>17</v>
      </c>
      <c r="B26" s="840">
        <v>1020</v>
      </c>
      <c r="C26" s="840">
        <v>998</v>
      </c>
      <c r="D26" s="840">
        <v>934</v>
      </c>
      <c r="E26" s="348">
        <v>919</v>
      </c>
      <c r="F26" s="348">
        <v>908</v>
      </c>
      <c r="G26" s="3371">
        <v>906</v>
      </c>
      <c r="H26" s="3371">
        <v>450</v>
      </c>
      <c r="I26" s="3371">
        <v>456</v>
      </c>
      <c r="J26" s="2893">
        <f t="shared" si="0"/>
        <v>0.98024365438296579</v>
      </c>
      <c r="L26" s="607"/>
      <c r="M26" s="607"/>
    </row>
    <row r="27" spans="1:13" s="700" customFormat="1" ht="12" customHeight="1">
      <c r="A27" s="790">
        <v>18</v>
      </c>
      <c r="B27" s="840">
        <v>1016</v>
      </c>
      <c r="C27" s="840">
        <v>968</v>
      </c>
      <c r="D27" s="840">
        <v>939</v>
      </c>
      <c r="E27" s="348">
        <v>841</v>
      </c>
      <c r="F27" s="348">
        <v>870</v>
      </c>
      <c r="G27" s="3371">
        <v>857</v>
      </c>
      <c r="H27" s="3371">
        <v>447</v>
      </c>
      <c r="I27" s="3371">
        <v>410</v>
      </c>
      <c r="J27" s="2893">
        <f t="shared" si="0"/>
        <v>0.92722826910176781</v>
      </c>
      <c r="L27" s="607"/>
      <c r="M27" s="607"/>
    </row>
    <row r="28" spans="1:13" s="700" customFormat="1" ht="12" customHeight="1">
      <c r="A28" s="790">
        <v>19</v>
      </c>
      <c r="B28" s="840">
        <v>961</v>
      </c>
      <c r="C28" s="840">
        <v>956</v>
      </c>
      <c r="D28" s="840">
        <v>902</v>
      </c>
      <c r="E28" s="348">
        <v>852</v>
      </c>
      <c r="F28" s="348">
        <v>809</v>
      </c>
      <c r="G28" s="3371">
        <v>816</v>
      </c>
      <c r="H28" s="3371">
        <v>384</v>
      </c>
      <c r="I28" s="3371">
        <v>432</v>
      </c>
      <c r="J28" s="2893">
        <f t="shared" si="0"/>
        <v>0.88286845692770433</v>
      </c>
      <c r="L28" s="607"/>
      <c r="M28" s="607"/>
    </row>
    <row r="29" spans="1:13" s="700" customFormat="1" ht="12" customHeight="1">
      <c r="A29" s="1039" t="s">
        <v>4817</v>
      </c>
      <c r="B29" s="1040">
        <v>3399</v>
      </c>
      <c r="C29" s="1040">
        <v>3746</v>
      </c>
      <c r="D29" s="1040">
        <v>4273</v>
      </c>
      <c r="E29" s="2320">
        <v>2864</v>
      </c>
      <c r="F29" s="2320">
        <v>3020</v>
      </c>
      <c r="G29" s="2320">
        <f>SUM(G30:G34)</f>
        <v>3213</v>
      </c>
      <c r="H29" s="2320">
        <f>SUM(H30:H34)</f>
        <v>1536</v>
      </c>
      <c r="I29" s="2320">
        <f>SUM(I30:I34)</f>
        <v>1677</v>
      </c>
      <c r="J29" s="2896">
        <f t="shared" si="0"/>
        <v>3.4762945491528354</v>
      </c>
      <c r="L29" s="607"/>
      <c r="M29" s="607"/>
    </row>
    <row r="30" spans="1:13" s="700" customFormat="1" ht="12" customHeight="1">
      <c r="A30" s="790">
        <v>20</v>
      </c>
      <c r="B30" s="840">
        <v>923</v>
      </c>
      <c r="C30" s="840">
        <v>926</v>
      </c>
      <c r="D30" s="840">
        <v>940</v>
      </c>
      <c r="E30" s="348">
        <v>681</v>
      </c>
      <c r="F30" s="348">
        <v>840</v>
      </c>
      <c r="G30" s="3371">
        <v>779</v>
      </c>
      <c r="H30" s="3371">
        <v>389</v>
      </c>
      <c r="I30" s="3371">
        <v>390</v>
      </c>
      <c r="J30" s="2893">
        <f t="shared" si="0"/>
        <v>0.84283643130720798</v>
      </c>
      <c r="L30" s="607"/>
      <c r="M30" s="607"/>
    </row>
    <row r="31" spans="1:13" s="700" customFormat="1" ht="12" customHeight="1">
      <c r="A31" s="790">
        <v>21</v>
      </c>
      <c r="B31" s="840">
        <v>859</v>
      </c>
      <c r="C31" s="840">
        <v>866</v>
      </c>
      <c r="D31" s="840">
        <v>896</v>
      </c>
      <c r="E31" s="348">
        <v>540</v>
      </c>
      <c r="F31" s="348">
        <v>654</v>
      </c>
      <c r="G31" s="3371">
        <v>826</v>
      </c>
      <c r="H31" s="3371">
        <v>396</v>
      </c>
      <c r="I31" s="3371">
        <v>430</v>
      </c>
      <c r="J31" s="2893">
        <f t="shared" si="0"/>
        <v>0.89368792331162228</v>
      </c>
      <c r="L31" s="607"/>
      <c r="M31" s="607"/>
    </row>
    <row r="32" spans="1:13" s="700" customFormat="1" ht="12" customHeight="1">
      <c r="A32" s="790">
        <v>22</v>
      </c>
      <c r="B32" s="840">
        <v>669</v>
      </c>
      <c r="C32" s="840">
        <v>837</v>
      </c>
      <c r="D32" s="840">
        <v>851</v>
      </c>
      <c r="E32" s="348">
        <v>464</v>
      </c>
      <c r="F32" s="348">
        <v>513</v>
      </c>
      <c r="G32" s="3371">
        <v>617</v>
      </c>
      <c r="H32" s="3371">
        <v>287</v>
      </c>
      <c r="I32" s="3371">
        <v>330</v>
      </c>
      <c r="J32" s="2893">
        <f t="shared" si="0"/>
        <v>0.66756107588773717</v>
      </c>
      <c r="L32" s="607"/>
      <c r="M32" s="607"/>
    </row>
    <row r="33" spans="1:13" s="700" customFormat="1" ht="12" customHeight="1">
      <c r="A33" s="790">
        <v>23</v>
      </c>
      <c r="B33" s="840">
        <v>471</v>
      </c>
      <c r="C33" s="840">
        <v>633</v>
      </c>
      <c r="D33" s="840">
        <v>805</v>
      </c>
      <c r="E33" s="348">
        <v>553</v>
      </c>
      <c r="F33" s="348">
        <v>455</v>
      </c>
      <c r="G33" s="3371">
        <v>504</v>
      </c>
      <c r="H33" s="3371">
        <v>244</v>
      </c>
      <c r="I33" s="3371">
        <v>260</v>
      </c>
      <c r="J33" s="2893">
        <f t="shared" si="0"/>
        <v>0.54530110574946444</v>
      </c>
      <c r="L33" s="607"/>
      <c r="M33" s="607"/>
    </row>
    <row r="34" spans="1:13" s="700" customFormat="1" ht="12" customHeight="1">
      <c r="A34" s="790">
        <v>24</v>
      </c>
      <c r="B34" s="840">
        <v>477</v>
      </c>
      <c r="C34" s="840">
        <v>484</v>
      </c>
      <c r="D34" s="840">
        <v>781</v>
      </c>
      <c r="E34" s="348">
        <v>626</v>
      </c>
      <c r="F34" s="348">
        <v>558</v>
      </c>
      <c r="G34" s="3371">
        <v>487</v>
      </c>
      <c r="H34" s="3371">
        <v>220</v>
      </c>
      <c r="I34" s="3371">
        <v>267</v>
      </c>
      <c r="J34" s="2893">
        <f t="shared" si="0"/>
        <v>0.52690801289680389</v>
      </c>
      <c r="L34" s="607"/>
      <c r="M34" s="607"/>
    </row>
    <row r="35" spans="1:13" s="700" customFormat="1" ht="12" customHeight="1">
      <c r="A35" s="1039" t="s">
        <v>4816</v>
      </c>
      <c r="B35" s="1040">
        <v>3575</v>
      </c>
      <c r="C35" s="1040">
        <v>3232</v>
      </c>
      <c r="D35" s="1040">
        <v>4235</v>
      </c>
      <c r="E35" s="2320">
        <v>3937</v>
      </c>
      <c r="F35" s="2320">
        <v>3714</v>
      </c>
      <c r="G35" s="2320">
        <f>SUM(G36:G40)</f>
        <v>3460</v>
      </c>
      <c r="H35" s="2320">
        <f>SUM(H36:H40)</f>
        <v>1770</v>
      </c>
      <c r="I35" s="2320">
        <f>SUM(I36:I40)</f>
        <v>1690</v>
      </c>
      <c r="J35" s="2896">
        <f t="shared" si="0"/>
        <v>3.7435353688356092</v>
      </c>
      <c r="L35" s="607"/>
      <c r="M35" s="607"/>
    </row>
    <row r="36" spans="1:13" s="700" customFormat="1" ht="12" customHeight="1">
      <c r="A36" s="790">
        <v>25</v>
      </c>
      <c r="B36" s="840">
        <v>555</v>
      </c>
      <c r="C36" s="840">
        <v>474</v>
      </c>
      <c r="D36" s="840">
        <v>845</v>
      </c>
      <c r="E36" s="348">
        <v>714</v>
      </c>
      <c r="F36" s="348">
        <v>613</v>
      </c>
      <c r="G36" s="3371">
        <v>558</v>
      </c>
      <c r="H36" s="3371">
        <v>282</v>
      </c>
      <c r="I36" s="3371">
        <v>276</v>
      </c>
      <c r="J36" s="2893">
        <f t="shared" si="0"/>
        <v>0.60372622422262134</v>
      </c>
      <c r="L36" s="607"/>
      <c r="M36" s="607"/>
    </row>
    <row r="37" spans="1:13" s="700" customFormat="1" ht="12" customHeight="1">
      <c r="A37" s="790">
        <v>26</v>
      </c>
      <c r="B37" s="840">
        <v>666</v>
      </c>
      <c r="C37" s="840">
        <v>554</v>
      </c>
      <c r="D37" s="840">
        <v>820</v>
      </c>
      <c r="E37" s="348">
        <v>789</v>
      </c>
      <c r="F37" s="348">
        <v>727</v>
      </c>
      <c r="G37" s="3371">
        <v>636</v>
      </c>
      <c r="H37" s="3371">
        <v>308</v>
      </c>
      <c r="I37" s="3371">
        <v>328</v>
      </c>
      <c r="J37" s="2893">
        <f t="shared" ref="J37:J64" si="1">G37/$G$4*100</f>
        <v>0.68811806201718129</v>
      </c>
      <c r="L37" s="607"/>
      <c r="M37" s="607"/>
    </row>
    <row r="38" spans="1:13" s="700" customFormat="1" ht="12" customHeight="1">
      <c r="A38" s="790">
        <v>27</v>
      </c>
      <c r="B38" s="840">
        <v>776</v>
      </c>
      <c r="C38" s="840">
        <v>661</v>
      </c>
      <c r="D38" s="840">
        <v>865</v>
      </c>
      <c r="E38" s="348">
        <v>775</v>
      </c>
      <c r="F38" s="348">
        <v>779</v>
      </c>
      <c r="G38" s="3371">
        <v>703</v>
      </c>
      <c r="H38" s="3371">
        <v>358</v>
      </c>
      <c r="I38" s="3371">
        <v>345</v>
      </c>
      <c r="J38" s="2893">
        <f t="shared" si="1"/>
        <v>0.76060848678943149</v>
      </c>
      <c r="L38" s="607"/>
      <c r="M38" s="607"/>
    </row>
    <row r="39" spans="1:13" s="700" customFormat="1" ht="12" customHeight="1">
      <c r="A39" s="790">
        <v>28</v>
      </c>
      <c r="B39" s="840">
        <v>774</v>
      </c>
      <c r="C39" s="840">
        <v>781</v>
      </c>
      <c r="D39" s="840">
        <v>866</v>
      </c>
      <c r="E39" s="348">
        <v>814</v>
      </c>
      <c r="F39" s="348">
        <v>779</v>
      </c>
      <c r="G39" s="3371">
        <v>765</v>
      </c>
      <c r="H39" s="3371">
        <v>401</v>
      </c>
      <c r="I39" s="3371">
        <v>364</v>
      </c>
      <c r="J39" s="2893">
        <f t="shared" si="1"/>
        <v>0.82768917836972289</v>
      </c>
      <c r="L39" s="607"/>
      <c r="M39" s="607"/>
    </row>
    <row r="40" spans="1:13" s="700" customFormat="1" ht="12" customHeight="1">
      <c r="A40" s="790">
        <v>29</v>
      </c>
      <c r="B40" s="840">
        <v>804</v>
      </c>
      <c r="C40" s="840">
        <v>762</v>
      </c>
      <c r="D40" s="840">
        <v>839</v>
      </c>
      <c r="E40" s="348">
        <v>845</v>
      </c>
      <c r="F40" s="348">
        <v>816</v>
      </c>
      <c r="G40" s="3371">
        <v>798</v>
      </c>
      <c r="H40" s="3371">
        <v>421</v>
      </c>
      <c r="I40" s="3371">
        <v>377</v>
      </c>
      <c r="J40" s="2893">
        <f t="shared" si="1"/>
        <v>0.8633934174366521</v>
      </c>
      <c r="L40" s="607"/>
      <c r="M40" s="607"/>
    </row>
    <row r="41" spans="1:13" s="700" customFormat="1" ht="12" customHeight="1">
      <c r="A41" s="1039" t="s">
        <v>4815</v>
      </c>
      <c r="B41" s="1040">
        <v>4417</v>
      </c>
      <c r="C41" s="1040">
        <v>4316</v>
      </c>
      <c r="D41" s="1040">
        <v>4564</v>
      </c>
      <c r="E41" s="2320">
        <v>4292</v>
      </c>
      <c r="F41" s="2320">
        <v>4210</v>
      </c>
      <c r="G41" s="2320">
        <f>SUM(G42:G46)</f>
        <v>4100</v>
      </c>
      <c r="H41" s="2320">
        <f>SUM(H42:H46)</f>
        <v>2084</v>
      </c>
      <c r="I41" s="2320">
        <f>SUM(I42:I46)</f>
        <v>2016</v>
      </c>
      <c r="J41" s="2896">
        <f t="shared" si="1"/>
        <v>4.4359812174063578</v>
      </c>
      <c r="L41" s="607"/>
      <c r="M41" s="607"/>
    </row>
    <row r="42" spans="1:13" s="700" customFormat="1" ht="12" customHeight="1">
      <c r="A42" s="790">
        <v>30</v>
      </c>
      <c r="B42" s="840">
        <v>808</v>
      </c>
      <c r="C42" s="840">
        <v>825</v>
      </c>
      <c r="D42" s="840">
        <v>864</v>
      </c>
      <c r="E42" s="348">
        <v>800</v>
      </c>
      <c r="F42" s="348">
        <v>844</v>
      </c>
      <c r="G42" s="3371">
        <v>812</v>
      </c>
      <c r="H42" s="3371">
        <v>383</v>
      </c>
      <c r="I42" s="3371">
        <v>429</v>
      </c>
      <c r="J42" s="2893">
        <f t="shared" si="1"/>
        <v>0.87854067037413719</v>
      </c>
      <c r="L42" s="607"/>
      <c r="M42" s="607"/>
    </row>
    <row r="43" spans="1:13" s="700" customFormat="1" ht="12" customHeight="1">
      <c r="A43" s="790">
        <v>31</v>
      </c>
      <c r="B43" s="840">
        <v>864</v>
      </c>
      <c r="C43" s="840">
        <v>830</v>
      </c>
      <c r="D43" s="840">
        <v>878</v>
      </c>
      <c r="E43" s="348">
        <v>861</v>
      </c>
      <c r="F43" s="348">
        <v>785</v>
      </c>
      <c r="G43" s="3371">
        <v>843</v>
      </c>
      <c r="H43" s="3371">
        <v>438</v>
      </c>
      <c r="I43" s="3371">
        <v>405</v>
      </c>
      <c r="J43" s="2893">
        <f t="shared" si="1"/>
        <v>0.91208101616428272</v>
      </c>
      <c r="L43" s="607"/>
      <c r="M43" s="607"/>
    </row>
    <row r="44" spans="1:13" s="700" customFormat="1" ht="12" customHeight="1">
      <c r="A44" s="790">
        <v>32</v>
      </c>
      <c r="B44" s="840">
        <v>893</v>
      </c>
      <c r="C44" s="840">
        <v>846</v>
      </c>
      <c r="D44" s="840">
        <v>919</v>
      </c>
      <c r="E44" s="348">
        <v>836</v>
      </c>
      <c r="F44" s="348">
        <v>863</v>
      </c>
      <c r="G44" s="3371">
        <v>771</v>
      </c>
      <c r="H44" s="3371">
        <v>395</v>
      </c>
      <c r="I44" s="3371">
        <v>376</v>
      </c>
      <c r="J44" s="2893">
        <f t="shared" si="1"/>
        <v>0.83418085820007348</v>
      </c>
      <c r="L44" s="607"/>
      <c r="M44" s="607"/>
    </row>
    <row r="45" spans="1:13" s="700" customFormat="1" ht="12" customHeight="1">
      <c r="A45" s="790">
        <v>33</v>
      </c>
      <c r="B45" s="840">
        <v>917</v>
      </c>
      <c r="C45" s="840">
        <v>921</v>
      </c>
      <c r="D45" s="840">
        <v>928</v>
      </c>
      <c r="E45" s="348">
        <v>901</v>
      </c>
      <c r="F45" s="348">
        <v>833</v>
      </c>
      <c r="G45" s="3371">
        <v>847</v>
      </c>
      <c r="H45" s="3371">
        <v>462</v>
      </c>
      <c r="I45" s="3371">
        <v>385</v>
      </c>
      <c r="J45" s="2893">
        <f t="shared" si="1"/>
        <v>0.91640880271784997</v>
      </c>
      <c r="L45" s="607"/>
      <c r="M45" s="607"/>
    </row>
    <row r="46" spans="1:13" s="700" customFormat="1" ht="12" customHeight="1">
      <c r="A46" s="790">
        <v>34</v>
      </c>
      <c r="B46" s="840">
        <v>935</v>
      </c>
      <c r="C46" s="840">
        <v>894</v>
      </c>
      <c r="D46" s="840">
        <v>975</v>
      </c>
      <c r="E46" s="348">
        <v>894</v>
      </c>
      <c r="F46" s="348">
        <v>885</v>
      </c>
      <c r="G46" s="3371">
        <v>827</v>
      </c>
      <c r="H46" s="3371">
        <v>406</v>
      </c>
      <c r="I46" s="3371">
        <v>421</v>
      </c>
      <c r="J46" s="2893">
        <f t="shared" si="1"/>
        <v>0.89476986995001406</v>
      </c>
      <c r="L46" s="607"/>
      <c r="M46" s="607"/>
    </row>
    <row r="47" spans="1:13" s="700" customFormat="1" ht="12" customHeight="1">
      <c r="A47" s="1039" t="s">
        <v>4814</v>
      </c>
      <c r="B47" s="1040">
        <v>5067</v>
      </c>
      <c r="C47" s="1040">
        <v>4854</v>
      </c>
      <c r="D47" s="1040">
        <v>4926</v>
      </c>
      <c r="E47" s="2320">
        <v>4837</v>
      </c>
      <c r="F47" s="2320">
        <v>4706</v>
      </c>
      <c r="G47" s="2320">
        <f>SUM(G48:G52)</f>
        <v>4541</v>
      </c>
      <c r="H47" s="2320">
        <f>SUM(H48:H52)</f>
        <v>2354</v>
      </c>
      <c r="I47" s="2320">
        <f>SUM(I48:I52)</f>
        <v>2187</v>
      </c>
      <c r="J47" s="2896">
        <f t="shared" si="1"/>
        <v>4.913119684937139</v>
      </c>
      <c r="L47" s="607"/>
      <c r="M47" s="607"/>
    </row>
    <row r="48" spans="1:13" s="700" customFormat="1" ht="12" customHeight="1">
      <c r="A48" s="790">
        <v>35</v>
      </c>
      <c r="B48" s="840">
        <v>966</v>
      </c>
      <c r="C48" s="840">
        <v>921</v>
      </c>
      <c r="D48" s="840">
        <v>936</v>
      </c>
      <c r="E48" s="348">
        <v>954</v>
      </c>
      <c r="F48" s="348">
        <v>879</v>
      </c>
      <c r="G48" s="3371">
        <v>871</v>
      </c>
      <c r="H48" s="3371">
        <v>453</v>
      </c>
      <c r="I48" s="3371">
        <v>418</v>
      </c>
      <c r="J48" s="2893">
        <f t="shared" si="1"/>
        <v>0.9423755220392529</v>
      </c>
      <c r="L48" s="607"/>
      <c r="M48" s="607"/>
    </row>
    <row r="49" spans="1:13" s="700" customFormat="1" ht="12" customHeight="1">
      <c r="A49" s="790">
        <v>36</v>
      </c>
      <c r="B49" s="840">
        <v>959</v>
      </c>
      <c r="C49" s="840">
        <v>947</v>
      </c>
      <c r="D49" s="840">
        <v>959</v>
      </c>
      <c r="E49" s="348">
        <v>931</v>
      </c>
      <c r="F49" s="348">
        <v>948</v>
      </c>
      <c r="G49" s="3371">
        <v>866</v>
      </c>
      <c r="H49" s="3371">
        <v>456</v>
      </c>
      <c r="I49" s="3371">
        <v>410</v>
      </c>
      <c r="J49" s="2893">
        <f t="shared" si="1"/>
        <v>0.93696578884729409</v>
      </c>
      <c r="L49" s="607"/>
      <c r="M49" s="607"/>
    </row>
    <row r="50" spans="1:13" s="700" customFormat="1" ht="12" customHeight="1">
      <c r="A50" s="790">
        <v>37</v>
      </c>
      <c r="B50" s="840">
        <v>969</v>
      </c>
      <c r="C50" s="840">
        <v>955</v>
      </c>
      <c r="D50" s="840">
        <v>1004</v>
      </c>
      <c r="E50" s="348">
        <v>950</v>
      </c>
      <c r="F50" s="348">
        <v>920</v>
      </c>
      <c r="G50" s="3371">
        <v>947</v>
      </c>
      <c r="H50" s="3371">
        <v>504</v>
      </c>
      <c r="I50" s="3371">
        <v>443</v>
      </c>
      <c r="J50" s="2893">
        <f t="shared" si="1"/>
        <v>1.0246034665570294</v>
      </c>
      <c r="L50" s="607"/>
      <c r="M50" s="607"/>
    </row>
    <row r="51" spans="1:13" s="700" customFormat="1" ht="12" customHeight="1">
      <c r="A51" s="790">
        <v>38</v>
      </c>
      <c r="B51" s="840">
        <v>1070</v>
      </c>
      <c r="C51" s="840">
        <v>958</v>
      </c>
      <c r="D51" s="840">
        <v>1008</v>
      </c>
      <c r="E51" s="348">
        <v>1004</v>
      </c>
      <c r="F51" s="348">
        <v>949</v>
      </c>
      <c r="G51" s="3371">
        <v>908</v>
      </c>
      <c r="H51" s="3371">
        <v>455</v>
      </c>
      <c r="I51" s="3371">
        <v>453</v>
      </c>
      <c r="J51" s="2893">
        <f t="shared" si="1"/>
        <v>0.98240754765974936</v>
      </c>
      <c r="L51" s="607"/>
      <c r="M51" s="607"/>
    </row>
    <row r="52" spans="1:13" s="700" customFormat="1" ht="12" customHeight="1">
      <c r="A52" s="790">
        <v>39</v>
      </c>
      <c r="B52" s="840">
        <v>1103</v>
      </c>
      <c r="C52" s="840">
        <v>1073</v>
      </c>
      <c r="D52" s="840">
        <v>1019</v>
      </c>
      <c r="E52" s="348">
        <v>998</v>
      </c>
      <c r="F52" s="348">
        <v>1010</v>
      </c>
      <c r="G52" s="3371">
        <v>949</v>
      </c>
      <c r="H52" s="3371">
        <v>486</v>
      </c>
      <c r="I52" s="3371">
        <v>463</v>
      </c>
      <c r="J52" s="2893">
        <f t="shared" si="1"/>
        <v>1.026767359833813</v>
      </c>
      <c r="L52" s="607"/>
      <c r="M52" s="607"/>
    </row>
    <row r="53" spans="1:13" s="700" customFormat="1" ht="12" customHeight="1">
      <c r="A53" s="1039" t="s">
        <v>4813</v>
      </c>
      <c r="B53" s="1040">
        <v>6072</v>
      </c>
      <c r="C53" s="1040">
        <v>5813</v>
      </c>
      <c r="D53" s="1040">
        <v>5807</v>
      </c>
      <c r="E53" s="2320">
        <v>5564</v>
      </c>
      <c r="F53" s="2320">
        <v>5383</v>
      </c>
      <c r="G53" s="2320">
        <f>SUM(G54:G58)</f>
        <v>5240</v>
      </c>
      <c r="H53" s="2320">
        <f>SUM(H54:H58)</f>
        <v>2662</v>
      </c>
      <c r="I53" s="2320">
        <f>SUM(I54:I58)</f>
        <v>2578</v>
      </c>
      <c r="J53" s="2896">
        <f t="shared" si="1"/>
        <v>5.6694003851730033</v>
      </c>
      <c r="L53" s="607"/>
      <c r="M53" s="607"/>
    </row>
    <row r="54" spans="1:13" s="700" customFormat="1" ht="12" customHeight="1">
      <c r="A54" s="790">
        <v>40</v>
      </c>
      <c r="B54" s="840">
        <v>1106</v>
      </c>
      <c r="C54" s="840">
        <v>1092</v>
      </c>
      <c r="D54" s="840">
        <v>1108</v>
      </c>
      <c r="E54" s="348">
        <v>1015</v>
      </c>
      <c r="F54" s="348">
        <v>1002</v>
      </c>
      <c r="G54" s="3372">
        <v>1006</v>
      </c>
      <c r="H54" s="3371">
        <v>511</v>
      </c>
      <c r="I54" s="3371">
        <v>495</v>
      </c>
      <c r="J54" s="2893">
        <f t="shared" si="1"/>
        <v>1.0884383182221453</v>
      </c>
      <c r="L54" s="607"/>
      <c r="M54" s="607"/>
    </row>
    <row r="55" spans="1:13" s="700" customFormat="1" ht="12" customHeight="1">
      <c r="A55" s="790">
        <v>41</v>
      </c>
      <c r="B55" s="840">
        <v>1166</v>
      </c>
      <c r="C55" s="840">
        <v>1095</v>
      </c>
      <c r="D55" s="840">
        <v>1138</v>
      </c>
      <c r="E55" s="348">
        <v>1109</v>
      </c>
      <c r="F55" s="348">
        <v>1017</v>
      </c>
      <c r="G55" s="3371">
        <v>998</v>
      </c>
      <c r="H55" s="3371">
        <v>494</v>
      </c>
      <c r="I55" s="3371">
        <v>504</v>
      </c>
      <c r="J55" s="2893">
        <f t="shared" si="1"/>
        <v>1.079782745115011</v>
      </c>
      <c r="L55" s="607"/>
      <c r="M55" s="607"/>
    </row>
    <row r="56" spans="1:13" s="700" customFormat="1" ht="12" customHeight="1">
      <c r="A56" s="790">
        <v>42</v>
      </c>
      <c r="B56" s="840">
        <v>1198</v>
      </c>
      <c r="C56" s="840">
        <v>1170</v>
      </c>
      <c r="D56" s="840">
        <v>1150</v>
      </c>
      <c r="E56" s="348">
        <v>1113</v>
      </c>
      <c r="F56" s="348">
        <v>1115</v>
      </c>
      <c r="G56" s="3372">
        <v>1020</v>
      </c>
      <c r="H56" s="3371">
        <v>522</v>
      </c>
      <c r="I56" s="3371">
        <v>498</v>
      </c>
      <c r="J56" s="2893">
        <f t="shared" si="1"/>
        <v>1.1035855711596303</v>
      </c>
      <c r="L56" s="607"/>
      <c r="M56" s="607"/>
    </row>
    <row r="57" spans="1:13" s="700" customFormat="1" ht="12" customHeight="1">
      <c r="A57" s="790">
        <v>43</v>
      </c>
      <c r="B57" s="840">
        <v>1279</v>
      </c>
      <c r="C57" s="840">
        <v>1188</v>
      </c>
      <c r="D57" s="840">
        <v>1207</v>
      </c>
      <c r="E57" s="348">
        <v>1138</v>
      </c>
      <c r="F57" s="348">
        <v>1111</v>
      </c>
      <c r="G57" s="3372">
        <v>1109</v>
      </c>
      <c r="H57" s="3371">
        <v>560</v>
      </c>
      <c r="I57" s="3371">
        <v>549</v>
      </c>
      <c r="J57" s="2893">
        <f t="shared" si="1"/>
        <v>1.1998788219765002</v>
      </c>
      <c r="L57" s="607"/>
      <c r="M57" s="607"/>
    </row>
    <row r="58" spans="1:13" s="700" customFormat="1" ht="12" customHeight="1">
      <c r="A58" s="790">
        <v>44</v>
      </c>
      <c r="B58" s="840">
        <v>1323</v>
      </c>
      <c r="C58" s="840">
        <v>1268</v>
      </c>
      <c r="D58" s="840">
        <v>1204</v>
      </c>
      <c r="E58" s="348">
        <v>1189</v>
      </c>
      <c r="F58" s="348">
        <v>1138</v>
      </c>
      <c r="G58" s="3372">
        <v>1107</v>
      </c>
      <c r="H58" s="3371">
        <v>575</v>
      </c>
      <c r="I58" s="3371">
        <v>532</v>
      </c>
      <c r="J58" s="2893">
        <f t="shared" si="1"/>
        <v>1.1977149286997164</v>
      </c>
      <c r="L58" s="607"/>
      <c r="M58" s="607"/>
    </row>
    <row r="59" spans="1:13" s="700" customFormat="1" ht="12" customHeight="1">
      <c r="A59" s="1039" t="s">
        <v>4812</v>
      </c>
      <c r="B59" s="1040">
        <v>6772</v>
      </c>
      <c r="C59" s="1040">
        <v>6821</v>
      </c>
      <c r="D59" s="1040">
        <v>6968</v>
      </c>
      <c r="E59" s="2320">
        <v>6689</v>
      </c>
      <c r="F59" s="2320">
        <v>6477</v>
      </c>
      <c r="G59" s="2320">
        <f>SUM(G60:G64)</f>
        <v>6157</v>
      </c>
      <c r="H59" s="2320">
        <f>SUM(H60:H64)</f>
        <v>3112</v>
      </c>
      <c r="I59" s="2320">
        <f>SUM(I60:I64)</f>
        <v>3045</v>
      </c>
      <c r="J59" s="2896">
        <f t="shared" si="1"/>
        <v>6.6615454525782782</v>
      </c>
      <c r="L59" s="607"/>
      <c r="M59" s="607"/>
    </row>
    <row r="60" spans="1:13" s="700" customFormat="1" ht="12" customHeight="1">
      <c r="A60" s="790">
        <v>45</v>
      </c>
      <c r="B60" s="840">
        <v>1442</v>
      </c>
      <c r="C60" s="840">
        <v>1319</v>
      </c>
      <c r="D60" s="840">
        <v>1336</v>
      </c>
      <c r="E60" s="348">
        <v>1190</v>
      </c>
      <c r="F60" s="348">
        <v>1187</v>
      </c>
      <c r="G60" s="3372">
        <v>1138</v>
      </c>
      <c r="H60" s="3371">
        <v>576</v>
      </c>
      <c r="I60" s="3371">
        <v>562</v>
      </c>
      <c r="J60" s="2893">
        <f t="shared" si="1"/>
        <v>1.2312552744898622</v>
      </c>
      <c r="L60" s="607"/>
      <c r="M60" s="607"/>
    </row>
    <row r="61" spans="1:13" s="700" customFormat="1" ht="12" customHeight="1">
      <c r="A61" s="790">
        <v>46</v>
      </c>
      <c r="B61" s="840">
        <v>1389</v>
      </c>
      <c r="C61" s="840">
        <v>1434</v>
      </c>
      <c r="D61" s="840">
        <v>1351</v>
      </c>
      <c r="E61" s="348">
        <v>1318</v>
      </c>
      <c r="F61" s="348">
        <v>1185</v>
      </c>
      <c r="G61" s="3372">
        <v>1186</v>
      </c>
      <c r="H61" s="3371">
        <v>595</v>
      </c>
      <c r="I61" s="3371">
        <v>591</v>
      </c>
      <c r="J61" s="2893">
        <f t="shared" si="1"/>
        <v>1.2831887131326682</v>
      </c>
      <c r="L61" s="607"/>
      <c r="M61" s="607"/>
    </row>
    <row r="62" spans="1:13" s="700" customFormat="1" ht="12" customHeight="1">
      <c r="A62" s="790">
        <v>47</v>
      </c>
      <c r="B62" s="840">
        <v>1308</v>
      </c>
      <c r="C62" s="840">
        <v>1399</v>
      </c>
      <c r="D62" s="840">
        <v>1473</v>
      </c>
      <c r="E62" s="348">
        <v>1329</v>
      </c>
      <c r="F62" s="348">
        <v>1326</v>
      </c>
      <c r="G62" s="3372">
        <v>1180</v>
      </c>
      <c r="H62" s="3371">
        <v>602</v>
      </c>
      <c r="I62" s="3371">
        <v>578</v>
      </c>
      <c r="J62" s="2893">
        <f t="shared" si="1"/>
        <v>1.2766970333023175</v>
      </c>
      <c r="L62" s="607"/>
      <c r="M62" s="607"/>
    </row>
    <row r="63" spans="1:13" s="700" customFormat="1" ht="12" customHeight="1">
      <c r="A63" s="790">
        <v>48</v>
      </c>
      <c r="B63" s="840">
        <v>1354</v>
      </c>
      <c r="C63" s="840">
        <v>1313</v>
      </c>
      <c r="D63" s="840">
        <v>1448</v>
      </c>
      <c r="E63" s="348">
        <v>1453</v>
      </c>
      <c r="F63" s="348">
        <v>1329</v>
      </c>
      <c r="G63" s="3372">
        <v>1325</v>
      </c>
      <c r="H63" s="3373">
        <v>675</v>
      </c>
      <c r="I63" s="3373">
        <v>650</v>
      </c>
      <c r="J63" s="2893">
        <f t="shared" si="1"/>
        <v>1.4335792958691278</v>
      </c>
      <c r="L63" s="607"/>
      <c r="M63" s="607"/>
    </row>
    <row r="64" spans="1:13" s="700" customFormat="1" ht="12" customHeight="1" thickBot="1">
      <c r="A64" s="1041">
        <v>49</v>
      </c>
      <c r="B64" s="2899">
        <v>1279</v>
      </c>
      <c r="C64" s="2899">
        <v>1356</v>
      </c>
      <c r="D64" s="2899">
        <v>1360</v>
      </c>
      <c r="E64" s="2898">
        <v>1399</v>
      </c>
      <c r="F64" s="2898">
        <v>1450</v>
      </c>
      <c r="G64" s="3372">
        <v>1328</v>
      </c>
      <c r="H64" s="3374">
        <v>664</v>
      </c>
      <c r="I64" s="3374">
        <v>664</v>
      </c>
      <c r="J64" s="2897">
        <f t="shared" si="1"/>
        <v>1.4368251357843032</v>
      </c>
      <c r="L64" s="607"/>
      <c r="M64" s="607"/>
    </row>
    <row r="65" spans="1:13" s="700" customFormat="1" ht="12" customHeight="1">
      <c r="A65" s="610"/>
      <c r="B65" s="608"/>
      <c r="C65" s="608"/>
      <c r="D65" s="608"/>
      <c r="E65" s="608"/>
      <c r="F65" s="608"/>
      <c r="G65" s="3375"/>
      <c r="H65" s="608"/>
      <c r="I65" s="608"/>
      <c r="J65" s="3376"/>
      <c r="L65" s="607"/>
      <c r="M65" s="607"/>
    </row>
    <row r="66" spans="1:13" s="700" customFormat="1" ht="11.25">
      <c r="A66" s="702"/>
      <c r="B66" s="608"/>
      <c r="C66" s="608"/>
      <c r="D66" s="608"/>
      <c r="E66" s="608"/>
      <c r="F66" s="608"/>
      <c r="G66" s="607"/>
      <c r="H66" s="607"/>
      <c r="I66" s="607"/>
      <c r="J66" s="3377"/>
      <c r="L66" s="607"/>
      <c r="M66" s="607"/>
    </row>
    <row r="67" spans="1:13" s="700" customFormat="1" ht="15" thickBot="1">
      <c r="A67" s="1488" t="s">
        <v>4811</v>
      </c>
      <c r="B67" s="608"/>
      <c r="C67" s="608"/>
      <c r="D67" s="608"/>
      <c r="E67" s="608"/>
      <c r="F67" s="608"/>
      <c r="G67" s="607"/>
      <c r="H67" s="607"/>
      <c r="I67" s="607"/>
      <c r="J67" s="1485" t="s">
        <v>4810</v>
      </c>
      <c r="L67" s="607"/>
      <c r="M67" s="607"/>
    </row>
    <row r="68" spans="1:13" s="701" customFormat="1" ht="16.5" customHeight="1">
      <c r="A68" s="5261" t="s">
        <v>4809</v>
      </c>
      <c r="B68" s="5255" t="s">
        <v>4808</v>
      </c>
      <c r="C68" s="5255" t="s">
        <v>4807</v>
      </c>
      <c r="D68" s="5255" t="s">
        <v>4806</v>
      </c>
      <c r="E68" s="5255" t="s">
        <v>5988</v>
      </c>
      <c r="F68" s="5255" t="s">
        <v>7058</v>
      </c>
      <c r="G68" s="5253" t="s">
        <v>7057</v>
      </c>
      <c r="H68" s="5254"/>
      <c r="I68" s="5254"/>
      <c r="J68" s="5254"/>
      <c r="L68" s="609"/>
      <c r="M68" s="609"/>
    </row>
    <row r="69" spans="1:13" s="701" customFormat="1" ht="12" customHeight="1">
      <c r="A69" s="5262"/>
      <c r="B69" s="5256"/>
      <c r="C69" s="5256"/>
      <c r="D69" s="5256"/>
      <c r="E69" s="5256"/>
      <c r="F69" s="5256"/>
      <c r="G69" s="3378" t="s">
        <v>557</v>
      </c>
      <c r="H69" s="3378" t="s">
        <v>896</v>
      </c>
      <c r="I69" s="3378" t="s">
        <v>895</v>
      </c>
      <c r="J69" s="3379" t="s">
        <v>4805</v>
      </c>
      <c r="L69" s="609"/>
      <c r="M69" s="609"/>
    </row>
    <row r="70" spans="1:13" s="700" customFormat="1" ht="12" customHeight="1">
      <c r="A70" s="1042" t="s">
        <v>4804</v>
      </c>
      <c r="B70" s="1040">
        <v>6016</v>
      </c>
      <c r="C70" s="1040">
        <v>6085</v>
      </c>
      <c r="D70" s="1040">
        <v>6547</v>
      </c>
      <c r="E70" s="1040">
        <v>6658</v>
      </c>
      <c r="F70" s="1040">
        <v>6711</v>
      </c>
      <c r="G70" s="2320">
        <f>SUM(G71:G75)</f>
        <v>6838</v>
      </c>
      <c r="H70" s="2320">
        <f>SUM(H71:H75)</f>
        <v>3434</v>
      </c>
      <c r="I70" s="2320">
        <f>SUM(I71:I75)</f>
        <v>3404</v>
      </c>
      <c r="J70" s="2896">
        <f t="shared" ref="J70:J101" si="2">G70/$G$4*100</f>
        <v>7.3983511133230913</v>
      </c>
      <c r="L70" s="607"/>
      <c r="M70" s="607"/>
    </row>
    <row r="71" spans="1:13" s="700" customFormat="1" ht="12" customHeight="1">
      <c r="A71" s="790">
        <v>50</v>
      </c>
      <c r="B71" s="840">
        <v>1274</v>
      </c>
      <c r="C71" s="840">
        <v>1278</v>
      </c>
      <c r="D71" s="840">
        <v>1380</v>
      </c>
      <c r="E71" s="840">
        <v>1345</v>
      </c>
      <c r="F71" s="840">
        <v>1402</v>
      </c>
      <c r="G71" s="3372">
        <v>1445</v>
      </c>
      <c r="H71" s="3371">
        <v>733</v>
      </c>
      <c r="I71" s="3371">
        <v>712</v>
      </c>
      <c r="J71" s="2893">
        <f t="shared" si="2"/>
        <v>1.5634128924761432</v>
      </c>
      <c r="L71" s="607"/>
      <c r="M71" s="607"/>
    </row>
    <row r="72" spans="1:13" s="700" customFormat="1" ht="12" customHeight="1">
      <c r="A72" s="790">
        <v>51</v>
      </c>
      <c r="B72" s="840">
        <v>1322</v>
      </c>
      <c r="C72" s="840">
        <v>1279</v>
      </c>
      <c r="D72" s="840">
        <v>1311</v>
      </c>
      <c r="E72" s="840">
        <v>1362</v>
      </c>
      <c r="F72" s="840">
        <v>1338</v>
      </c>
      <c r="G72" s="3372">
        <v>1411</v>
      </c>
      <c r="H72" s="3371">
        <v>689</v>
      </c>
      <c r="I72" s="3371">
        <v>722</v>
      </c>
      <c r="J72" s="2893">
        <f t="shared" si="2"/>
        <v>1.5266267067708221</v>
      </c>
      <c r="L72" s="607"/>
      <c r="M72" s="607"/>
    </row>
    <row r="73" spans="1:13" s="700" customFormat="1" ht="12" customHeight="1">
      <c r="A73" s="790">
        <v>52</v>
      </c>
      <c r="B73" s="840">
        <v>1208</v>
      </c>
      <c r="C73" s="840">
        <v>1326</v>
      </c>
      <c r="D73" s="840">
        <v>1291</v>
      </c>
      <c r="E73" s="840">
        <v>1300</v>
      </c>
      <c r="F73" s="840">
        <v>1368</v>
      </c>
      <c r="G73" s="3372">
        <v>1332</v>
      </c>
      <c r="H73" s="3371">
        <v>659</v>
      </c>
      <c r="I73" s="3371">
        <v>673</v>
      </c>
      <c r="J73" s="2893">
        <f t="shared" si="2"/>
        <v>1.4411529223378703</v>
      </c>
      <c r="L73" s="607"/>
      <c r="M73" s="607"/>
    </row>
    <row r="74" spans="1:13" s="700" customFormat="1" ht="12" customHeight="1">
      <c r="A74" s="790">
        <v>53</v>
      </c>
      <c r="B74" s="840">
        <v>987</v>
      </c>
      <c r="C74" s="840">
        <v>1217</v>
      </c>
      <c r="D74" s="840">
        <v>1336</v>
      </c>
      <c r="E74" s="840">
        <v>1300</v>
      </c>
      <c r="F74" s="840">
        <v>1304</v>
      </c>
      <c r="G74" s="3372">
        <v>1364</v>
      </c>
      <c r="H74" s="3371">
        <v>700</v>
      </c>
      <c r="I74" s="3371">
        <v>664</v>
      </c>
      <c r="J74" s="2893">
        <f t="shared" si="2"/>
        <v>1.4757752147664078</v>
      </c>
      <c r="L74" s="607"/>
      <c r="M74" s="607"/>
    </row>
    <row r="75" spans="1:13" s="700" customFormat="1" ht="12" customHeight="1">
      <c r="A75" s="790">
        <v>54</v>
      </c>
      <c r="B75" s="840">
        <v>1225</v>
      </c>
      <c r="C75" s="840">
        <v>985</v>
      </c>
      <c r="D75" s="840">
        <v>1229</v>
      </c>
      <c r="E75" s="840">
        <v>1351</v>
      </c>
      <c r="F75" s="840">
        <v>1299</v>
      </c>
      <c r="G75" s="3372">
        <v>1286</v>
      </c>
      <c r="H75" s="3371">
        <v>653</v>
      </c>
      <c r="I75" s="3371">
        <v>633</v>
      </c>
      <c r="J75" s="2893">
        <f t="shared" si="2"/>
        <v>1.3913833769718478</v>
      </c>
      <c r="L75" s="607"/>
      <c r="M75" s="607"/>
    </row>
    <row r="76" spans="1:13" s="700" customFormat="1" ht="12" customHeight="1">
      <c r="A76" s="1039" t="s">
        <v>4803</v>
      </c>
      <c r="B76" s="1040">
        <v>5985</v>
      </c>
      <c r="C76" s="1040">
        <v>5998</v>
      </c>
      <c r="D76" s="1040">
        <v>5969</v>
      </c>
      <c r="E76" s="1040">
        <v>5939</v>
      </c>
      <c r="F76" s="1040">
        <v>6049</v>
      </c>
      <c r="G76" s="2320">
        <f>SUM(G77:G81)</f>
        <v>6078</v>
      </c>
      <c r="H76" s="2320">
        <f>SUM(H77:H81)</f>
        <v>3076</v>
      </c>
      <c r="I76" s="2320">
        <f>SUM(I77:I81)</f>
        <v>3002</v>
      </c>
      <c r="J76" s="2896">
        <f t="shared" si="2"/>
        <v>6.5760716681453264</v>
      </c>
      <c r="L76" s="607"/>
      <c r="M76" s="607"/>
    </row>
    <row r="77" spans="1:13" s="700" customFormat="1" ht="12" customHeight="1">
      <c r="A77" s="790">
        <v>55</v>
      </c>
      <c r="B77" s="840">
        <v>1240</v>
      </c>
      <c r="C77" s="840">
        <v>1222</v>
      </c>
      <c r="D77" s="840">
        <v>1017</v>
      </c>
      <c r="E77" s="840">
        <v>1238</v>
      </c>
      <c r="F77" s="840">
        <v>1347</v>
      </c>
      <c r="G77" s="3372">
        <v>1293</v>
      </c>
      <c r="H77" s="3371">
        <v>658</v>
      </c>
      <c r="I77" s="3371">
        <v>635</v>
      </c>
      <c r="J77" s="2893">
        <f t="shared" si="2"/>
        <v>1.3989570034405903</v>
      </c>
      <c r="L77" s="607"/>
      <c r="M77" s="607"/>
    </row>
    <row r="78" spans="1:13" s="700" customFormat="1" ht="12" customHeight="1">
      <c r="A78" s="790">
        <v>56</v>
      </c>
      <c r="B78" s="840">
        <v>1231</v>
      </c>
      <c r="C78" s="840">
        <v>1228</v>
      </c>
      <c r="D78" s="840">
        <v>1221</v>
      </c>
      <c r="E78" s="840">
        <v>1011</v>
      </c>
      <c r="F78" s="840">
        <v>1243</v>
      </c>
      <c r="G78" s="3372">
        <v>1329</v>
      </c>
      <c r="H78" s="3371">
        <v>677</v>
      </c>
      <c r="I78" s="3371">
        <v>652</v>
      </c>
      <c r="J78" s="2893">
        <f t="shared" si="2"/>
        <v>1.4379070824226949</v>
      </c>
      <c r="L78" s="607"/>
      <c r="M78" s="607"/>
    </row>
    <row r="79" spans="1:13" s="700" customFormat="1" ht="12" customHeight="1">
      <c r="A79" s="790">
        <v>57</v>
      </c>
      <c r="B79" s="840">
        <v>1193</v>
      </c>
      <c r="C79" s="840">
        <v>1226</v>
      </c>
      <c r="D79" s="840">
        <v>1250</v>
      </c>
      <c r="E79" s="840">
        <v>1216</v>
      </c>
      <c r="F79" s="840">
        <v>1009</v>
      </c>
      <c r="G79" s="3372">
        <v>1231</v>
      </c>
      <c r="H79" s="3371">
        <v>610</v>
      </c>
      <c r="I79" s="3371">
        <v>621</v>
      </c>
      <c r="J79" s="2893">
        <f t="shared" si="2"/>
        <v>1.3318763118602992</v>
      </c>
      <c r="L79" s="607"/>
      <c r="M79" s="607"/>
    </row>
    <row r="80" spans="1:13" s="700" customFormat="1" ht="12" customHeight="1">
      <c r="A80" s="790">
        <v>58</v>
      </c>
      <c r="B80" s="840">
        <v>1132</v>
      </c>
      <c r="C80" s="840">
        <v>1190</v>
      </c>
      <c r="D80" s="840">
        <v>1257</v>
      </c>
      <c r="E80" s="840">
        <v>1237</v>
      </c>
      <c r="F80" s="840">
        <v>1216</v>
      </c>
      <c r="G80" s="3372">
        <v>1009</v>
      </c>
      <c r="H80" s="3371">
        <v>527</v>
      </c>
      <c r="I80" s="3371">
        <v>482</v>
      </c>
      <c r="J80" s="2893">
        <f t="shared" si="2"/>
        <v>1.0916841581373207</v>
      </c>
      <c r="L80" s="607"/>
      <c r="M80" s="607"/>
    </row>
    <row r="81" spans="1:13" s="700" customFormat="1" ht="12" customHeight="1">
      <c r="A81" s="790">
        <v>59</v>
      </c>
      <c r="B81" s="840">
        <v>1189</v>
      </c>
      <c r="C81" s="840">
        <v>1132</v>
      </c>
      <c r="D81" s="840">
        <v>1224</v>
      </c>
      <c r="E81" s="840">
        <v>1237</v>
      </c>
      <c r="F81" s="840">
        <v>1234</v>
      </c>
      <c r="G81" s="3372">
        <v>1216</v>
      </c>
      <c r="H81" s="3371">
        <v>604</v>
      </c>
      <c r="I81" s="3371">
        <v>612</v>
      </c>
      <c r="J81" s="2893">
        <f t="shared" si="2"/>
        <v>1.3156471122844222</v>
      </c>
      <c r="L81" s="607"/>
      <c r="M81" s="607"/>
    </row>
    <row r="82" spans="1:13" s="700" customFormat="1" ht="12" customHeight="1">
      <c r="A82" s="1039" t="s">
        <v>4802</v>
      </c>
      <c r="B82" s="1040">
        <v>6319</v>
      </c>
      <c r="C82" s="1040">
        <v>6170</v>
      </c>
      <c r="D82" s="1040">
        <v>5995</v>
      </c>
      <c r="E82" s="1040">
        <v>5923</v>
      </c>
      <c r="F82" s="1040">
        <v>5928</v>
      </c>
      <c r="G82" s="2320">
        <f>SUM(G83:G87)</f>
        <v>5952</v>
      </c>
      <c r="H82" s="2320">
        <f>SUM(H83:H87)</f>
        <v>2907</v>
      </c>
      <c r="I82" s="2320">
        <f>SUM(I83:I87)</f>
        <v>3045</v>
      </c>
      <c r="J82" s="2896">
        <f t="shared" si="2"/>
        <v>6.4397463917079607</v>
      </c>
      <c r="L82" s="607"/>
      <c r="M82" s="607"/>
    </row>
    <row r="83" spans="1:13" s="700" customFormat="1" ht="12" customHeight="1">
      <c r="A83" s="790">
        <v>60</v>
      </c>
      <c r="B83" s="840">
        <v>1235</v>
      </c>
      <c r="C83" s="840">
        <v>1188</v>
      </c>
      <c r="D83" s="840">
        <v>1141</v>
      </c>
      <c r="E83" s="840">
        <v>1215</v>
      </c>
      <c r="F83" s="840">
        <v>1238</v>
      </c>
      <c r="G83" s="3372">
        <v>1235</v>
      </c>
      <c r="H83" s="3371">
        <v>618</v>
      </c>
      <c r="I83" s="3371">
        <v>617</v>
      </c>
      <c r="J83" s="2893">
        <f t="shared" si="2"/>
        <v>1.3362040984138661</v>
      </c>
      <c r="L83" s="607"/>
      <c r="M83" s="607"/>
    </row>
    <row r="84" spans="1:13" s="700" customFormat="1" ht="12" customHeight="1">
      <c r="A84" s="790">
        <v>61</v>
      </c>
      <c r="B84" s="840">
        <v>1239</v>
      </c>
      <c r="C84" s="840">
        <v>1224</v>
      </c>
      <c r="D84" s="840">
        <v>1179</v>
      </c>
      <c r="E84" s="840">
        <v>1141</v>
      </c>
      <c r="F84" s="840">
        <v>1202</v>
      </c>
      <c r="G84" s="3372">
        <v>1236</v>
      </c>
      <c r="H84" s="3371">
        <v>618</v>
      </c>
      <c r="I84" s="3371">
        <v>618</v>
      </c>
      <c r="J84" s="2893">
        <f t="shared" si="2"/>
        <v>1.3372860450522579</v>
      </c>
      <c r="L84" s="607"/>
      <c r="M84" s="607"/>
    </row>
    <row r="85" spans="1:13" s="700" customFormat="1" ht="12" customHeight="1">
      <c r="A85" s="790">
        <v>62</v>
      </c>
      <c r="B85" s="840">
        <v>1205</v>
      </c>
      <c r="C85" s="840">
        <v>1238</v>
      </c>
      <c r="D85" s="840">
        <v>1217</v>
      </c>
      <c r="E85" s="840">
        <v>1170</v>
      </c>
      <c r="F85" s="840">
        <v>1145</v>
      </c>
      <c r="G85" s="3372">
        <v>1201</v>
      </c>
      <c r="H85" s="3371">
        <v>558</v>
      </c>
      <c r="I85" s="3371">
        <v>643</v>
      </c>
      <c r="J85" s="2893">
        <f t="shared" si="2"/>
        <v>1.2994179127085452</v>
      </c>
      <c r="L85" s="607"/>
      <c r="M85" s="607"/>
    </row>
    <row r="86" spans="1:13" s="700" customFormat="1" ht="12" customHeight="1">
      <c r="A86" s="790">
        <v>63</v>
      </c>
      <c r="B86" s="840">
        <v>1338</v>
      </c>
      <c r="C86" s="840">
        <v>1190</v>
      </c>
      <c r="D86" s="840">
        <v>1239</v>
      </c>
      <c r="E86" s="840">
        <v>1181</v>
      </c>
      <c r="F86" s="840">
        <v>1165</v>
      </c>
      <c r="G86" s="3372">
        <v>1130</v>
      </c>
      <c r="H86" s="3371">
        <v>557</v>
      </c>
      <c r="I86" s="3371">
        <v>573</v>
      </c>
      <c r="J86" s="2893">
        <f t="shared" si="2"/>
        <v>1.2225997013827279</v>
      </c>
      <c r="L86" s="607"/>
      <c r="M86" s="607"/>
    </row>
    <row r="87" spans="1:13" s="700" customFormat="1" ht="12" customHeight="1">
      <c r="A87" s="790">
        <v>64</v>
      </c>
      <c r="B87" s="840">
        <v>1302</v>
      </c>
      <c r="C87" s="840">
        <v>1330</v>
      </c>
      <c r="D87" s="840">
        <v>1219</v>
      </c>
      <c r="E87" s="840">
        <v>1216</v>
      </c>
      <c r="F87" s="840">
        <v>1178</v>
      </c>
      <c r="G87" s="3372">
        <v>1150</v>
      </c>
      <c r="H87" s="3371">
        <v>556</v>
      </c>
      <c r="I87" s="3371">
        <v>594</v>
      </c>
      <c r="J87" s="2893">
        <f t="shared" si="2"/>
        <v>1.2442386341505638</v>
      </c>
      <c r="L87" s="607"/>
      <c r="M87" s="607"/>
    </row>
    <row r="88" spans="1:13" s="700" customFormat="1" ht="12" customHeight="1">
      <c r="A88" s="1039" t="s">
        <v>4801</v>
      </c>
      <c r="B88" s="1040">
        <v>7025</v>
      </c>
      <c r="C88" s="1040">
        <v>6799</v>
      </c>
      <c r="D88" s="1040">
        <v>6734</v>
      </c>
      <c r="E88" s="1040">
        <v>6490</v>
      </c>
      <c r="F88" s="1040">
        <v>6321</v>
      </c>
      <c r="G88" s="2320">
        <f>SUM(G89:G93)</f>
        <v>6120</v>
      </c>
      <c r="H88" s="2320">
        <f>SUM(H89:H93)</f>
        <v>2909</v>
      </c>
      <c r="I88" s="2320">
        <f>SUM(I89:I93)</f>
        <v>3211</v>
      </c>
      <c r="J88" s="2896">
        <f t="shared" si="2"/>
        <v>6.6215134269577831</v>
      </c>
      <c r="L88" s="607"/>
      <c r="M88" s="607"/>
    </row>
    <row r="89" spans="1:13" s="700" customFormat="1" ht="12" customHeight="1">
      <c r="A89" s="790">
        <v>65</v>
      </c>
      <c r="B89" s="840">
        <v>1355</v>
      </c>
      <c r="C89" s="840">
        <v>1291</v>
      </c>
      <c r="D89" s="840">
        <v>1348</v>
      </c>
      <c r="E89" s="840">
        <v>1183</v>
      </c>
      <c r="F89" s="840">
        <v>1206</v>
      </c>
      <c r="G89" s="3372">
        <v>1172</v>
      </c>
      <c r="H89" s="3371">
        <v>550</v>
      </c>
      <c r="I89" s="3371">
        <v>622</v>
      </c>
      <c r="J89" s="2893">
        <f t="shared" si="2"/>
        <v>1.268041460195183</v>
      </c>
      <c r="L89" s="607"/>
      <c r="M89" s="607"/>
    </row>
    <row r="90" spans="1:13" s="700" customFormat="1" ht="12" customHeight="1">
      <c r="A90" s="790">
        <v>66</v>
      </c>
      <c r="B90" s="840">
        <v>1374</v>
      </c>
      <c r="C90" s="840">
        <v>1348</v>
      </c>
      <c r="D90" s="840">
        <v>1308</v>
      </c>
      <c r="E90" s="840">
        <v>1319</v>
      </c>
      <c r="F90" s="840">
        <v>1171</v>
      </c>
      <c r="G90" s="3372">
        <v>1196</v>
      </c>
      <c r="H90" s="3371">
        <v>574</v>
      </c>
      <c r="I90" s="3371">
        <v>622</v>
      </c>
      <c r="J90" s="2893">
        <f t="shared" si="2"/>
        <v>1.2940081795165863</v>
      </c>
      <c r="L90" s="607"/>
      <c r="M90" s="607"/>
    </row>
    <row r="91" spans="1:13" s="700" customFormat="1" ht="12" customHeight="1">
      <c r="A91" s="790">
        <v>67</v>
      </c>
      <c r="B91" s="840">
        <v>1344</v>
      </c>
      <c r="C91" s="840">
        <v>1363</v>
      </c>
      <c r="D91" s="840">
        <v>1358</v>
      </c>
      <c r="E91" s="840">
        <v>1297</v>
      </c>
      <c r="F91" s="840">
        <v>1314</v>
      </c>
      <c r="G91" s="3372">
        <v>1156</v>
      </c>
      <c r="H91" s="3371">
        <v>551</v>
      </c>
      <c r="I91" s="3371">
        <v>605</v>
      </c>
      <c r="J91" s="2893">
        <f t="shared" si="2"/>
        <v>1.2507303139809145</v>
      </c>
      <c r="L91" s="607"/>
      <c r="M91" s="607"/>
    </row>
    <row r="92" spans="1:13" s="700" customFormat="1" ht="12" customHeight="1">
      <c r="A92" s="790">
        <v>68</v>
      </c>
      <c r="B92" s="840">
        <v>1479</v>
      </c>
      <c r="C92" s="840">
        <v>1335</v>
      </c>
      <c r="D92" s="840">
        <v>1378</v>
      </c>
      <c r="E92" s="840">
        <v>1342</v>
      </c>
      <c r="F92" s="840">
        <v>1289</v>
      </c>
      <c r="G92" s="3372">
        <v>1310</v>
      </c>
      <c r="H92" s="3371">
        <v>615</v>
      </c>
      <c r="I92" s="3371">
        <v>695</v>
      </c>
      <c r="J92" s="2893">
        <f t="shared" si="2"/>
        <v>1.4173500962932508</v>
      </c>
      <c r="L92" s="607"/>
      <c r="M92" s="607"/>
    </row>
    <row r="93" spans="1:13" s="700" customFormat="1" ht="12" customHeight="1">
      <c r="A93" s="790">
        <v>69</v>
      </c>
      <c r="B93" s="840">
        <v>1473</v>
      </c>
      <c r="C93" s="840">
        <v>1462</v>
      </c>
      <c r="D93" s="840">
        <v>1342</v>
      </c>
      <c r="E93" s="840">
        <v>1349</v>
      </c>
      <c r="F93" s="840">
        <v>1341</v>
      </c>
      <c r="G93" s="3372">
        <v>1286</v>
      </c>
      <c r="H93" s="3371">
        <v>619</v>
      </c>
      <c r="I93" s="3371">
        <v>667</v>
      </c>
      <c r="J93" s="2893">
        <f t="shared" si="2"/>
        <v>1.3913833769718478</v>
      </c>
      <c r="L93" s="607"/>
      <c r="M93" s="607"/>
    </row>
    <row r="94" spans="1:13" s="700" customFormat="1" ht="12" customHeight="1">
      <c r="A94" s="1039" t="s">
        <v>4800</v>
      </c>
      <c r="B94" s="1040">
        <v>6955</v>
      </c>
      <c r="C94" s="1040">
        <v>7253</v>
      </c>
      <c r="D94" s="1040">
        <v>7825</v>
      </c>
      <c r="E94" s="1040">
        <v>7521</v>
      </c>
      <c r="F94" s="1040">
        <v>7118</v>
      </c>
      <c r="G94" s="2320">
        <f>SUM(G95:G99)</f>
        <v>6737</v>
      </c>
      <c r="H94" s="2320">
        <f>SUM(H95:H99)</f>
        <v>3232</v>
      </c>
      <c r="I94" s="2320">
        <f>SUM(I95:I99)</f>
        <v>3505</v>
      </c>
      <c r="J94" s="2896">
        <f t="shared" si="2"/>
        <v>7.2890745028455202</v>
      </c>
      <c r="L94" s="607"/>
      <c r="M94" s="607"/>
    </row>
    <row r="95" spans="1:13" s="700" customFormat="1" ht="12" customHeight="1">
      <c r="A95" s="790">
        <v>70</v>
      </c>
      <c r="B95" s="840">
        <v>1709</v>
      </c>
      <c r="C95" s="840">
        <v>1459</v>
      </c>
      <c r="D95" s="840">
        <v>1477</v>
      </c>
      <c r="E95" s="840">
        <v>1325</v>
      </c>
      <c r="F95" s="840">
        <v>1340</v>
      </c>
      <c r="G95" s="3372">
        <v>1324</v>
      </c>
      <c r="H95" s="3371">
        <v>630</v>
      </c>
      <c r="I95" s="3371">
        <v>694</v>
      </c>
      <c r="J95" s="2893">
        <f t="shared" si="2"/>
        <v>1.432497349230736</v>
      </c>
      <c r="L95" s="607"/>
      <c r="M95" s="607"/>
    </row>
    <row r="96" spans="1:13" s="700" customFormat="1" ht="12" customHeight="1">
      <c r="A96" s="790">
        <v>71</v>
      </c>
      <c r="B96" s="840">
        <v>1741</v>
      </c>
      <c r="C96" s="840">
        <v>1695</v>
      </c>
      <c r="D96" s="840">
        <v>1453</v>
      </c>
      <c r="E96" s="840">
        <v>1440</v>
      </c>
      <c r="F96" s="840">
        <v>1308</v>
      </c>
      <c r="G96" s="3372">
        <v>1323</v>
      </c>
      <c r="H96" s="3371">
        <v>654</v>
      </c>
      <c r="I96" s="3371">
        <v>669</v>
      </c>
      <c r="J96" s="2893">
        <f t="shared" si="2"/>
        <v>1.4314154025923442</v>
      </c>
      <c r="L96" s="607"/>
      <c r="M96" s="607"/>
    </row>
    <row r="97" spans="1:13" s="700" customFormat="1" ht="12" customHeight="1">
      <c r="A97" s="790">
        <v>72</v>
      </c>
      <c r="B97" s="840">
        <v>1515</v>
      </c>
      <c r="C97" s="840">
        <v>1723</v>
      </c>
      <c r="D97" s="840">
        <v>1705</v>
      </c>
      <c r="E97" s="840">
        <v>1434</v>
      </c>
      <c r="F97" s="840">
        <v>1418</v>
      </c>
      <c r="G97" s="3372">
        <v>1290</v>
      </c>
      <c r="H97" s="3371">
        <v>625</v>
      </c>
      <c r="I97" s="3371">
        <v>665</v>
      </c>
      <c r="J97" s="2893">
        <f t="shared" si="2"/>
        <v>1.3957111635254149</v>
      </c>
      <c r="L97" s="607"/>
      <c r="M97" s="607"/>
    </row>
    <row r="98" spans="1:13" s="700" customFormat="1" ht="12" customHeight="1">
      <c r="A98" s="790">
        <v>73</v>
      </c>
      <c r="B98" s="840">
        <v>894</v>
      </c>
      <c r="C98" s="840">
        <v>1500</v>
      </c>
      <c r="D98" s="840">
        <v>1698</v>
      </c>
      <c r="E98" s="840">
        <v>1665</v>
      </c>
      <c r="F98" s="840">
        <v>1418</v>
      </c>
      <c r="G98" s="3372">
        <v>1400</v>
      </c>
      <c r="H98" s="3371">
        <v>663</v>
      </c>
      <c r="I98" s="3371">
        <v>737</v>
      </c>
      <c r="J98" s="2893">
        <f t="shared" si="2"/>
        <v>1.5147252937485123</v>
      </c>
      <c r="L98" s="607"/>
      <c r="M98" s="607"/>
    </row>
    <row r="99" spans="1:13" s="700" customFormat="1" ht="12" customHeight="1">
      <c r="A99" s="790">
        <v>74</v>
      </c>
      <c r="B99" s="840">
        <v>1096</v>
      </c>
      <c r="C99" s="840">
        <v>876</v>
      </c>
      <c r="D99" s="840">
        <v>1492</v>
      </c>
      <c r="E99" s="840">
        <v>1657</v>
      </c>
      <c r="F99" s="840">
        <v>1634</v>
      </c>
      <c r="G99" s="3372">
        <v>1400</v>
      </c>
      <c r="H99" s="3371">
        <v>660</v>
      </c>
      <c r="I99" s="3371">
        <v>740</v>
      </c>
      <c r="J99" s="2893">
        <f t="shared" si="2"/>
        <v>1.5147252937485123</v>
      </c>
      <c r="L99" s="607"/>
      <c r="M99" s="607"/>
    </row>
    <row r="100" spans="1:13" s="700" customFormat="1" ht="12" customHeight="1">
      <c r="A100" s="1039" t="s">
        <v>4799</v>
      </c>
      <c r="B100" s="1040">
        <v>6228</v>
      </c>
      <c r="C100" s="1040">
        <v>6054</v>
      </c>
      <c r="D100" s="1040">
        <v>5648</v>
      </c>
      <c r="E100" s="1040">
        <v>5772</v>
      </c>
      <c r="F100" s="1040">
        <v>6130</v>
      </c>
      <c r="G100" s="2320">
        <f>SUM(G101:G105)</f>
        <v>6428</v>
      </c>
      <c r="H100" s="2320">
        <f>SUM(H101:H105)</f>
        <v>2919</v>
      </c>
      <c r="I100" s="2320">
        <f>SUM(I101:I105)</f>
        <v>3509</v>
      </c>
      <c r="J100" s="2896">
        <f t="shared" si="2"/>
        <v>6.9547529915824553</v>
      </c>
      <c r="L100" s="607"/>
      <c r="M100" s="607"/>
    </row>
    <row r="101" spans="1:13" s="700" customFormat="1" ht="12" customHeight="1">
      <c r="A101" s="790">
        <v>75</v>
      </c>
      <c r="B101" s="840">
        <v>1333</v>
      </c>
      <c r="C101" s="840">
        <v>1077</v>
      </c>
      <c r="D101" s="840">
        <v>868</v>
      </c>
      <c r="E101" s="840">
        <v>1448</v>
      </c>
      <c r="F101" s="840">
        <v>1627</v>
      </c>
      <c r="G101" s="3372">
        <v>1617</v>
      </c>
      <c r="H101" s="3371">
        <v>770</v>
      </c>
      <c r="I101" s="3371">
        <v>847</v>
      </c>
      <c r="J101" s="2893">
        <f t="shared" si="2"/>
        <v>1.7495077142795319</v>
      </c>
      <c r="L101" s="607"/>
      <c r="M101" s="607"/>
    </row>
    <row r="102" spans="1:13" s="700" customFormat="1" ht="12" customHeight="1">
      <c r="A102" s="790">
        <v>76</v>
      </c>
      <c r="B102" s="840">
        <v>1252</v>
      </c>
      <c r="C102" s="840">
        <v>1311</v>
      </c>
      <c r="D102" s="840">
        <v>1076</v>
      </c>
      <c r="E102" s="840">
        <v>869</v>
      </c>
      <c r="F102" s="840">
        <v>1420</v>
      </c>
      <c r="G102" s="3372">
        <v>1593</v>
      </c>
      <c r="H102" s="3371">
        <v>727</v>
      </c>
      <c r="I102" s="3371">
        <v>866</v>
      </c>
      <c r="J102" s="2893">
        <f t="shared" ref="J102:J130" si="3">G102/$G$4*100</f>
        <v>1.7235409949581286</v>
      </c>
      <c r="L102" s="607"/>
      <c r="M102" s="607"/>
    </row>
    <row r="103" spans="1:13" s="700" customFormat="1" ht="12" customHeight="1">
      <c r="A103" s="790">
        <v>77</v>
      </c>
      <c r="B103" s="840">
        <v>1278</v>
      </c>
      <c r="C103" s="840">
        <v>1231</v>
      </c>
      <c r="D103" s="840">
        <v>1288</v>
      </c>
      <c r="E103" s="840">
        <v>1050</v>
      </c>
      <c r="F103" s="840">
        <v>855</v>
      </c>
      <c r="G103" s="3372">
        <v>1383</v>
      </c>
      <c r="H103" s="3371">
        <v>635</v>
      </c>
      <c r="I103" s="3371">
        <v>748</v>
      </c>
      <c r="J103" s="2893">
        <f t="shared" si="3"/>
        <v>1.4963322008958517</v>
      </c>
      <c r="L103" s="607"/>
      <c r="M103" s="607"/>
    </row>
    <row r="104" spans="1:13" s="700" customFormat="1" ht="12" customHeight="1">
      <c r="A104" s="790">
        <v>78</v>
      </c>
      <c r="B104" s="840">
        <v>1213</v>
      </c>
      <c r="C104" s="840">
        <v>1249</v>
      </c>
      <c r="D104" s="840">
        <v>1214</v>
      </c>
      <c r="E104" s="840">
        <v>1232</v>
      </c>
      <c r="F104" s="840">
        <v>1025</v>
      </c>
      <c r="G104" s="3371">
        <v>836</v>
      </c>
      <c r="H104" s="3371">
        <v>372</v>
      </c>
      <c r="I104" s="3371">
        <v>464</v>
      </c>
      <c r="J104" s="2893">
        <f t="shared" si="3"/>
        <v>0.90450738969554034</v>
      </c>
      <c r="L104" s="607"/>
      <c r="M104" s="607"/>
    </row>
    <row r="105" spans="1:13" s="700" customFormat="1" ht="12" customHeight="1">
      <c r="A105" s="790">
        <v>79</v>
      </c>
      <c r="B105" s="840">
        <v>1152</v>
      </c>
      <c r="C105" s="840">
        <v>1186</v>
      </c>
      <c r="D105" s="840">
        <v>1202</v>
      </c>
      <c r="E105" s="840">
        <v>1173</v>
      </c>
      <c r="F105" s="840">
        <v>1203</v>
      </c>
      <c r="G105" s="3371">
        <v>999</v>
      </c>
      <c r="H105" s="3371">
        <v>415</v>
      </c>
      <c r="I105" s="3371">
        <v>584</v>
      </c>
      <c r="J105" s="2893">
        <f t="shared" si="3"/>
        <v>1.0808646917534028</v>
      </c>
      <c r="L105" s="607"/>
      <c r="M105" s="607"/>
    </row>
    <row r="106" spans="1:13" s="700" customFormat="1" ht="12" customHeight="1">
      <c r="A106" s="1039" t="s">
        <v>4798</v>
      </c>
      <c r="B106" s="1040">
        <v>4880</v>
      </c>
      <c r="C106" s="1040">
        <v>4933</v>
      </c>
      <c r="D106" s="1040">
        <v>5018</v>
      </c>
      <c r="E106" s="1040">
        <v>5069</v>
      </c>
      <c r="F106" s="1040">
        <v>5191</v>
      </c>
      <c r="G106" s="2320">
        <f>SUM(G107:G111)</f>
        <v>5327</v>
      </c>
      <c r="H106" s="2320">
        <f>SUM(H107:H111)</f>
        <v>2347</v>
      </c>
      <c r="I106" s="2320">
        <f>SUM(I107:I111)</f>
        <v>2980</v>
      </c>
      <c r="J106" s="2896">
        <f t="shared" si="3"/>
        <v>5.7635297427130894</v>
      </c>
      <c r="L106" s="607"/>
      <c r="M106" s="607"/>
    </row>
    <row r="107" spans="1:13" s="700" customFormat="1" ht="12" customHeight="1">
      <c r="A107" s="790">
        <v>80</v>
      </c>
      <c r="B107" s="840">
        <v>983</v>
      </c>
      <c r="C107" s="840">
        <v>1122</v>
      </c>
      <c r="D107" s="840">
        <v>1168</v>
      </c>
      <c r="E107" s="840">
        <v>1142</v>
      </c>
      <c r="F107" s="840">
        <v>1139</v>
      </c>
      <c r="G107" s="3372">
        <v>1168</v>
      </c>
      <c r="H107" s="3371">
        <v>529</v>
      </c>
      <c r="I107" s="3371">
        <v>639</v>
      </c>
      <c r="J107" s="2893">
        <f t="shared" si="3"/>
        <v>1.2637136736416159</v>
      </c>
      <c r="L107" s="607"/>
      <c r="M107" s="607"/>
    </row>
    <row r="108" spans="1:13" s="700" customFormat="1" ht="12" customHeight="1">
      <c r="A108" s="790">
        <v>81</v>
      </c>
      <c r="B108" s="840">
        <v>983</v>
      </c>
      <c r="C108" s="840">
        <v>957</v>
      </c>
      <c r="D108" s="840">
        <v>1091</v>
      </c>
      <c r="E108" s="840">
        <v>1124</v>
      </c>
      <c r="F108" s="840">
        <v>1113</v>
      </c>
      <c r="G108" s="3372">
        <v>1100</v>
      </c>
      <c r="H108" s="3371">
        <v>473</v>
      </c>
      <c r="I108" s="3371">
        <v>627</v>
      </c>
      <c r="J108" s="2893">
        <f t="shared" si="3"/>
        <v>1.1901413022309741</v>
      </c>
      <c r="L108" s="607"/>
      <c r="M108" s="607"/>
    </row>
    <row r="109" spans="1:13" s="700" customFormat="1" ht="12" customHeight="1">
      <c r="A109" s="790">
        <v>82</v>
      </c>
      <c r="B109" s="840">
        <v>1022</v>
      </c>
      <c r="C109" s="840">
        <v>942</v>
      </c>
      <c r="D109" s="840">
        <v>918</v>
      </c>
      <c r="E109" s="840">
        <v>1048</v>
      </c>
      <c r="F109" s="840">
        <v>1092</v>
      </c>
      <c r="G109" s="3372">
        <v>1068</v>
      </c>
      <c r="H109" s="3371">
        <v>488</v>
      </c>
      <c r="I109" s="3371">
        <v>580</v>
      </c>
      <c r="J109" s="2893">
        <f t="shared" si="3"/>
        <v>1.1555190098024364</v>
      </c>
      <c r="L109" s="607"/>
      <c r="M109" s="607"/>
    </row>
    <row r="110" spans="1:13" s="700" customFormat="1" ht="12" customHeight="1">
      <c r="A110" s="790">
        <v>83</v>
      </c>
      <c r="B110" s="840">
        <v>976</v>
      </c>
      <c r="C110" s="840">
        <v>981</v>
      </c>
      <c r="D110" s="840">
        <v>917</v>
      </c>
      <c r="E110" s="840">
        <v>876</v>
      </c>
      <c r="F110" s="840">
        <v>1007</v>
      </c>
      <c r="G110" s="3372">
        <v>1037</v>
      </c>
      <c r="H110" s="3371">
        <v>464</v>
      </c>
      <c r="I110" s="3371">
        <v>573</v>
      </c>
      <c r="J110" s="2893">
        <f t="shared" si="3"/>
        <v>1.1219786640122908</v>
      </c>
      <c r="L110" s="607"/>
      <c r="M110" s="607"/>
    </row>
    <row r="111" spans="1:13" s="700" customFormat="1" ht="12" customHeight="1">
      <c r="A111" s="790">
        <v>84</v>
      </c>
      <c r="B111" s="840">
        <v>916</v>
      </c>
      <c r="C111" s="840">
        <v>931</v>
      </c>
      <c r="D111" s="840">
        <v>924</v>
      </c>
      <c r="E111" s="840">
        <v>879</v>
      </c>
      <c r="F111" s="840">
        <v>840</v>
      </c>
      <c r="G111" s="3371">
        <v>954</v>
      </c>
      <c r="H111" s="3371">
        <v>393</v>
      </c>
      <c r="I111" s="3371">
        <v>561</v>
      </c>
      <c r="J111" s="2893">
        <f t="shared" si="3"/>
        <v>1.0321770930257719</v>
      </c>
      <c r="L111" s="607"/>
      <c r="M111" s="607"/>
    </row>
    <row r="112" spans="1:13" s="700" customFormat="1" ht="12" customHeight="1">
      <c r="A112" s="1039" t="s">
        <v>4797</v>
      </c>
      <c r="B112" s="1040">
        <v>3999</v>
      </c>
      <c r="C112" s="1040">
        <v>3964</v>
      </c>
      <c r="D112" s="1040">
        <v>3968</v>
      </c>
      <c r="E112" s="1040">
        <v>3843</v>
      </c>
      <c r="F112" s="1040">
        <v>3720</v>
      </c>
      <c r="G112" s="2320">
        <f>SUM(G113:G117)</f>
        <v>3633</v>
      </c>
      <c r="H112" s="2320">
        <f>SUM(H113:H117)</f>
        <v>1389</v>
      </c>
      <c r="I112" s="2320">
        <f>SUM(I113:I117)</f>
        <v>2244</v>
      </c>
      <c r="J112" s="2896">
        <f t="shared" si="3"/>
        <v>3.9307121372773897</v>
      </c>
      <c r="L112" s="607"/>
      <c r="M112" s="607"/>
    </row>
    <row r="113" spans="1:13" s="700" customFormat="1" ht="12" customHeight="1">
      <c r="A113" s="790">
        <v>85</v>
      </c>
      <c r="B113" s="840">
        <v>892</v>
      </c>
      <c r="C113" s="840">
        <v>860</v>
      </c>
      <c r="D113" s="840">
        <v>897</v>
      </c>
      <c r="E113" s="840">
        <v>880</v>
      </c>
      <c r="F113" s="840">
        <v>832</v>
      </c>
      <c r="G113" s="3371">
        <v>786</v>
      </c>
      <c r="H113" s="3371">
        <v>320</v>
      </c>
      <c r="I113" s="3371">
        <v>466</v>
      </c>
      <c r="J113" s="2893">
        <f t="shared" si="3"/>
        <v>0.85041005777595058</v>
      </c>
      <c r="L113" s="607"/>
      <c r="M113" s="607"/>
    </row>
    <row r="114" spans="1:13" s="700" customFormat="1" ht="12" customHeight="1">
      <c r="A114" s="790">
        <v>86</v>
      </c>
      <c r="B114" s="840">
        <v>894</v>
      </c>
      <c r="C114" s="840">
        <v>821</v>
      </c>
      <c r="D114" s="840">
        <v>808</v>
      </c>
      <c r="E114" s="840">
        <v>843</v>
      </c>
      <c r="F114" s="840">
        <v>822</v>
      </c>
      <c r="G114" s="3371">
        <v>769</v>
      </c>
      <c r="H114" s="3371">
        <v>295</v>
      </c>
      <c r="I114" s="3371">
        <v>474</v>
      </c>
      <c r="J114" s="2893">
        <f t="shared" si="3"/>
        <v>0.83201696492329003</v>
      </c>
      <c r="L114" s="607"/>
      <c r="M114" s="607"/>
    </row>
    <row r="115" spans="1:13" s="700" customFormat="1" ht="12" customHeight="1">
      <c r="A115" s="790">
        <v>87</v>
      </c>
      <c r="B115" s="840">
        <v>838</v>
      </c>
      <c r="C115" s="840">
        <v>849</v>
      </c>
      <c r="D115" s="840">
        <v>776</v>
      </c>
      <c r="E115" s="840">
        <v>736</v>
      </c>
      <c r="F115" s="840">
        <v>774</v>
      </c>
      <c r="G115" s="3371">
        <v>763</v>
      </c>
      <c r="H115" s="3371">
        <v>297</v>
      </c>
      <c r="I115" s="3371">
        <v>466</v>
      </c>
      <c r="J115" s="2893">
        <f t="shared" si="3"/>
        <v>0.82552528509293921</v>
      </c>
      <c r="L115" s="607"/>
      <c r="M115" s="607"/>
    </row>
    <row r="116" spans="1:13" s="700" customFormat="1" ht="12" customHeight="1">
      <c r="A116" s="790">
        <v>88</v>
      </c>
      <c r="B116" s="840">
        <v>713</v>
      </c>
      <c r="C116" s="840">
        <v>786</v>
      </c>
      <c r="D116" s="840">
        <v>778</v>
      </c>
      <c r="E116" s="840">
        <v>704</v>
      </c>
      <c r="F116" s="840">
        <v>662</v>
      </c>
      <c r="G116" s="3371">
        <v>707</v>
      </c>
      <c r="H116" s="3371">
        <v>258</v>
      </c>
      <c r="I116" s="3371">
        <v>449</v>
      </c>
      <c r="J116" s="2893">
        <f t="shared" si="3"/>
        <v>0.76493627334299874</v>
      </c>
      <c r="L116" s="607"/>
      <c r="M116" s="607"/>
    </row>
    <row r="117" spans="1:13" s="700" customFormat="1" ht="12" customHeight="1">
      <c r="A117" s="790">
        <v>89</v>
      </c>
      <c r="B117" s="840">
        <v>662</v>
      </c>
      <c r="C117" s="840">
        <v>648</v>
      </c>
      <c r="D117" s="840">
        <v>709</v>
      </c>
      <c r="E117" s="840">
        <v>680</v>
      </c>
      <c r="F117" s="840">
        <v>630</v>
      </c>
      <c r="G117" s="3371">
        <v>608</v>
      </c>
      <c r="H117" s="3371">
        <v>219</v>
      </c>
      <c r="I117" s="3371">
        <v>389</v>
      </c>
      <c r="J117" s="2893">
        <f t="shared" si="3"/>
        <v>0.65782355614221111</v>
      </c>
      <c r="L117" s="607"/>
      <c r="M117" s="607"/>
    </row>
    <row r="118" spans="1:13" s="700" customFormat="1" ht="12" customHeight="1">
      <c r="A118" s="1039" t="s">
        <v>4796</v>
      </c>
      <c r="B118" s="1040">
        <v>2241</v>
      </c>
      <c r="C118" s="1040">
        <v>2303</v>
      </c>
      <c r="D118" s="1040">
        <v>2303</v>
      </c>
      <c r="E118" s="1040">
        <v>2327</v>
      </c>
      <c r="F118" s="1040">
        <v>2335</v>
      </c>
      <c r="G118" s="2320">
        <f>SUM(G119:G123)</f>
        <v>2286</v>
      </c>
      <c r="H118" s="2320">
        <f>SUM(H119:H123)</f>
        <v>728</v>
      </c>
      <c r="I118" s="2320">
        <f>SUM(I119:I123)</f>
        <v>1558</v>
      </c>
      <c r="J118" s="2896">
        <f t="shared" si="3"/>
        <v>2.4733300153636422</v>
      </c>
      <c r="L118" s="607"/>
      <c r="M118" s="607"/>
    </row>
    <row r="119" spans="1:13" s="700" customFormat="1" ht="12" customHeight="1">
      <c r="A119" s="790">
        <v>90</v>
      </c>
      <c r="B119" s="840">
        <v>670</v>
      </c>
      <c r="C119" s="840">
        <v>601</v>
      </c>
      <c r="D119" s="840">
        <v>575</v>
      </c>
      <c r="E119" s="840">
        <v>657</v>
      </c>
      <c r="F119" s="840">
        <v>621</v>
      </c>
      <c r="G119" s="3371">
        <v>563</v>
      </c>
      <c r="H119" s="3371">
        <v>190</v>
      </c>
      <c r="I119" s="3371">
        <v>373</v>
      </c>
      <c r="J119" s="2893">
        <f t="shared" si="3"/>
        <v>0.60913595741458026</v>
      </c>
      <c r="L119" s="607"/>
      <c r="M119" s="607"/>
    </row>
    <row r="120" spans="1:13" s="700" customFormat="1" ht="12" customHeight="1">
      <c r="A120" s="790">
        <v>91</v>
      </c>
      <c r="B120" s="840">
        <v>465</v>
      </c>
      <c r="C120" s="840">
        <v>596</v>
      </c>
      <c r="D120" s="840">
        <v>539</v>
      </c>
      <c r="E120" s="840">
        <v>484</v>
      </c>
      <c r="F120" s="840">
        <v>568</v>
      </c>
      <c r="G120" s="3371">
        <v>547</v>
      </c>
      <c r="H120" s="3371">
        <v>185</v>
      </c>
      <c r="I120" s="3371">
        <v>362</v>
      </c>
      <c r="J120" s="2893">
        <f t="shared" si="3"/>
        <v>0.59182481120031161</v>
      </c>
      <c r="L120" s="607"/>
      <c r="M120" s="607"/>
    </row>
    <row r="121" spans="1:13" s="700" customFormat="1" ht="12" customHeight="1">
      <c r="A121" s="790">
        <v>92</v>
      </c>
      <c r="B121" s="840">
        <v>445</v>
      </c>
      <c r="C121" s="840">
        <v>410</v>
      </c>
      <c r="D121" s="840">
        <v>513</v>
      </c>
      <c r="E121" s="840">
        <v>474</v>
      </c>
      <c r="F121" s="840">
        <v>409</v>
      </c>
      <c r="G121" s="3371">
        <v>492</v>
      </c>
      <c r="H121" s="3371">
        <v>170</v>
      </c>
      <c r="I121" s="3371">
        <v>322</v>
      </c>
      <c r="J121" s="2893">
        <f t="shared" si="3"/>
        <v>0.53231774608876292</v>
      </c>
      <c r="L121" s="607"/>
      <c r="M121" s="607"/>
    </row>
    <row r="122" spans="1:13" s="700" customFormat="1" ht="12" customHeight="1">
      <c r="A122" s="790">
        <v>93</v>
      </c>
      <c r="B122" s="840">
        <v>385</v>
      </c>
      <c r="C122" s="840">
        <v>375</v>
      </c>
      <c r="D122" s="840">
        <v>359</v>
      </c>
      <c r="E122" s="840">
        <v>410</v>
      </c>
      <c r="F122" s="840">
        <v>403</v>
      </c>
      <c r="G122" s="3371">
        <v>352</v>
      </c>
      <c r="H122" s="3371">
        <v>92</v>
      </c>
      <c r="I122" s="3371">
        <v>260</v>
      </c>
      <c r="J122" s="2893">
        <f t="shared" si="3"/>
        <v>0.38084521671391169</v>
      </c>
      <c r="L122" s="607"/>
      <c r="M122" s="607"/>
    </row>
    <row r="123" spans="1:13" s="700" customFormat="1" ht="12" customHeight="1">
      <c r="A123" s="790">
        <v>94</v>
      </c>
      <c r="B123" s="840">
        <v>276</v>
      </c>
      <c r="C123" s="840">
        <v>321</v>
      </c>
      <c r="D123" s="840">
        <v>317</v>
      </c>
      <c r="E123" s="840">
        <v>302</v>
      </c>
      <c r="F123" s="840">
        <v>334</v>
      </c>
      <c r="G123" s="3371">
        <v>332</v>
      </c>
      <c r="H123" s="3371">
        <v>91</v>
      </c>
      <c r="I123" s="3371">
        <v>241</v>
      </c>
      <c r="J123" s="2893">
        <f t="shared" si="3"/>
        <v>0.35920628394607579</v>
      </c>
      <c r="L123" s="607"/>
      <c r="M123" s="607"/>
    </row>
    <row r="124" spans="1:13" s="700" customFormat="1" ht="12" customHeight="1">
      <c r="A124" s="1039" t="s">
        <v>4795</v>
      </c>
      <c r="B124" s="1040">
        <v>629</v>
      </c>
      <c r="C124" s="1040">
        <v>643</v>
      </c>
      <c r="D124" s="1040">
        <v>766</v>
      </c>
      <c r="E124" s="1040">
        <v>775</v>
      </c>
      <c r="F124" s="1040">
        <v>763</v>
      </c>
      <c r="G124" s="2320">
        <f>SUM(G125:G129)</f>
        <v>758</v>
      </c>
      <c r="H124" s="2320">
        <f>SUM(H125:H129)</f>
        <v>175</v>
      </c>
      <c r="I124" s="2320">
        <f>SUM(I125:I129)</f>
        <v>583</v>
      </c>
      <c r="J124" s="2896">
        <f t="shared" si="3"/>
        <v>0.82011555190098018</v>
      </c>
      <c r="L124" s="607"/>
      <c r="M124" s="607"/>
    </row>
    <row r="125" spans="1:13" s="700" customFormat="1" ht="12" customHeight="1">
      <c r="A125" s="790">
        <v>95</v>
      </c>
      <c r="B125" s="840">
        <v>221</v>
      </c>
      <c r="C125" s="840">
        <v>211</v>
      </c>
      <c r="D125" s="840">
        <v>260</v>
      </c>
      <c r="E125" s="840">
        <v>257</v>
      </c>
      <c r="F125" s="840">
        <v>242</v>
      </c>
      <c r="G125" s="3371">
        <v>262</v>
      </c>
      <c r="H125" s="3371">
        <v>72</v>
      </c>
      <c r="I125" s="3371">
        <v>190</v>
      </c>
      <c r="J125" s="2893">
        <f t="shared" si="3"/>
        <v>0.28347001925865017</v>
      </c>
      <c r="L125" s="607"/>
      <c r="M125" s="607"/>
    </row>
    <row r="126" spans="1:13" s="700" customFormat="1" ht="12" customHeight="1">
      <c r="A126" s="790">
        <v>96</v>
      </c>
      <c r="B126" s="840">
        <v>164</v>
      </c>
      <c r="C126" s="840">
        <v>171</v>
      </c>
      <c r="D126" s="840">
        <v>183</v>
      </c>
      <c r="E126" s="840">
        <v>194</v>
      </c>
      <c r="F126" s="840">
        <v>207</v>
      </c>
      <c r="G126" s="3371">
        <v>195</v>
      </c>
      <c r="H126" s="3371">
        <v>37</v>
      </c>
      <c r="I126" s="3371">
        <v>158</v>
      </c>
      <c r="J126" s="2893">
        <f t="shared" si="3"/>
        <v>0.21097959448639994</v>
      </c>
      <c r="L126" s="607"/>
      <c r="M126" s="607"/>
    </row>
    <row r="127" spans="1:13" s="700" customFormat="1" ht="12" customHeight="1">
      <c r="A127" s="790">
        <v>97</v>
      </c>
      <c r="B127" s="840">
        <v>114</v>
      </c>
      <c r="C127" s="840">
        <v>124</v>
      </c>
      <c r="D127" s="840">
        <v>140</v>
      </c>
      <c r="E127" s="840">
        <v>141</v>
      </c>
      <c r="F127" s="840">
        <v>138</v>
      </c>
      <c r="G127" s="3371">
        <v>145</v>
      </c>
      <c r="H127" s="3371">
        <v>31</v>
      </c>
      <c r="I127" s="3371">
        <v>114</v>
      </c>
      <c r="J127" s="2893">
        <f t="shared" si="3"/>
        <v>0.1568822625668102</v>
      </c>
      <c r="L127" s="607"/>
      <c r="M127" s="607"/>
    </row>
    <row r="128" spans="1:13" s="700" customFormat="1" ht="12" customHeight="1">
      <c r="A128" s="790">
        <v>98</v>
      </c>
      <c r="B128" s="840">
        <v>76</v>
      </c>
      <c r="C128" s="840">
        <v>81</v>
      </c>
      <c r="D128" s="840">
        <v>111</v>
      </c>
      <c r="E128" s="840">
        <v>103</v>
      </c>
      <c r="F128" s="840">
        <v>102</v>
      </c>
      <c r="G128" s="3371">
        <v>90</v>
      </c>
      <c r="H128" s="3371">
        <v>17</v>
      </c>
      <c r="I128" s="3371">
        <v>73</v>
      </c>
      <c r="J128" s="2893">
        <f t="shared" si="3"/>
        <v>9.7375197455261506E-2</v>
      </c>
      <c r="L128" s="607"/>
      <c r="M128" s="607"/>
    </row>
    <row r="129" spans="1:13" s="700" customFormat="1" ht="12" customHeight="1">
      <c r="A129" s="790">
        <v>99</v>
      </c>
      <c r="B129" s="840">
        <v>54</v>
      </c>
      <c r="C129" s="840">
        <v>56</v>
      </c>
      <c r="D129" s="840">
        <v>72</v>
      </c>
      <c r="E129" s="840">
        <v>80</v>
      </c>
      <c r="F129" s="840">
        <v>74</v>
      </c>
      <c r="G129" s="3371">
        <v>66</v>
      </c>
      <c r="H129" s="3371">
        <v>18</v>
      </c>
      <c r="I129" s="3371">
        <v>48</v>
      </c>
      <c r="J129" s="2893">
        <f t="shared" si="3"/>
        <v>7.1408478133858436E-2</v>
      </c>
      <c r="L129" s="607"/>
      <c r="M129" s="607"/>
    </row>
    <row r="130" spans="1:13" s="700" customFormat="1" ht="12" customHeight="1" thickBot="1">
      <c r="A130" s="1043" t="s">
        <v>4794</v>
      </c>
      <c r="B130" s="2895">
        <v>86</v>
      </c>
      <c r="C130" s="2895">
        <v>82</v>
      </c>
      <c r="D130" s="2895">
        <v>123</v>
      </c>
      <c r="E130" s="2895">
        <v>114</v>
      </c>
      <c r="F130" s="2895">
        <v>121</v>
      </c>
      <c r="G130" s="3380">
        <v>115</v>
      </c>
      <c r="H130" s="3380">
        <v>21</v>
      </c>
      <c r="I130" s="3380">
        <v>94</v>
      </c>
      <c r="J130" s="2894">
        <f t="shared" si="3"/>
        <v>0.12442386341505636</v>
      </c>
      <c r="L130" s="607"/>
      <c r="M130" s="607"/>
    </row>
    <row r="131" spans="1:13" s="700" customFormat="1" ht="3" customHeight="1">
      <c r="A131" s="1925"/>
      <c r="B131" s="348"/>
      <c r="C131" s="348"/>
      <c r="D131" s="348"/>
      <c r="E131" s="348"/>
      <c r="F131" s="348"/>
      <c r="G131" s="3372"/>
      <c r="H131" s="3371"/>
      <c r="I131" s="3371"/>
      <c r="J131" s="2893"/>
      <c r="L131" s="607"/>
      <c r="M131" s="607"/>
    </row>
    <row r="132" spans="1:13" s="700" customFormat="1" ht="12" customHeight="1">
      <c r="A132" s="607"/>
      <c r="B132" s="608"/>
      <c r="C132" s="608"/>
      <c r="D132" s="608"/>
      <c r="E132" s="608"/>
      <c r="F132" s="608"/>
      <c r="G132" s="607"/>
      <c r="H132" s="607"/>
      <c r="I132" s="607"/>
      <c r="J132" s="768" t="s">
        <v>4793</v>
      </c>
      <c r="L132" s="607"/>
      <c r="M132" s="607"/>
    </row>
    <row r="133" spans="1:13" s="700" customFormat="1" ht="12" customHeight="1">
      <c r="A133" s="607"/>
      <c r="B133" s="608"/>
      <c r="C133" s="608"/>
      <c r="D133" s="608"/>
      <c r="E133" s="608"/>
      <c r="F133" s="608"/>
      <c r="G133" s="607"/>
      <c r="H133" s="5252" t="s">
        <v>7056</v>
      </c>
      <c r="I133" s="5252"/>
      <c r="J133" s="5252"/>
      <c r="L133" s="607"/>
      <c r="M133" s="607"/>
    </row>
    <row r="134" spans="1:13">
      <c r="B134" s="608"/>
      <c r="C134" s="608"/>
      <c r="D134" s="608"/>
      <c r="E134" s="608"/>
      <c r="F134" s="608"/>
      <c r="G134" s="606"/>
      <c r="H134" s="606"/>
      <c r="I134" s="606"/>
      <c r="J134" s="606"/>
      <c r="K134" s="698"/>
    </row>
    <row r="135" spans="1:13">
      <c r="B135" s="608"/>
      <c r="C135" s="608"/>
      <c r="D135" s="608"/>
      <c r="E135" s="608"/>
      <c r="F135" s="608"/>
      <c r="G135" s="606"/>
      <c r="H135" s="606"/>
      <c r="I135" s="606"/>
      <c r="J135" s="606"/>
    </row>
    <row r="136" spans="1:13">
      <c r="B136" s="608"/>
      <c r="C136" s="608"/>
      <c r="D136" s="608"/>
      <c r="E136" s="608"/>
      <c r="F136" s="608"/>
    </row>
    <row r="137" spans="1:13">
      <c r="B137" s="608"/>
      <c r="C137" s="608"/>
      <c r="D137" s="608"/>
      <c r="E137" s="608"/>
      <c r="F137" s="608"/>
    </row>
    <row r="138" spans="1:13">
      <c r="B138" s="608"/>
      <c r="C138" s="608"/>
      <c r="D138" s="608"/>
      <c r="E138" s="608"/>
      <c r="F138" s="608"/>
    </row>
    <row r="139" spans="1:13">
      <c r="B139" s="608"/>
      <c r="C139" s="608"/>
      <c r="D139" s="608"/>
      <c r="E139" s="608"/>
      <c r="F139" s="608"/>
    </row>
    <row r="140" spans="1:13">
      <c r="B140" s="608"/>
      <c r="C140" s="608"/>
      <c r="D140" s="608"/>
      <c r="E140" s="608"/>
      <c r="F140" s="608"/>
    </row>
    <row r="141" spans="1:13">
      <c r="B141" s="608"/>
      <c r="C141" s="608"/>
      <c r="D141" s="608"/>
      <c r="E141" s="608"/>
      <c r="F141" s="608"/>
    </row>
    <row r="142" spans="1:13">
      <c r="B142" s="608"/>
      <c r="C142" s="608"/>
      <c r="D142" s="608"/>
      <c r="E142" s="608"/>
      <c r="F142" s="608"/>
    </row>
    <row r="143" spans="1:13">
      <c r="B143" s="608"/>
      <c r="C143" s="608"/>
      <c r="D143" s="608"/>
      <c r="E143" s="608"/>
      <c r="F143" s="608"/>
    </row>
    <row r="144" spans="1:13">
      <c r="B144" s="608"/>
      <c r="C144" s="608"/>
      <c r="D144" s="608"/>
      <c r="E144" s="608"/>
      <c r="F144" s="608"/>
    </row>
    <row r="145" spans="1:13">
      <c r="B145" s="608"/>
      <c r="C145" s="608"/>
      <c r="D145" s="608"/>
      <c r="E145" s="608"/>
      <c r="F145" s="608"/>
    </row>
    <row r="146" spans="1:13" s="605" customFormat="1">
      <c r="A146" s="606"/>
      <c r="B146" s="608"/>
      <c r="C146" s="608"/>
      <c r="D146" s="608"/>
      <c r="E146" s="608"/>
      <c r="F146" s="608"/>
      <c r="K146" s="699"/>
      <c r="L146" s="470"/>
      <c r="M146" s="470"/>
    </row>
    <row r="147" spans="1:13" s="605" customFormat="1">
      <c r="A147" s="606"/>
      <c r="B147" s="608"/>
      <c r="C147" s="608"/>
      <c r="D147" s="608"/>
      <c r="E147" s="608"/>
      <c r="F147" s="608"/>
      <c r="K147" s="699"/>
      <c r="L147" s="470"/>
      <c r="M147" s="470"/>
    </row>
    <row r="148" spans="1:13" s="605" customFormat="1">
      <c r="A148" s="606"/>
      <c r="B148" s="608"/>
      <c r="C148" s="608"/>
      <c r="D148" s="608"/>
      <c r="E148" s="608"/>
      <c r="F148" s="608"/>
      <c r="K148" s="699"/>
      <c r="L148" s="470"/>
      <c r="M148" s="470"/>
    </row>
    <row r="149" spans="1:13" s="605" customFormat="1">
      <c r="A149" s="606"/>
      <c r="B149" s="608"/>
      <c r="C149" s="608"/>
      <c r="D149" s="608"/>
      <c r="E149" s="608"/>
      <c r="F149" s="608"/>
      <c r="K149" s="699"/>
      <c r="L149" s="470"/>
      <c r="M149" s="470"/>
    </row>
    <row r="150" spans="1:13" s="605" customFormat="1">
      <c r="A150" s="606"/>
      <c r="B150" s="608"/>
      <c r="C150" s="608"/>
      <c r="D150" s="608"/>
      <c r="E150" s="608"/>
      <c r="F150" s="608"/>
      <c r="K150" s="699"/>
      <c r="L150" s="470"/>
      <c r="M150" s="470"/>
    </row>
    <row r="151" spans="1:13" s="605" customFormat="1">
      <c r="A151" s="606"/>
      <c r="B151" s="608"/>
      <c r="C151" s="608"/>
      <c r="D151" s="608"/>
      <c r="E151" s="608"/>
      <c r="F151" s="608"/>
      <c r="K151" s="699"/>
      <c r="L151" s="470"/>
      <c r="M151" s="470"/>
    </row>
    <row r="152" spans="1:13" s="605" customFormat="1">
      <c r="A152" s="606"/>
      <c r="B152" s="608"/>
      <c r="C152" s="608"/>
      <c r="D152" s="608"/>
      <c r="E152" s="608"/>
      <c r="F152" s="608"/>
      <c r="K152" s="699"/>
      <c r="L152" s="470"/>
      <c r="M152" s="470"/>
    </row>
    <row r="153" spans="1:13" s="605" customFormat="1">
      <c r="A153" s="606"/>
      <c r="B153" s="608"/>
      <c r="C153" s="608"/>
      <c r="D153" s="608"/>
      <c r="E153" s="608"/>
      <c r="F153" s="608"/>
      <c r="K153" s="699"/>
      <c r="L153" s="470"/>
      <c r="M153" s="470"/>
    </row>
    <row r="154" spans="1:13" s="605" customFormat="1">
      <c r="A154" s="606"/>
      <c r="B154" s="608"/>
      <c r="C154" s="608"/>
      <c r="D154" s="608"/>
      <c r="E154" s="608"/>
      <c r="F154" s="608"/>
      <c r="K154" s="699"/>
      <c r="L154" s="470"/>
      <c r="M154" s="470"/>
    </row>
    <row r="155" spans="1:13" s="605" customFormat="1">
      <c r="A155" s="606"/>
      <c r="B155" s="608"/>
      <c r="C155" s="608"/>
      <c r="D155" s="608"/>
      <c r="E155" s="608"/>
      <c r="F155" s="608"/>
      <c r="K155" s="699"/>
      <c r="L155" s="470"/>
      <c r="M155" s="470"/>
    </row>
    <row r="156" spans="1:13" s="605" customFormat="1">
      <c r="A156" s="606"/>
      <c r="B156" s="608"/>
      <c r="C156" s="608"/>
      <c r="D156" s="608"/>
      <c r="E156" s="608"/>
      <c r="F156" s="608"/>
      <c r="K156" s="699"/>
      <c r="L156" s="470"/>
      <c r="M156" s="470"/>
    </row>
    <row r="157" spans="1:13" s="605" customFormat="1">
      <c r="A157" s="606"/>
      <c r="B157" s="607"/>
      <c r="C157" s="607"/>
      <c r="D157" s="607"/>
      <c r="E157" s="607"/>
      <c r="F157" s="607"/>
      <c r="K157" s="699"/>
      <c r="L157" s="470"/>
      <c r="M157" s="470"/>
    </row>
  </sheetData>
  <mergeCells count="15">
    <mergeCell ref="H133:J133"/>
    <mergeCell ref="G68:J68"/>
    <mergeCell ref="F68:F69"/>
    <mergeCell ref="A2:A3"/>
    <mergeCell ref="B2:B3"/>
    <mergeCell ref="C2:C3"/>
    <mergeCell ref="D2:D3"/>
    <mergeCell ref="E2:E3"/>
    <mergeCell ref="G2:J2"/>
    <mergeCell ref="F2:F3"/>
    <mergeCell ref="A68:A69"/>
    <mergeCell ref="B68:B69"/>
    <mergeCell ref="C68:C69"/>
    <mergeCell ref="D68:D69"/>
    <mergeCell ref="E68:E69"/>
  </mergeCells>
  <phoneticPr fontId="2"/>
  <hyperlinks>
    <hyperlink ref="L2" location="目次!F17" display="目　次" xr:uid="{00000000-0004-0000-0A00-000000000000}"/>
  </hyperlinks>
  <pageMargins left="0.86614173228346458" right="0.86614173228346458" top="0.9055118110236221" bottom="0.74803149606299213" header="0.51181102362204722" footer="0.51181102362204722"/>
  <pageSetup paperSize="9" scale="90" orientation="portrait" r:id="rId1"/>
  <headerFooter alignWithMargins="0"/>
  <rowBreaks count="1" manualBreakCount="1">
    <brk id="65" max="8"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J20"/>
  <sheetViews>
    <sheetView workbookViewId="0">
      <selection activeCell="J2" sqref="J2"/>
    </sheetView>
  </sheetViews>
  <sheetFormatPr defaultRowHeight="12.75"/>
  <cols>
    <col min="1" max="1" width="10.5" style="3579" customWidth="1"/>
    <col min="2" max="2" width="5.375" style="3579" customWidth="1"/>
    <col min="3" max="8" width="12.25" style="3579" customWidth="1"/>
    <col min="9" max="10" width="8.125" style="3579" customWidth="1"/>
    <col min="11" max="16384" width="9" style="3579"/>
  </cols>
  <sheetData>
    <row r="1" spans="1:10" ht="14.25" customHeight="1" thickBot="1">
      <c r="A1" s="4408" t="s">
        <v>7623</v>
      </c>
      <c r="B1" s="3889"/>
      <c r="C1" s="3889"/>
      <c r="D1" s="3889"/>
      <c r="E1" s="3889"/>
      <c r="F1" s="3890"/>
      <c r="G1" s="3890" t="s">
        <v>7624</v>
      </c>
    </row>
    <row r="2" spans="1:10" s="3895" customFormat="1" ht="20.25" customHeight="1">
      <c r="A2" s="3891" t="s">
        <v>3172</v>
      </c>
      <c r="B2" s="3892"/>
      <c r="C2" s="3894">
        <v>30</v>
      </c>
      <c r="D2" s="3894" t="s">
        <v>7625</v>
      </c>
      <c r="E2" s="3894">
        <v>2</v>
      </c>
      <c r="F2" s="3894">
        <v>3</v>
      </c>
      <c r="G2" s="3894">
        <v>4</v>
      </c>
      <c r="H2" s="3894">
        <v>5</v>
      </c>
      <c r="J2" s="1350" t="s">
        <v>8125</v>
      </c>
    </row>
    <row r="3" spans="1:10" s="3899" customFormat="1" ht="16.5" customHeight="1">
      <c r="A3" s="3896"/>
      <c r="B3" s="3897" t="s">
        <v>7626</v>
      </c>
      <c r="C3" s="1258">
        <v>1342785</v>
      </c>
      <c r="D3" s="3898">
        <v>1303491</v>
      </c>
      <c r="E3" s="3898">
        <v>1006273</v>
      </c>
      <c r="F3" s="4409">
        <v>979964</v>
      </c>
      <c r="G3" s="3916">
        <v>1068954</v>
      </c>
      <c r="H3" s="3916">
        <v>1111159</v>
      </c>
    </row>
    <row r="4" spans="1:10" s="3899" customFormat="1" ht="16.5" customHeight="1">
      <c r="A4" s="3900" t="s">
        <v>5102</v>
      </c>
      <c r="B4" s="3901" t="s">
        <v>7627</v>
      </c>
      <c r="C4" s="1258">
        <v>1357258</v>
      </c>
      <c r="D4" s="3898">
        <v>1317583</v>
      </c>
      <c r="E4" s="3898">
        <v>1015919</v>
      </c>
      <c r="F4" s="4409">
        <v>984226</v>
      </c>
      <c r="G4" s="3916">
        <v>1090348</v>
      </c>
      <c r="H4" s="3916">
        <v>1132919</v>
      </c>
    </row>
    <row r="5" spans="1:10" s="3899" customFormat="1" ht="16.5" customHeight="1">
      <c r="A5" s="3902"/>
      <c r="B5" s="3903" t="s">
        <v>897</v>
      </c>
      <c r="C5" s="3904">
        <v>2700043</v>
      </c>
      <c r="D5" s="3905">
        <v>2621074</v>
      </c>
      <c r="E5" s="3905">
        <v>2022192</v>
      </c>
      <c r="F5" s="4410">
        <v>1964190</v>
      </c>
      <c r="G5" s="3917">
        <v>2159302</v>
      </c>
      <c r="H5" s="3917">
        <v>2244078</v>
      </c>
    </row>
    <row r="6" spans="1:10" s="3899" customFormat="1" ht="16.5" customHeight="1">
      <c r="A6" s="3906"/>
      <c r="B6" s="3901" t="s">
        <v>7626</v>
      </c>
      <c r="C6" s="3907">
        <v>3678</v>
      </c>
      <c r="D6" s="3908">
        <v>3561</v>
      </c>
      <c r="E6" s="3908">
        <v>2756</v>
      </c>
      <c r="F6" s="4411">
        <v>2684</v>
      </c>
      <c r="G6" s="3916">
        <v>2928</v>
      </c>
      <c r="H6" s="3916">
        <v>3035</v>
      </c>
    </row>
    <row r="7" spans="1:10" s="3899" customFormat="1" ht="16.5" customHeight="1">
      <c r="A7" s="3906" t="s">
        <v>7628</v>
      </c>
      <c r="B7" s="3901" t="s">
        <v>7627</v>
      </c>
      <c r="C7" s="3909">
        <v>3718</v>
      </c>
      <c r="D7" s="3910">
        <v>3599</v>
      </c>
      <c r="E7" s="3910">
        <v>2783</v>
      </c>
      <c r="F7" s="4412">
        <v>2696</v>
      </c>
      <c r="G7" s="3916">
        <v>2987</v>
      </c>
      <c r="H7" s="3916">
        <v>3095</v>
      </c>
    </row>
    <row r="8" spans="1:10" s="3899" customFormat="1" ht="16.5" customHeight="1" thickBot="1">
      <c r="A8" s="3911"/>
      <c r="B8" s="3912" t="s">
        <v>897</v>
      </c>
      <c r="C8" s="3913">
        <v>7396</v>
      </c>
      <c r="D8" s="3914">
        <v>7160</v>
      </c>
      <c r="E8" s="3914">
        <v>5540</v>
      </c>
      <c r="F8" s="4413">
        <v>5381</v>
      </c>
      <c r="G8" s="3918">
        <v>5915</v>
      </c>
      <c r="H8" s="3918">
        <v>6131</v>
      </c>
    </row>
    <row r="9" spans="1:10" ht="14.25" customHeight="1">
      <c r="A9" s="3889"/>
      <c r="B9" s="3889"/>
      <c r="C9" s="3889"/>
      <c r="D9" s="3889"/>
      <c r="E9" s="3915"/>
      <c r="F9" s="3889"/>
      <c r="G9" s="3890" t="s">
        <v>7629</v>
      </c>
      <c r="H9" s="3578"/>
    </row>
    <row r="10" spans="1:10" ht="15.95" customHeight="1">
      <c r="A10" s="3889"/>
      <c r="B10" s="3889"/>
      <c r="C10" s="3889"/>
      <c r="D10" s="3889"/>
      <c r="E10" s="3889"/>
      <c r="F10" s="3889"/>
      <c r="G10" s="3889"/>
    </row>
    <row r="11" spans="1:10" ht="15.95" customHeight="1" thickBot="1">
      <c r="A11" s="4408" t="s">
        <v>7630</v>
      </c>
      <c r="B11" s="3889"/>
      <c r="C11" s="3889"/>
      <c r="D11" s="3889"/>
      <c r="E11" s="3889"/>
      <c r="F11" s="3889"/>
      <c r="G11" s="3889"/>
    </row>
    <row r="12" spans="1:10" ht="15.95" customHeight="1">
      <c r="A12" s="3891" t="s">
        <v>3172</v>
      </c>
      <c r="B12" s="3892"/>
      <c r="C12" s="3893">
        <v>2</v>
      </c>
      <c r="D12" s="3893">
        <v>3</v>
      </c>
      <c r="E12" s="3893">
        <v>4</v>
      </c>
      <c r="F12" s="3893">
        <v>5</v>
      </c>
      <c r="G12" s="3889"/>
    </row>
    <row r="13" spans="1:10" ht="15.95" customHeight="1">
      <c r="A13" s="3896"/>
      <c r="B13" s="3897" t="s">
        <v>7626</v>
      </c>
      <c r="C13" s="1258">
        <v>3242</v>
      </c>
      <c r="D13" s="1223">
        <v>326577</v>
      </c>
      <c r="E13" s="1321">
        <v>412669</v>
      </c>
      <c r="F13" s="1321">
        <v>461040</v>
      </c>
      <c r="G13" s="3889"/>
    </row>
    <row r="14" spans="1:10" ht="15.95" customHeight="1">
      <c r="A14" s="3900" t="s">
        <v>5102</v>
      </c>
      <c r="B14" s="3901" t="s">
        <v>7627</v>
      </c>
      <c r="C14" s="1258">
        <v>3925</v>
      </c>
      <c r="D14" s="1223">
        <v>327772</v>
      </c>
      <c r="E14" s="1321">
        <v>402975</v>
      </c>
      <c r="F14" s="1321">
        <v>442169</v>
      </c>
      <c r="G14" s="3889"/>
    </row>
    <row r="15" spans="1:10" ht="15.95" customHeight="1">
      <c r="A15" s="3902"/>
      <c r="B15" s="3903" t="s">
        <v>897</v>
      </c>
      <c r="C15" s="3904">
        <v>7167</v>
      </c>
      <c r="D15" s="4414">
        <v>654349</v>
      </c>
      <c r="E15" s="3919">
        <v>815644</v>
      </c>
      <c r="F15" s="3919">
        <v>903209</v>
      </c>
      <c r="G15" s="3889"/>
    </row>
    <row r="16" spans="1:10" ht="15.95" customHeight="1">
      <c r="A16" s="3906"/>
      <c r="B16" s="3901" t="s">
        <v>7626</v>
      </c>
      <c r="C16" s="3907">
        <v>810</v>
      </c>
      <c r="D16" s="4415">
        <v>894</v>
      </c>
      <c r="E16" s="1321">
        <v>1130</v>
      </c>
      <c r="F16" s="1321">
        <v>1259</v>
      </c>
      <c r="G16" s="3889"/>
    </row>
    <row r="17" spans="1:7" ht="15.95" customHeight="1">
      <c r="A17" s="3906" t="s">
        <v>7628</v>
      </c>
      <c r="B17" s="3901" t="s">
        <v>7627</v>
      </c>
      <c r="C17" s="3909">
        <v>981</v>
      </c>
      <c r="D17" s="4416">
        <v>898</v>
      </c>
      <c r="E17" s="1321">
        <v>1104</v>
      </c>
      <c r="F17" s="1321">
        <v>1208</v>
      </c>
      <c r="G17" s="3889"/>
    </row>
    <row r="18" spans="1:7" ht="15.95" customHeight="1" thickBot="1">
      <c r="A18" s="3911"/>
      <c r="B18" s="3912" t="s">
        <v>897</v>
      </c>
      <c r="C18" s="3913">
        <v>1791</v>
      </c>
      <c r="D18" s="4417">
        <v>1792</v>
      </c>
      <c r="E18" s="3920">
        <v>2234</v>
      </c>
      <c r="F18" s="3920">
        <v>2467</v>
      </c>
      <c r="G18" s="3889"/>
    </row>
    <row r="19" spans="1:7" ht="15.95" customHeight="1">
      <c r="A19" s="3889"/>
      <c r="B19" s="3889"/>
      <c r="C19" s="3889"/>
      <c r="D19" s="3889"/>
      <c r="E19" s="3889"/>
      <c r="F19" s="3889"/>
      <c r="G19" s="3889"/>
    </row>
    <row r="20" spans="1:7">
      <c r="A20" s="3889" t="s">
        <v>7631</v>
      </c>
      <c r="B20" s="3889"/>
      <c r="C20" s="3889"/>
      <c r="D20" s="3889"/>
      <c r="E20" s="3889"/>
      <c r="F20" s="3889"/>
      <c r="G20" s="3889"/>
    </row>
  </sheetData>
  <phoneticPr fontId="2"/>
  <hyperlinks>
    <hyperlink ref="J2" location="目次!F137" display="目　次" xr:uid="{00000000-0004-0000-7600-000000000000}"/>
  </hyperlinks>
  <pageMargins left="0.86614173228346458" right="0.86614173228346458" top="0.98425196850393704" bottom="0.98425196850393704" header="0.51181102362204722" footer="0.51181102362204722"/>
  <pageSetup paperSize="9" orientation="portrait" horizontalDpi="4294967293" verticalDpi="30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K59"/>
  <sheetViews>
    <sheetView showGridLines="0" zoomScaleNormal="100" zoomScaleSheetLayoutView="91" workbookViewId="0">
      <selection activeCell="K2" sqref="K2"/>
    </sheetView>
  </sheetViews>
  <sheetFormatPr defaultRowHeight="16.5" customHeight="1"/>
  <cols>
    <col min="1" max="1" width="4.125" style="142" customWidth="1"/>
    <col min="2" max="2" width="23.25" style="142" customWidth="1"/>
    <col min="3" max="8" width="9.125" style="142" customWidth="1"/>
    <col min="9" max="9" width="9.125" style="143" bestFit="1" customWidth="1"/>
    <col min="10" max="10" width="9" style="142"/>
    <col min="11" max="11" width="11.625" style="142" customWidth="1"/>
    <col min="12" max="16384" width="9" style="142"/>
  </cols>
  <sheetData>
    <row r="1" spans="1:11" ht="16.5" customHeight="1">
      <c r="A1" s="2011" t="s">
        <v>445</v>
      </c>
      <c r="B1" s="120"/>
      <c r="C1" s="120"/>
      <c r="D1" s="120"/>
      <c r="E1" s="120"/>
      <c r="F1" s="120"/>
      <c r="G1" s="120"/>
      <c r="H1" s="120"/>
      <c r="I1" s="145"/>
      <c r="J1" s="120"/>
      <c r="K1" s="120"/>
    </row>
    <row r="2" spans="1:11" ht="16.5" customHeight="1" thickBot="1">
      <c r="A2" s="145" t="s">
        <v>444</v>
      </c>
      <c r="B2" s="120"/>
      <c r="C2" s="120"/>
      <c r="D2" s="120"/>
      <c r="E2" s="120"/>
      <c r="F2" s="120"/>
      <c r="G2" s="120"/>
      <c r="H2" s="120"/>
      <c r="I2" s="154" t="s">
        <v>396</v>
      </c>
      <c r="J2" s="120"/>
      <c r="K2" s="5115" t="s">
        <v>8125</v>
      </c>
    </row>
    <row r="3" spans="1:11" ht="40.5">
      <c r="A3" s="161"/>
      <c r="B3" s="160" t="s">
        <v>395</v>
      </c>
      <c r="C3" s="1295" t="s">
        <v>413</v>
      </c>
      <c r="D3" s="2013">
        <v>2</v>
      </c>
      <c r="E3" s="2014">
        <v>3</v>
      </c>
      <c r="F3" s="2013">
        <v>4</v>
      </c>
      <c r="G3" s="2013">
        <v>5</v>
      </c>
      <c r="H3" s="2013">
        <v>6</v>
      </c>
      <c r="I3" s="3000" t="s">
        <v>6973</v>
      </c>
      <c r="J3" s="120"/>
      <c r="K3" s="120"/>
    </row>
    <row r="4" spans="1:11" ht="16.5" customHeight="1">
      <c r="A4" s="2012">
        <v>1</v>
      </c>
      <c r="B4" s="158" t="s">
        <v>443</v>
      </c>
      <c r="C4" s="172">
        <v>83323</v>
      </c>
      <c r="D4" s="172">
        <v>63949</v>
      </c>
      <c r="E4" s="172">
        <v>64369</v>
      </c>
      <c r="F4" s="172">
        <v>63377</v>
      </c>
      <c r="G4" s="172">
        <v>66449</v>
      </c>
      <c r="H4" s="172">
        <v>71546</v>
      </c>
      <c r="I4" s="3001">
        <v>11.8</v>
      </c>
      <c r="J4" s="120"/>
      <c r="K4" s="120"/>
    </row>
    <row r="5" spans="1:11" ht="16.5" customHeight="1">
      <c r="A5" s="2012">
        <v>2</v>
      </c>
      <c r="B5" s="158" t="s">
        <v>442</v>
      </c>
      <c r="C5" s="172">
        <v>2892</v>
      </c>
      <c r="D5" s="172">
        <v>2627</v>
      </c>
      <c r="E5" s="172">
        <v>2528</v>
      </c>
      <c r="F5" s="172">
        <v>2203</v>
      </c>
      <c r="G5" s="172">
        <v>2087</v>
      </c>
      <c r="H5" s="172">
        <v>2417</v>
      </c>
      <c r="I5" s="3001">
        <v>2.2999999999999998</v>
      </c>
      <c r="J5" s="120"/>
      <c r="K5" s="120"/>
    </row>
    <row r="6" spans="1:11" ht="16.5" customHeight="1">
      <c r="A6" s="2012">
        <v>3</v>
      </c>
      <c r="B6" s="158" t="s">
        <v>441</v>
      </c>
      <c r="C6" s="172">
        <v>4564</v>
      </c>
      <c r="D6" s="172">
        <v>2276</v>
      </c>
      <c r="E6" s="172">
        <v>3318</v>
      </c>
      <c r="F6" s="172">
        <v>3767</v>
      </c>
      <c r="G6" s="172">
        <v>2808</v>
      </c>
      <c r="H6" s="172">
        <v>2755</v>
      </c>
      <c r="I6" s="3001">
        <v>5.7</v>
      </c>
      <c r="J6" s="120"/>
      <c r="K6" s="120"/>
    </row>
    <row r="7" spans="1:11" ht="16.5" customHeight="1">
      <c r="A7" s="2012">
        <v>4</v>
      </c>
      <c r="B7" s="158" t="s">
        <v>440</v>
      </c>
      <c r="C7" s="172">
        <v>2738</v>
      </c>
      <c r="D7" s="172">
        <v>2308</v>
      </c>
      <c r="E7" s="172">
        <v>2984</v>
      </c>
      <c r="F7" s="172">
        <v>2964</v>
      </c>
      <c r="G7" s="172">
        <v>2864</v>
      </c>
      <c r="H7" s="172">
        <v>2896</v>
      </c>
      <c r="I7" s="3001">
        <v>6</v>
      </c>
      <c r="J7" s="120"/>
      <c r="K7" s="120"/>
    </row>
    <row r="8" spans="1:11" ht="16.5" customHeight="1">
      <c r="A8" s="2012">
        <v>5</v>
      </c>
      <c r="B8" s="158" t="s">
        <v>439</v>
      </c>
      <c r="C8" s="172">
        <v>2325</v>
      </c>
      <c r="D8" s="172">
        <v>2075</v>
      </c>
      <c r="E8" s="172">
        <v>1880</v>
      </c>
      <c r="F8" s="172">
        <v>2200</v>
      </c>
      <c r="G8" s="172">
        <v>2684</v>
      </c>
      <c r="H8" s="172">
        <v>2964</v>
      </c>
      <c r="I8" s="3001">
        <v>6.1</v>
      </c>
      <c r="J8" s="120"/>
      <c r="K8" s="120"/>
    </row>
    <row r="9" spans="1:11" ht="16.5" customHeight="1" thickBot="1">
      <c r="A9" s="171"/>
      <c r="B9" s="170" t="s">
        <v>387</v>
      </c>
      <c r="C9" s="169">
        <v>95842</v>
      </c>
      <c r="D9" s="169">
        <v>73235</v>
      </c>
      <c r="E9" s="169">
        <v>75079</v>
      </c>
      <c r="F9" s="169">
        <v>74511</v>
      </c>
      <c r="G9" s="2999">
        <f>SUM(G4:G8)</f>
        <v>76892</v>
      </c>
      <c r="H9" s="2999">
        <f>SUM(H4:H8)</f>
        <v>82578</v>
      </c>
      <c r="I9" s="3002"/>
      <c r="J9" s="120"/>
      <c r="K9" s="120"/>
    </row>
    <row r="10" spans="1:11" s="120" customFormat="1" ht="16.5" customHeight="1">
      <c r="A10" s="3003"/>
      <c r="B10" s="3003"/>
      <c r="C10" s="3003"/>
      <c r="D10" s="3003"/>
      <c r="E10" s="3003"/>
      <c r="F10" s="3003"/>
      <c r="G10" s="3003"/>
      <c r="H10" s="3003"/>
      <c r="I10" s="2022" t="s">
        <v>398</v>
      </c>
    </row>
    <row r="11" spans="1:11" ht="16.5" customHeight="1">
      <c r="A11" s="145"/>
      <c r="B11" s="145"/>
      <c r="C11" s="145"/>
      <c r="D11" s="145"/>
      <c r="E11" s="145"/>
      <c r="F11" s="145"/>
      <c r="G11" s="145"/>
      <c r="H11" s="145"/>
      <c r="I11" s="154"/>
      <c r="J11" s="120"/>
      <c r="K11" s="120"/>
    </row>
    <row r="12" spans="1:11" ht="14.25" thickBot="1">
      <c r="A12" s="152" t="s">
        <v>438</v>
      </c>
      <c r="B12" s="152"/>
      <c r="C12" s="152"/>
      <c r="D12" s="152"/>
      <c r="E12" s="152"/>
      <c r="F12" s="152"/>
      <c r="G12" s="152"/>
      <c r="H12" s="152"/>
      <c r="I12" s="168" t="s">
        <v>396</v>
      </c>
      <c r="J12" s="120"/>
      <c r="K12" s="120"/>
    </row>
    <row r="13" spans="1:11" ht="27">
      <c r="A13" s="150"/>
      <c r="B13" s="149" t="s">
        <v>437</v>
      </c>
      <c r="C13" s="2015">
        <v>30</v>
      </c>
      <c r="D13" s="2015">
        <v>31</v>
      </c>
      <c r="E13" s="2015">
        <v>2</v>
      </c>
      <c r="F13" s="2015"/>
      <c r="G13" s="2016">
        <v>3</v>
      </c>
      <c r="H13" s="2015">
        <v>4</v>
      </c>
      <c r="I13" s="3004" t="s">
        <v>394</v>
      </c>
      <c r="J13" s="120"/>
      <c r="K13" s="120"/>
    </row>
    <row r="14" spans="1:11" ht="13.5">
      <c r="A14" s="166" t="s">
        <v>436</v>
      </c>
      <c r="B14" s="148" t="s">
        <v>435</v>
      </c>
      <c r="C14" s="165">
        <v>27436</v>
      </c>
      <c r="D14" s="165">
        <v>22325</v>
      </c>
      <c r="E14" s="165">
        <v>11170</v>
      </c>
      <c r="F14" s="165"/>
      <c r="G14" s="165"/>
      <c r="H14" s="165"/>
      <c r="I14" s="3005"/>
      <c r="J14" s="120"/>
      <c r="K14" s="120"/>
    </row>
    <row r="15" spans="1:11" ht="13.5">
      <c r="A15" s="166" t="s">
        <v>434</v>
      </c>
      <c r="B15" s="148" t="s">
        <v>433</v>
      </c>
      <c r="C15" s="165">
        <v>45524</v>
      </c>
      <c r="D15" s="165">
        <v>44983</v>
      </c>
      <c r="E15" s="165">
        <v>23689</v>
      </c>
      <c r="F15" s="165"/>
      <c r="G15" s="165"/>
      <c r="H15" s="165"/>
      <c r="I15" s="3005"/>
      <c r="J15" s="120"/>
      <c r="K15" s="120"/>
    </row>
    <row r="16" spans="1:11" ht="13.5">
      <c r="A16" s="166" t="s">
        <v>432</v>
      </c>
      <c r="B16" s="148" t="s">
        <v>431</v>
      </c>
      <c r="C16" s="165">
        <v>50901</v>
      </c>
      <c r="D16" s="165">
        <v>51482</v>
      </c>
      <c r="E16" s="165">
        <v>27717</v>
      </c>
      <c r="F16" s="165"/>
      <c r="G16" s="165"/>
      <c r="H16" s="165"/>
      <c r="I16" s="3005"/>
      <c r="J16" s="120"/>
      <c r="K16" s="120"/>
    </row>
    <row r="17" spans="1:11" ht="13.5">
      <c r="A17" s="166" t="s">
        <v>430</v>
      </c>
      <c r="B17" s="148" t="s">
        <v>429</v>
      </c>
      <c r="C17" s="165">
        <v>64025</v>
      </c>
      <c r="D17" s="165">
        <v>52905</v>
      </c>
      <c r="E17" s="165">
        <v>35374</v>
      </c>
      <c r="F17" s="165"/>
      <c r="G17" s="165"/>
      <c r="H17" s="165"/>
      <c r="I17" s="3005"/>
      <c r="J17" s="120"/>
      <c r="K17" s="120"/>
    </row>
    <row r="18" spans="1:11" ht="13.5">
      <c r="A18" s="166" t="s">
        <v>428</v>
      </c>
      <c r="B18" s="148" t="s">
        <v>427</v>
      </c>
      <c r="C18" s="165">
        <v>15523</v>
      </c>
      <c r="D18" s="165">
        <v>13771</v>
      </c>
      <c r="E18" s="165">
        <v>6736</v>
      </c>
      <c r="F18" s="165"/>
      <c r="G18" s="165"/>
      <c r="H18" s="165"/>
      <c r="I18" s="3005"/>
      <c r="J18" s="120"/>
      <c r="K18" s="120"/>
    </row>
    <row r="19" spans="1:11" ht="13.5">
      <c r="A19" s="166" t="s">
        <v>426</v>
      </c>
      <c r="B19" s="148" t="s">
        <v>425</v>
      </c>
      <c r="C19" s="167">
        <v>17273</v>
      </c>
      <c r="D19" s="167">
        <v>16369</v>
      </c>
      <c r="E19" s="167">
        <v>11779</v>
      </c>
      <c r="F19" s="167"/>
      <c r="G19" s="167"/>
      <c r="H19" s="167"/>
      <c r="I19" s="3005"/>
      <c r="J19" s="120"/>
      <c r="K19" s="120"/>
    </row>
    <row r="20" spans="1:11" ht="13.5">
      <c r="A20" s="166" t="s">
        <v>424</v>
      </c>
      <c r="B20" s="148" t="s">
        <v>423</v>
      </c>
      <c r="C20" s="165">
        <v>9876</v>
      </c>
      <c r="D20" s="165">
        <v>17640</v>
      </c>
      <c r="E20" s="165">
        <v>7772</v>
      </c>
      <c r="F20" s="165"/>
      <c r="G20" s="165"/>
      <c r="H20" s="165"/>
      <c r="I20" s="3005"/>
      <c r="J20" s="120"/>
      <c r="K20" s="120"/>
    </row>
    <row r="21" spans="1:11" ht="13.5">
      <c r="A21" s="166" t="s">
        <v>422</v>
      </c>
      <c r="B21" s="148" t="s">
        <v>421</v>
      </c>
      <c r="C21" s="165">
        <v>24945</v>
      </c>
      <c r="D21" s="165">
        <v>21729</v>
      </c>
      <c r="E21" s="165">
        <v>12498</v>
      </c>
      <c r="F21" s="165"/>
      <c r="G21" s="165"/>
      <c r="H21" s="165"/>
      <c r="I21" s="3005"/>
      <c r="J21" s="120"/>
      <c r="K21" s="120"/>
    </row>
    <row r="22" spans="1:11" ht="13.5">
      <c r="A22" s="166" t="s">
        <v>420</v>
      </c>
      <c r="B22" s="148" t="s">
        <v>407</v>
      </c>
      <c r="C22" s="167">
        <v>16326</v>
      </c>
      <c r="D22" s="167">
        <v>16424</v>
      </c>
      <c r="E22" s="167">
        <v>11542</v>
      </c>
      <c r="F22" s="167"/>
      <c r="G22" s="167"/>
      <c r="H22" s="167"/>
      <c r="I22" s="3005"/>
      <c r="J22" s="120"/>
      <c r="K22" s="120"/>
    </row>
    <row r="23" spans="1:11" ht="13.5">
      <c r="A23" s="166" t="s">
        <v>419</v>
      </c>
      <c r="B23" s="148" t="s">
        <v>418</v>
      </c>
      <c r="C23" s="165">
        <v>1548</v>
      </c>
      <c r="D23" s="165">
        <v>716</v>
      </c>
      <c r="E23" s="165">
        <v>574</v>
      </c>
      <c r="F23" s="165"/>
      <c r="G23" s="165"/>
      <c r="H23" s="165"/>
      <c r="I23" s="3005"/>
      <c r="J23" s="120"/>
      <c r="K23" s="120"/>
    </row>
    <row r="24" spans="1:11" ht="13.5">
      <c r="A24" s="166" t="s">
        <v>417</v>
      </c>
      <c r="B24" s="148" t="s">
        <v>416</v>
      </c>
      <c r="C24" s="165">
        <v>213</v>
      </c>
      <c r="D24" s="165">
        <v>176</v>
      </c>
      <c r="E24" s="165">
        <v>172</v>
      </c>
      <c r="F24" s="165"/>
      <c r="G24" s="165"/>
      <c r="H24" s="165"/>
      <c r="I24" s="3005"/>
      <c r="J24" s="120"/>
      <c r="K24" s="120"/>
    </row>
    <row r="25" spans="1:11" ht="14.25" thickBot="1">
      <c r="A25" s="164"/>
      <c r="B25" s="163" t="s">
        <v>415</v>
      </c>
      <c r="C25" s="162">
        <f>SUM(C14:C24)</f>
        <v>273590</v>
      </c>
      <c r="D25" s="162">
        <f>SUM(D14:D24)</f>
        <v>258520</v>
      </c>
      <c r="E25" s="162">
        <v>149023</v>
      </c>
      <c r="F25" s="162"/>
      <c r="G25" s="162"/>
      <c r="H25" s="162"/>
      <c r="I25" s="3006"/>
      <c r="J25" s="120"/>
      <c r="K25" s="120"/>
    </row>
    <row r="26" spans="1:11" ht="13.5">
      <c r="A26" s="147"/>
      <c r="B26" s="147"/>
      <c r="C26" s="147"/>
      <c r="D26" s="147"/>
      <c r="E26" s="147"/>
      <c r="F26" s="147"/>
      <c r="G26" s="147"/>
      <c r="H26" s="147"/>
      <c r="I26" s="146" t="s">
        <v>386</v>
      </c>
      <c r="J26" s="120"/>
      <c r="K26" s="120"/>
    </row>
    <row r="27" spans="1:11" ht="16.5" customHeight="1">
      <c r="A27" s="120"/>
      <c r="B27" s="120"/>
      <c r="C27" s="120"/>
      <c r="D27" s="120"/>
      <c r="E27" s="120"/>
      <c r="F27" s="120"/>
      <c r="G27" s="120"/>
      <c r="H27" s="120"/>
      <c r="I27" s="1900"/>
      <c r="J27" s="120"/>
      <c r="K27" s="120"/>
    </row>
    <row r="28" spans="1:11" ht="16.5" customHeight="1" thickBot="1">
      <c r="A28" s="120" t="s">
        <v>414</v>
      </c>
      <c r="B28" s="120"/>
      <c r="C28" s="120"/>
      <c r="D28" s="120"/>
      <c r="E28" s="120"/>
      <c r="F28" s="120"/>
      <c r="G28" s="120"/>
      <c r="H28" s="120"/>
      <c r="I28" s="154" t="s">
        <v>396</v>
      </c>
      <c r="J28" s="120"/>
      <c r="K28" s="120"/>
    </row>
    <row r="29" spans="1:11" ht="44.25" customHeight="1">
      <c r="A29" s="161"/>
      <c r="B29" s="160" t="s">
        <v>395</v>
      </c>
      <c r="C29" s="2013" t="s">
        <v>413</v>
      </c>
      <c r="D29" s="2013">
        <v>2</v>
      </c>
      <c r="E29" s="2014">
        <v>3</v>
      </c>
      <c r="F29" s="2013">
        <v>4</v>
      </c>
      <c r="G29" s="2013">
        <v>5</v>
      </c>
      <c r="H29" s="2013">
        <v>6</v>
      </c>
      <c r="I29" s="3000" t="s">
        <v>6973</v>
      </c>
      <c r="J29" s="120"/>
      <c r="K29" s="120"/>
    </row>
    <row r="30" spans="1:11" ht="16.5" customHeight="1">
      <c r="A30" s="2012">
        <v>1</v>
      </c>
      <c r="B30" s="158" t="s">
        <v>412</v>
      </c>
      <c r="C30" s="156">
        <v>5913</v>
      </c>
      <c r="D30" s="156">
        <v>4511</v>
      </c>
      <c r="E30" s="156">
        <v>4897</v>
      </c>
      <c r="F30" s="156">
        <v>4495</v>
      </c>
      <c r="G30" s="3011">
        <v>4858</v>
      </c>
      <c r="H30" s="3011">
        <v>4891</v>
      </c>
      <c r="I30" s="3001">
        <v>2.1</v>
      </c>
      <c r="J30" s="120"/>
      <c r="K30" s="120"/>
    </row>
    <row r="31" spans="1:11" ht="16.5" customHeight="1">
      <c r="A31" s="2012">
        <v>2</v>
      </c>
      <c r="B31" s="158" t="s">
        <v>411</v>
      </c>
      <c r="C31" s="156">
        <v>2693</v>
      </c>
      <c r="D31" s="156">
        <v>2166</v>
      </c>
      <c r="E31" s="156">
        <v>1449</v>
      </c>
      <c r="F31" s="156">
        <v>1221</v>
      </c>
      <c r="G31" s="3011">
        <v>1329</v>
      </c>
      <c r="H31" s="3011">
        <v>1688</v>
      </c>
      <c r="I31" s="3001">
        <v>1.9</v>
      </c>
      <c r="J31" s="120"/>
      <c r="K31" s="120"/>
    </row>
    <row r="32" spans="1:11" ht="16.5" customHeight="1">
      <c r="A32" s="2012">
        <v>3</v>
      </c>
      <c r="B32" s="158" t="s">
        <v>410</v>
      </c>
      <c r="C32" s="156">
        <v>1079</v>
      </c>
      <c r="D32" s="156">
        <v>1148</v>
      </c>
      <c r="E32" s="156">
        <v>1152</v>
      </c>
      <c r="F32" s="156">
        <v>1000</v>
      </c>
      <c r="G32" s="3011">
        <v>1099</v>
      </c>
      <c r="H32" s="3011">
        <v>1084</v>
      </c>
      <c r="I32" s="3001">
        <v>2.1</v>
      </c>
      <c r="J32" s="120"/>
      <c r="K32" s="120"/>
    </row>
    <row r="33" spans="1:11" ht="16.5" customHeight="1">
      <c r="A33" s="2012">
        <v>4</v>
      </c>
      <c r="B33" s="158" t="s">
        <v>409</v>
      </c>
      <c r="C33" s="159">
        <v>1638</v>
      </c>
      <c r="D33" s="159">
        <v>1373</v>
      </c>
      <c r="E33" s="159">
        <v>1740</v>
      </c>
      <c r="F33" s="159">
        <v>1798</v>
      </c>
      <c r="G33" s="159">
        <v>1504</v>
      </c>
      <c r="H33" s="159">
        <v>1480</v>
      </c>
      <c r="I33" s="3001">
        <v>1.8</v>
      </c>
      <c r="J33" s="120"/>
      <c r="K33" s="120"/>
    </row>
    <row r="34" spans="1:11" ht="16.5" customHeight="1">
      <c r="A34" s="2012">
        <v>5</v>
      </c>
      <c r="B34" s="158" t="s">
        <v>408</v>
      </c>
      <c r="C34" s="156">
        <v>2742</v>
      </c>
      <c r="D34" s="156">
        <v>2175</v>
      </c>
      <c r="E34" s="156">
        <v>2184</v>
      </c>
      <c r="F34" s="156">
        <v>2276</v>
      </c>
      <c r="G34" s="3011">
        <v>1992</v>
      </c>
      <c r="H34" s="3011">
        <v>2120</v>
      </c>
      <c r="I34" s="3001">
        <v>1.9</v>
      </c>
      <c r="J34" s="120"/>
      <c r="K34" s="120"/>
    </row>
    <row r="35" spans="1:11" ht="16.5" customHeight="1">
      <c r="A35" s="2012">
        <v>6</v>
      </c>
      <c r="B35" s="158" t="s">
        <v>407</v>
      </c>
      <c r="C35" s="156">
        <v>432</v>
      </c>
      <c r="D35" s="156">
        <v>291</v>
      </c>
      <c r="E35" s="156">
        <v>376</v>
      </c>
      <c r="F35" s="156">
        <v>275</v>
      </c>
      <c r="G35" s="3011">
        <v>236</v>
      </c>
      <c r="H35" s="3011">
        <v>199</v>
      </c>
      <c r="I35" s="3001">
        <v>1</v>
      </c>
      <c r="J35" s="120"/>
      <c r="K35" s="120"/>
    </row>
    <row r="36" spans="1:11" ht="16.5" customHeight="1">
      <c r="A36" s="2012">
        <v>7</v>
      </c>
      <c r="B36" s="158" t="s">
        <v>406</v>
      </c>
      <c r="C36" s="156">
        <v>40</v>
      </c>
      <c r="D36" s="156">
        <v>32</v>
      </c>
      <c r="E36" s="156">
        <v>38</v>
      </c>
      <c r="F36" s="156">
        <v>4</v>
      </c>
      <c r="G36" s="3011">
        <v>0</v>
      </c>
      <c r="H36" s="3011">
        <v>0</v>
      </c>
      <c r="I36" s="3001">
        <v>0</v>
      </c>
      <c r="J36" s="120"/>
      <c r="K36" s="120"/>
    </row>
    <row r="37" spans="1:11" ht="16.5" customHeight="1">
      <c r="A37" s="2012">
        <v>8</v>
      </c>
      <c r="B37" s="158" t="s">
        <v>405</v>
      </c>
      <c r="C37" s="156">
        <v>2</v>
      </c>
      <c r="D37" s="156">
        <v>0</v>
      </c>
      <c r="E37" s="156">
        <v>0</v>
      </c>
      <c r="F37" s="156">
        <v>0</v>
      </c>
      <c r="G37" s="3011">
        <v>0</v>
      </c>
      <c r="H37" s="3011">
        <v>0</v>
      </c>
      <c r="I37" s="3001">
        <v>0</v>
      </c>
      <c r="J37" s="120"/>
      <c r="K37" s="120"/>
    </row>
    <row r="38" spans="1:11" ht="16.5" customHeight="1">
      <c r="A38" s="2012">
        <v>9</v>
      </c>
      <c r="B38" s="158" t="s">
        <v>404</v>
      </c>
      <c r="C38" s="156">
        <v>270</v>
      </c>
      <c r="D38" s="156">
        <v>331</v>
      </c>
      <c r="E38" s="156">
        <v>291</v>
      </c>
      <c r="F38" s="156">
        <v>251</v>
      </c>
      <c r="G38" s="3011">
        <v>320</v>
      </c>
      <c r="H38" s="3011">
        <v>228</v>
      </c>
      <c r="I38" s="3001">
        <v>1.4</v>
      </c>
      <c r="J38" s="120"/>
      <c r="K38" s="120"/>
    </row>
    <row r="39" spans="1:11" ht="16.5" customHeight="1">
      <c r="A39" s="2012">
        <v>10</v>
      </c>
      <c r="B39" s="158" t="s">
        <v>403</v>
      </c>
      <c r="C39" s="156">
        <v>96</v>
      </c>
      <c r="D39" s="156">
        <v>22</v>
      </c>
      <c r="E39" s="156">
        <v>5</v>
      </c>
      <c r="F39" s="156">
        <v>4</v>
      </c>
      <c r="G39" s="3011">
        <v>2</v>
      </c>
      <c r="H39" s="3011">
        <v>4</v>
      </c>
      <c r="I39" s="3001">
        <v>1</v>
      </c>
      <c r="J39" s="120"/>
      <c r="K39" s="120"/>
    </row>
    <row r="40" spans="1:11" ht="16.5" customHeight="1">
      <c r="A40" s="2012">
        <v>11</v>
      </c>
      <c r="B40" s="158" t="s">
        <v>402</v>
      </c>
      <c r="C40" s="156">
        <v>2730</v>
      </c>
      <c r="D40" s="156">
        <v>2128</v>
      </c>
      <c r="E40" s="156">
        <v>2013</v>
      </c>
      <c r="F40" s="156">
        <v>1917</v>
      </c>
      <c r="G40" s="3011">
        <v>2565</v>
      </c>
      <c r="H40" s="3011">
        <v>2316</v>
      </c>
      <c r="I40" s="3001">
        <v>0.8</v>
      </c>
      <c r="J40" s="120"/>
      <c r="K40" s="120"/>
    </row>
    <row r="41" spans="1:11" ht="16.5" customHeight="1">
      <c r="A41" s="2012">
        <v>12</v>
      </c>
      <c r="B41" s="158" t="s">
        <v>401</v>
      </c>
      <c r="C41" s="156">
        <v>928</v>
      </c>
      <c r="D41" s="156">
        <v>379</v>
      </c>
      <c r="E41" s="156">
        <v>261</v>
      </c>
      <c r="F41" s="156">
        <v>259</v>
      </c>
      <c r="G41" s="3011">
        <v>0</v>
      </c>
      <c r="H41" s="3011">
        <v>0</v>
      </c>
      <c r="I41" s="3001">
        <v>0</v>
      </c>
      <c r="J41" s="120"/>
      <c r="K41" s="120"/>
    </row>
    <row r="42" spans="1:11" ht="16.5" customHeight="1">
      <c r="A42" s="2012">
        <v>13</v>
      </c>
      <c r="B42" s="158" t="s">
        <v>400</v>
      </c>
      <c r="C42" s="156">
        <v>198</v>
      </c>
      <c r="D42" s="156">
        <v>273</v>
      </c>
      <c r="E42" s="156">
        <v>433</v>
      </c>
      <c r="F42" s="156">
        <v>669</v>
      </c>
      <c r="G42" s="3011">
        <v>375</v>
      </c>
      <c r="H42" s="3011">
        <v>241</v>
      </c>
      <c r="I42" s="3001">
        <v>1.6</v>
      </c>
      <c r="J42" s="120"/>
      <c r="K42" s="120"/>
    </row>
    <row r="43" spans="1:11" ht="16.5" customHeight="1">
      <c r="A43" s="2012">
        <v>14</v>
      </c>
      <c r="B43" s="158" t="s">
        <v>399</v>
      </c>
      <c r="C43" s="157"/>
      <c r="D43" s="156">
        <v>364</v>
      </c>
      <c r="E43" s="156">
        <v>530</v>
      </c>
      <c r="F43" s="156">
        <v>752</v>
      </c>
      <c r="G43" s="3011">
        <v>472</v>
      </c>
      <c r="H43" s="3011">
        <v>430</v>
      </c>
      <c r="I43" s="3001">
        <v>1.3</v>
      </c>
      <c r="J43" s="120"/>
      <c r="K43" s="120"/>
    </row>
    <row r="44" spans="1:11" ht="16.5" customHeight="1" thickBot="1">
      <c r="A44" s="2456"/>
      <c r="B44" s="155" t="s">
        <v>387</v>
      </c>
      <c r="C44" s="2455">
        <v>18761</v>
      </c>
      <c r="D44" s="2455">
        <v>15193</v>
      </c>
      <c r="E44" s="2455">
        <v>15369</v>
      </c>
      <c r="F44" s="2455">
        <v>14921</v>
      </c>
      <c r="G44" s="2455">
        <f>SUM(G30:G43)</f>
        <v>14752</v>
      </c>
      <c r="H44" s="2455">
        <f>SUM(H30:H43)</f>
        <v>14681</v>
      </c>
      <c r="I44" s="3002"/>
      <c r="J44" s="120"/>
      <c r="K44" s="120"/>
    </row>
    <row r="45" spans="1:11" ht="16.5" customHeight="1">
      <c r="A45" s="120"/>
      <c r="B45" s="120"/>
      <c r="C45" s="120"/>
      <c r="D45" s="120"/>
      <c r="E45" s="120"/>
      <c r="F45" s="120"/>
      <c r="G45" s="120"/>
      <c r="H45" s="120"/>
      <c r="I45" s="154" t="s">
        <v>398</v>
      </c>
      <c r="J45" s="120"/>
      <c r="K45" s="120"/>
    </row>
    <row r="46" spans="1:11" ht="16.5" customHeight="1">
      <c r="A46" s="120"/>
      <c r="B46" s="120"/>
      <c r="C46" s="120"/>
      <c r="D46" s="120"/>
      <c r="E46" s="120"/>
      <c r="F46" s="120"/>
      <c r="G46" s="120"/>
      <c r="H46" s="120"/>
      <c r="I46" s="154"/>
      <c r="J46" s="120"/>
      <c r="K46" s="120"/>
    </row>
    <row r="47" spans="1:11" ht="16.5" customHeight="1" thickBot="1">
      <c r="A47" s="153" t="s">
        <v>397</v>
      </c>
      <c r="B47" s="152"/>
      <c r="C47" s="152"/>
      <c r="D47" s="152"/>
      <c r="E47" s="152"/>
      <c r="F47" s="152"/>
      <c r="G47" s="152"/>
      <c r="H47" s="152"/>
      <c r="I47" s="151" t="s">
        <v>396</v>
      </c>
      <c r="J47" s="120"/>
      <c r="K47" s="120"/>
    </row>
    <row r="48" spans="1:11" ht="36" customHeight="1">
      <c r="A48" s="1296"/>
      <c r="B48" s="1297" t="s">
        <v>395</v>
      </c>
      <c r="C48" s="2015">
        <v>30</v>
      </c>
      <c r="D48" s="2015">
        <v>31</v>
      </c>
      <c r="E48" s="2016">
        <v>2</v>
      </c>
      <c r="F48" s="2016"/>
      <c r="G48" s="2016">
        <v>3</v>
      </c>
      <c r="H48" s="2015">
        <v>4</v>
      </c>
      <c r="I48" s="3004" t="s">
        <v>394</v>
      </c>
      <c r="J48" s="120"/>
      <c r="K48" s="120"/>
    </row>
    <row r="49" spans="1:11" ht="16.5" customHeight="1">
      <c r="A49" s="2017">
        <v>1</v>
      </c>
      <c r="B49" s="1298" t="s">
        <v>393</v>
      </c>
      <c r="C49" s="2019">
        <v>330800</v>
      </c>
      <c r="D49" s="2019">
        <v>304134</v>
      </c>
      <c r="E49" s="2019">
        <v>58188</v>
      </c>
      <c r="F49" s="2019"/>
      <c r="G49" s="1299"/>
      <c r="H49" s="1299"/>
      <c r="I49" s="3007"/>
      <c r="J49" s="120"/>
      <c r="K49" s="120"/>
    </row>
    <row r="50" spans="1:11" ht="16.5" customHeight="1">
      <c r="A50" s="2018">
        <v>2</v>
      </c>
      <c r="B50" s="1300" t="s">
        <v>392</v>
      </c>
      <c r="C50" s="2020">
        <v>220694</v>
      </c>
      <c r="D50" s="2020">
        <v>212701</v>
      </c>
      <c r="E50" s="2020">
        <v>58783</v>
      </c>
      <c r="F50" s="2020"/>
      <c r="G50" s="1301"/>
      <c r="H50" s="1301"/>
      <c r="I50" s="3008"/>
      <c r="J50" s="120"/>
      <c r="K50" s="120"/>
    </row>
    <row r="51" spans="1:11" ht="16.5" customHeight="1">
      <c r="A51" s="2018">
        <v>3</v>
      </c>
      <c r="B51" s="1300" t="s">
        <v>391</v>
      </c>
      <c r="C51" s="2020">
        <v>112688</v>
      </c>
      <c r="D51" s="2020">
        <v>101650</v>
      </c>
      <c r="E51" s="2020">
        <v>38995</v>
      </c>
      <c r="F51" s="2020"/>
      <c r="G51" s="1301"/>
      <c r="H51" s="1301"/>
      <c r="I51" s="3008"/>
      <c r="J51" s="120"/>
      <c r="K51" s="120"/>
    </row>
    <row r="52" spans="1:11" ht="16.5" customHeight="1">
      <c r="A52" s="2018">
        <v>4</v>
      </c>
      <c r="B52" s="1300" t="s">
        <v>390</v>
      </c>
      <c r="C52" s="2020">
        <v>34216</v>
      </c>
      <c r="D52" s="2020">
        <v>32263</v>
      </c>
      <c r="E52" s="2020">
        <v>5187</v>
      </c>
      <c r="F52" s="2020"/>
      <c r="G52" s="1301"/>
      <c r="H52" s="1301"/>
      <c r="I52" s="3008"/>
      <c r="J52" s="120"/>
      <c r="K52" s="120"/>
    </row>
    <row r="53" spans="1:11" ht="16.5" customHeight="1">
      <c r="A53" s="2018">
        <v>5</v>
      </c>
      <c r="B53" s="1300" t="s">
        <v>389</v>
      </c>
      <c r="C53" s="2020">
        <v>18569</v>
      </c>
      <c r="D53" s="2020">
        <v>18220</v>
      </c>
      <c r="E53" s="2020">
        <v>371</v>
      </c>
      <c r="F53" s="2020"/>
      <c r="G53" s="1301"/>
      <c r="H53" s="1301"/>
      <c r="I53" s="3009"/>
      <c r="J53" s="120"/>
      <c r="K53" s="120"/>
    </row>
    <row r="54" spans="1:11" ht="16.5" customHeight="1">
      <c r="A54" s="2018">
        <v>6</v>
      </c>
      <c r="B54" s="1300" t="s">
        <v>388</v>
      </c>
      <c r="C54" s="2021">
        <v>21391</v>
      </c>
      <c r="D54" s="2021">
        <v>18737</v>
      </c>
      <c r="E54" s="2021">
        <v>35</v>
      </c>
      <c r="F54" s="2021"/>
      <c r="G54" s="1302"/>
      <c r="H54" s="1302"/>
      <c r="I54" s="1301"/>
      <c r="J54" s="120"/>
      <c r="K54" s="120"/>
    </row>
    <row r="55" spans="1:11" ht="16.5" customHeight="1" thickBot="1">
      <c r="A55" s="1303"/>
      <c r="B55" s="1304" t="s">
        <v>387</v>
      </c>
      <c r="C55" s="2020">
        <f>SUM(C49:C54)</f>
        <v>738358</v>
      </c>
      <c r="D55" s="2020">
        <f>SUM(D49:D54)</f>
        <v>687705</v>
      </c>
      <c r="E55" s="2020">
        <v>161559</v>
      </c>
      <c r="F55" s="2020"/>
      <c r="G55" s="1301"/>
      <c r="H55" s="1301"/>
      <c r="I55" s="3010"/>
      <c r="J55" s="120"/>
      <c r="K55" s="120"/>
    </row>
    <row r="56" spans="1:11" ht="16.5" customHeight="1">
      <c r="A56" s="147"/>
      <c r="B56" s="147"/>
      <c r="C56" s="147"/>
      <c r="D56" s="147"/>
      <c r="E56" s="147"/>
      <c r="F56" s="147"/>
      <c r="G56" s="147"/>
      <c r="H56" s="147"/>
      <c r="I56" s="146" t="s">
        <v>386</v>
      </c>
      <c r="J56" s="120"/>
      <c r="K56" s="120"/>
    </row>
    <row r="57" spans="1:11" ht="16.5" customHeight="1">
      <c r="A57" s="145"/>
      <c r="B57" s="120"/>
      <c r="C57" s="120"/>
      <c r="D57" s="120"/>
      <c r="E57" s="120"/>
      <c r="F57" s="120"/>
      <c r="G57" s="120"/>
      <c r="H57" s="120"/>
      <c r="I57" s="145"/>
      <c r="J57" s="120"/>
      <c r="K57" s="120"/>
    </row>
    <row r="58" spans="1:11" ht="16.5" customHeight="1">
      <c r="A58" s="144"/>
      <c r="B58" s="120"/>
      <c r="C58" s="120"/>
      <c r="D58" s="120"/>
      <c r="E58" s="120"/>
      <c r="F58" s="120"/>
      <c r="G58" s="120"/>
      <c r="H58" s="120"/>
      <c r="I58" s="145"/>
      <c r="J58" s="120"/>
      <c r="K58" s="120"/>
    </row>
    <row r="59" spans="1:11" ht="16.5" customHeight="1">
      <c r="A59" s="143"/>
    </row>
  </sheetData>
  <phoneticPr fontId="2"/>
  <hyperlinks>
    <hyperlink ref="K2" location="目次!F138" display="目　次" xr:uid="{00000000-0004-0000-7700-000000000000}"/>
  </hyperlinks>
  <pageMargins left="0.86614173228346458" right="0.86614173228346458" top="0.72" bottom="0.39370078740157483" header="0.45" footer="0.51181102362204722"/>
  <pageSetup paperSize="9" scale="6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M21"/>
  <sheetViews>
    <sheetView zoomScaleNormal="100" workbookViewId="0">
      <selection activeCell="M2" sqref="M2:M3"/>
    </sheetView>
  </sheetViews>
  <sheetFormatPr defaultColWidth="8" defaultRowHeight="12.75"/>
  <cols>
    <col min="1" max="1" width="7.25" style="3921" customWidth="1"/>
    <col min="2" max="6" width="7.625" style="3921" customWidth="1"/>
    <col min="7" max="11" width="10.25" style="3921" customWidth="1"/>
    <col min="12" max="16384" width="8" style="3921"/>
  </cols>
  <sheetData>
    <row r="1" spans="1:13" ht="15" thickBot="1">
      <c r="A1" s="4418" t="s">
        <v>7636</v>
      </c>
      <c r="K1" s="3922" t="s">
        <v>7637</v>
      </c>
    </row>
    <row r="2" spans="1:13" s="3161" customFormat="1" ht="14.25" customHeight="1">
      <c r="A2" s="6129" t="s">
        <v>5805</v>
      </c>
      <c r="B2" s="6131" t="s">
        <v>7638</v>
      </c>
      <c r="C2" s="6132"/>
      <c r="D2" s="6132"/>
      <c r="E2" s="6132"/>
      <c r="F2" s="6133"/>
      <c r="G2" s="6132" t="s">
        <v>7639</v>
      </c>
      <c r="H2" s="6132"/>
      <c r="I2" s="6132"/>
      <c r="J2" s="6132"/>
      <c r="K2" s="6133"/>
      <c r="L2" s="2084"/>
      <c r="M2" s="6134" t="s">
        <v>8125</v>
      </c>
    </row>
    <row r="3" spans="1:13" s="3927" customFormat="1" ht="14.25" customHeight="1">
      <c r="A3" s="6130"/>
      <c r="B3" s="3923" t="s">
        <v>557</v>
      </c>
      <c r="C3" s="3923" t="s">
        <v>7640</v>
      </c>
      <c r="D3" s="3923" t="s">
        <v>7641</v>
      </c>
      <c r="E3" s="3923" t="s">
        <v>7642</v>
      </c>
      <c r="F3" s="3924" t="s">
        <v>7643</v>
      </c>
      <c r="G3" s="3925" t="s">
        <v>557</v>
      </c>
      <c r="H3" s="3923" t="s">
        <v>7640</v>
      </c>
      <c r="I3" s="3923" t="s">
        <v>7641</v>
      </c>
      <c r="J3" s="3923" t="s">
        <v>7642</v>
      </c>
      <c r="K3" s="3924" t="s">
        <v>7643</v>
      </c>
      <c r="L3" s="3926"/>
      <c r="M3" s="6134"/>
    </row>
    <row r="4" spans="1:13" ht="22.5" customHeight="1">
      <c r="A4" s="3928" t="s">
        <v>305</v>
      </c>
      <c r="B4" s="3929">
        <f>SUM(C4:F4)</f>
        <v>3343</v>
      </c>
      <c r="C4" s="3930">
        <v>2644</v>
      </c>
      <c r="D4" s="3930">
        <v>3</v>
      </c>
      <c r="E4" s="3930">
        <v>591</v>
      </c>
      <c r="F4" s="3931">
        <v>105</v>
      </c>
      <c r="G4" s="3932">
        <f>SUM(H4:K4)</f>
        <v>1627098</v>
      </c>
      <c r="H4" s="3930">
        <v>465124</v>
      </c>
      <c r="I4" s="3930">
        <v>13296</v>
      </c>
      <c r="J4" s="3930">
        <v>520925</v>
      </c>
      <c r="K4" s="3931">
        <v>627753</v>
      </c>
      <c r="L4" s="389"/>
      <c r="M4" s="3933"/>
    </row>
    <row r="5" spans="1:13" ht="22.5" customHeight="1">
      <c r="A5" s="3928">
        <v>2</v>
      </c>
      <c r="B5" s="3929">
        <v>3299</v>
      </c>
      <c r="C5" s="3930">
        <v>2606</v>
      </c>
      <c r="D5" s="3930">
        <v>3</v>
      </c>
      <c r="E5" s="3930">
        <v>585</v>
      </c>
      <c r="F5" s="3931">
        <v>105</v>
      </c>
      <c r="G5" s="3932">
        <v>1531440</v>
      </c>
      <c r="H5" s="3930">
        <v>472771</v>
      </c>
      <c r="I5" s="3930">
        <v>13017</v>
      </c>
      <c r="J5" s="3930">
        <v>414292</v>
      </c>
      <c r="K5" s="3931">
        <v>631360</v>
      </c>
      <c r="L5" s="389"/>
    </row>
    <row r="6" spans="1:13" ht="22.5" customHeight="1">
      <c r="A6" s="3928">
        <v>3</v>
      </c>
      <c r="B6" s="3929">
        <v>3268</v>
      </c>
      <c r="C6" s="3930">
        <v>2584</v>
      </c>
      <c r="D6" s="3930">
        <v>3</v>
      </c>
      <c r="E6" s="3930">
        <v>576</v>
      </c>
      <c r="F6" s="3931">
        <v>105</v>
      </c>
      <c r="G6" s="3932">
        <v>1517310</v>
      </c>
      <c r="H6" s="3930">
        <v>471978</v>
      </c>
      <c r="I6" s="3930">
        <v>14615</v>
      </c>
      <c r="J6" s="3930">
        <v>400966</v>
      </c>
      <c r="K6" s="3931">
        <v>629751</v>
      </c>
      <c r="L6" s="389"/>
      <c r="M6" s="3933"/>
    </row>
    <row r="7" spans="1:13" ht="22.5" customHeight="1">
      <c r="A7" s="3934">
        <v>4</v>
      </c>
      <c r="B7" s="3935">
        <v>3245</v>
      </c>
      <c r="C7" s="3936">
        <v>2575</v>
      </c>
      <c r="D7" s="3937">
        <v>4</v>
      </c>
      <c r="E7" s="3937">
        <v>565</v>
      </c>
      <c r="F7" s="3938">
        <v>101</v>
      </c>
      <c r="G7" s="4419">
        <v>1511499</v>
      </c>
      <c r="H7" s="4420">
        <v>450366</v>
      </c>
      <c r="I7" s="4421">
        <v>27366</v>
      </c>
      <c r="J7" s="4421">
        <v>380677</v>
      </c>
      <c r="K7" s="4422">
        <v>653090</v>
      </c>
      <c r="L7" s="389"/>
      <c r="M7" s="3933"/>
    </row>
    <row r="8" spans="1:13" s="3939" customFormat="1" ht="22.5" customHeight="1" thickBot="1">
      <c r="A8" s="3944">
        <v>5</v>
      </c>
      <c r="B8" s="3943">
        <f>SUM(C8:F8)</f>
        <v>3202</v>
      </c>
      <c r="C8" s="3162">
        <v>2548</v>
      </c>
      <c r="D8" s="4423">
        <v>4</v>
      </c>
      <c r="E8" s="4424">
        <v>550</v>
      </c>
      <c r="F8" s="4425">
        <v>100</v>
      </c>
      <c r="G8" s="4426">
        <v>1519191</v>
      </c>
      <c r="H8" s="4423">
        <v>425571</v>
      </c>
      <c r="I8" s="4423">
        <v>30679</v>
      </c>
      <c r="J8" s="4423">
        <v>365741</v>
      </c>
      <c r="K8" s="4427">
        <v>697200</v>
      </c>
      <c r="L8" s="3921"/>
      <c r="M8" s="3921"/>
    </row>
    <row r="9" spans="1:13" ht="15" customHeight="1">
      <c r="A9" s="3940" t="s">
        <v>7644</v>
      </c>
      <c r="B9" s="3941"/>
      <c r="C9" s="3941"/>
      <c r="D9" s="3941"/>
      <c r="E9" s="3941"/>
      <c r="F9" s="3941"/>
      <c r="G9" s="3941"/>
      <c r="H9" s="3941"/>
      <c r="I9" s="3941"/>
      <c r="J9" s="3941"/>
      <c r="K9" s="3922" t="s">
        <v>7645</v>
      </c>
    </row>
    <row r="10" spans="1:13" ht="14.25">
      <c r="A10" s="3940" t="s">
        <v>7646</v>
      </c>
      <c r="B10" s="3941"/>
      <c r="C10" s="3941"/>
      <c r="D10" s="3941"/>
      <c r="E10" s="3941"/>
      <c r="F10" s="3941"/>
      <c r="G10" s="3941"/>
      <c r="H10" s="3941"/>
      <c r="I10" s="3941"/>
      <c r="J10" s="3941"/>
      <c r="K10" s="3941"/>
    </row>
    <row r="11" spans="1:13" ht="14.25">
      <c r="B11" s="3941"/>
      <c r="C11" s="3941"/>
      <c r="D11" s="3941"/>
      <c r="E11" s="3941"/>
      <c r="F11" s="3941"/>
      <c r="G11" s="3941"/>
      <c r="I11" s="3941"/>
      <c r="J11" s="3941"/>
      <c r="K11" s="3941"/>
    </row>
    <row r="16" spans="1:13">
      <c r="B16" s="389"/>
    </row>
    <row r="17" spans="6:8">
      <c r="F17" s="3942"/>
    </row>
    <row r="18" spans="6:8">
      <c r="H18" s="3942"/>
    </row>
    <row r="21" spans="6:8">
      <c r="F21" s="389"/>
    </row>
  </sheetData>
  <mergeCells count="4">
    <mergeCell ref="A2:A3"/>
    <mergeCell ref="B2:F2"/>
    <mergeCell ref="G2:K2"/>
    <mergeCell ref="M2:M3"/>
  </mergeCells>
  <phoneticPr fontId="2"/>
  <hyperlinks>
    <hyperlink ref="M2" location="各課照会用!A1" display="目次" xr:uid="{00000000-0004-0000-7800-000000000000}"/>
    <hyperlink ref="M2:M3" location="目次!F141" display="目　次" xr:uid="{00000000-0004-0000-7800-000001000000}"/>
  </hyperlinks>
  <pageMargins left="0.86614173228346458" right="0.86614173228346458" top="0.98425196850393704" bottom="0.98425196850393704" header="0.51181102362204722" footer="0.51181102362204722"/>
  <pageSetup paperSize="9" scale="74" orientation="landscape" horizontalDpi="300" verticalDpi="300" r:id="rId1"/>
  <headerFooter alignWithMargins="0"/>
  <ignoredErrors>
    <ignoredError sqref="B8" formulaRange="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P45"/>
  <sheetViews>
    <sheetView showGridLines="0" zoomScaleNormal="100" zoomScaleSheetLayoutView="100" workbookViewId="0">
      <selection activeCell="L2" sqref="L2"/>
    </sheetView>
  </sheetViews>
  <sheetFormatPr defaultRowHeight="18.75"/>
  <sheetData>
    <row r="1" spans="1:16" ht="18.75" customHeight="1">
      <c r="A1" s="6137" t="s">
        <v>6237</v>
      </c>
      <c r="B1" s="6137"/>
      <c r="C1" s="6137"/>
      <c r="D1" s="6137"/>
      <c r="E1" s="6137"/>
      <c r="F1" s="6137"/>
      <c r="G1" s="6137"/>
      <c r="H1" s="6137"/>
      <c r="I1" s="6137"/>
      <c r="J1" s="6137"/>
      <c r="K1" s="4071"/>
      <c r="L1" s="4071"/>
      <c r="M1" s="1175"/>
      <c r="N1" s="1175"/>
      <c r="O1" s="1175"/>
      <c r="P1" s="1175"/>
    </row>
    <row r="2" spans="1:16">
      <c r="A2" s="3485"/>
      <c r="B2" s="1505"/>
      <c r="C2" s="1505"/>
      <c r="D2" s="1505"/>
      <c r="E2" s="1505"/>
      <c r="F2" s="1505"/>
      <c r="G2" s="1505"/>
      <c r="H2" s="1505"/>
      <c r="I2" s="1505"/>
      <c r="J2" s="1505"/>
      <c r="K2" s="1505"/>
      <c r="L2" s="5115" t="s">
        <v>8125</v>
      </c>
    </row>
    <row r="3" spans="1:16" ht="18.75" customHeight="1">
      <c r="A3" s="6136" t="s">
        <v>6236</v>
      </c>
      <c r="B3" s="6136"/>
      <c r="C3" s="6136"/>
      <c r="D3" s="6136"/>
      <c r="E3" s="6136"/>
      <c r="F3" s="6136"/>
      <c r="G3" s="6136"/>
      <c r="H3" s="6136"/>
      <c r="I3" s="6136"/>
      <c r="J3" s="6136"/>
      <c r="K3" s="4071"/>
      <c r="L3" s="4071"/>
      <c r="M3" s="1175"/>
      <c r="N3" s="1175"/>
      <c r="O3" s="1175"/>
      <c r="P3" s="1175"/>
    </row>
    <row r="4" spans="1:16" ht="18.75" customHeight="1">
      <c r="A4" s="6135" t="s">
        <v>7081</v>
      </c>
      <c r="B4" s="6135"/>
      <c r="C4" s="6135"/>
      <c r="D4" s="6135"/>
      <c r="E4" s="6135"/>
      <c r="F4" s="6135"/>
      <c r="G4" s="6135"/>
      <c r="H4" s="6135"/>
      <c r="I4" s="6135"/>
      <c r="J4" s="6135"/>
      <c r="K4" s="4428"/>
      <c r="L4" s="4428"/>
      <c r="M4" s="1174"/>
      <c r="N4" s="1174"/>
      <c r="O4" s="1174"/>
      <c r="P4" s="1174"/>
    </row>
    <row r="5" spans="1:16" ht="18.75" customHeight="1">
      <c r="A5" s="6135"/>
      <c r="B5" s="6135"/>
      <c r="C5" s="6135"/>
      <c r="D5" s="6135"/>
      <c r="E5" s="6135"/>
      <c r="F5" s="6135"/>
      <c r="G5" s="6135"/>
      <c r="H5" s="6135"/>
      <c r="I5" s="6135"/>
      <c r="J5" s="6135"/>
      <c r="K5" s="4428"/>
      <c r="L5" s="4428"/>
      <c r="M5" s="1174"/>
      <c r="N5" s="1174"/>
      <c r="O5" s="1174"/>
      <c r="P5" s="1174"/>
    </row>
    <row r="6" spans="1:16" ht="18.75" customHeight="1">
      <c r="A6" s="6135"/>
      <c r="B6" s="6135"/>
      <c r="C6" s="6135"/>
      <c r="D6" s="6135"/>
      <c r="E6" s="6135"/>
      <c r="F6" s="6135"/>
      <c r="G6" s="6135"/>
      <c r="H6" s="6135"/>
      <c r="I6" s="6135"/>
      <c r="J6" s="6135"/>
      <c r="K6" s="4428"/>
      <c r="L6" s="4428"/>
      <c r="M6" s="1174"/>
      <c r="N6" s="1174"/>
      <c r="O6" s="1174"/>
      <c r="P6" s="1174"/>
    </row>
    <row r="7" spans="1:16" ht="18.75" customHeight="1">
      <c r="A7" s="6135"/>
      <c r="B7" s="6135"/>
      <c r="C7" s="6135"/>
      <c r="D7" s="6135"/>
      <c r="E7" s="6135"/>
      <c r="F7" s="6135"/>
      <c r="G7" s="6135"/>
      <c r="H7" s="6135"/>
      <c r="I7" s="6135"/>
      <c r="J7" s="6135"/>
      <c r="K7" s="4428"/>
      <c r="L7" s="4428"/>
      <c r="M7" s="1174"/>
      <c r="N7" s="1174"/>
      <c r="O7" s="1174"/>
      <c r="P7" s="1174"/>
    </row>
    <row r="8" spans="1:16" ht="18.75" customHeight="1">
      <c r="A8" s="6135"/>
      <c r="B8" s="6135"/>
      <c r="C8" s="6135"/>
      <c r="D8" s="6135"/>
      <c r="E8" s="6135"/>
      <c r="F8" s="6135"/>
      <c r="G8" s="6135"/>
      <c r="H8" s="6135"/>
      <c r="I8" s="6135"/>
      <c r="J8" s="6135"/>
      <c r="K8" s="4428"/>
      <c r="L8" s="4428"/>
      <c r="M8" s="1174"/>
      <c r="N8" s="1174"/>
      <c r="O8" s="1174"/>
      <c r="P8" s="1174"/>
    </row>
    <row r="9" spans="1:16" ht="18.75" customHeight="1">
      <c r="A9" s="6135"/>
      <c r="B9" s="6135"/>
      <c r="C9" s="6135"/>
      <c r="D9" s="6135"/>
      <c r="E9" s="6135"/>
      <c r="F9" s="6135"/>
      <c r="G9" s="6135"/>
      <c r="H9" s="6135"/>
      <c r="I9" s="6135"/>
      <c r="J9" s="6135"/>
      <c r="K9" s="4428"/>
      <c r="L9" s="4428"/>
      <c r="M9" s="1174"/>
      <c r="N9" s="1174"/>
      <c r="O9" s="1174"/>
      <c r="P9" s="1174"/>
    </row>
    <row r="10" spans="1:16" ht="18.75" customHeight="1">
      <c r="A10" s="6135"/>
      <c r="B10" s="6135"/>
      <c r="C10" s="6135"/>
      <c r="D10" s="6135"/>
      <c r="E10" s="6135"/>
      <c r="F10" s="6135"/>
      <c r="G10" s="6135"/>
      <c r="H10" s="6135"/>
      <c r="I10" s="6135"/>
      <c r="J10" s="6135"/>
      <c r="K10" s="4428"/>
      <c r="L10" s="4428"/>
      <c r="M10" s="1174"/>
      <c r="N10" s="1174"/>
      <c r="O10" s="1174"/>
      <c r="P10" s="1174"/>
    </row>
    <row r="11" spans="1:16" ht="18.75" customHeight="1">
      <c r="A11" s="6135"/>
      <c r="B11" s="6135"/>
      <c r="C11" s="6135"/>
      <c r="D11" s="6135"/>
      <c r="E11" s="6135"/>
      <c r="F11" s="6135"/>
      <c r="G11" s="6135"/>
      <c r="H11" s="6135"/>
      <c r="I11" s="6135"/>
      <c r="J11" s="6135"/>
      <c r="K11" s="4428"/>
      <c r="L11" s="4428"/>
      <c r="M11" s="1174"/>
      <c r="N11" s="1174"/>
      <c r="O11" s="1174"/>
      <c r="P11" s="1174"/>
    </row>
    <row r="12" spans="1:16" ht="18.75" customHeight="1">
      <c r="A12" s="6135"/>
      <c r="B12" s="6135"/>
      <c r="C12" s="6135"/>
      <c r="D12" s="6135"/>
      <c r="E12" s="6135"/>
      <c r="F12" s="6135"/>
      <c r="G12" s="6135"/>
      <c r="H12" s="6135"/>
      <c r="I12" s="6135"/>
      <c r="J12" s="6135"/>
      <c r="K12" s="4428"/>
      <c r="L12" s="4428"/>
      <c r="M12" s="1174"/>
      <c r="N12" s="1174"/>
      <c r="O12" s="1174"/>
      <c r="P12" s="1174"/>
    </row>
    <row r="13" spans="1:16" ht="18.75" customHeight="1">
      <c r="A13" s="6135"/>
      <c r="B13" s="6135"/>
      <c r="C13" s="6135"/>
      <c r="D13" s="6135"/>
      <c r="E13" s="6135"/>
      <c r="F13" s="6135"/>
      <c r="G13" s="6135"/>
      <c r="H13" s="6135"/>
      <c r="I13" s="6135"/>
      <c r="J13" s="6135"/>
      <c r="K13" s="4428"/>
      <c r="L13" s="4428"/>
      <c r="M13" s="1174"/>
      <c r="N13" s="1174"/>
      <c r="O13" s="1174"/>
      <c r="P13" s="1174"/>
    </row>
    <row r="14" spans="1:16" ht="18.75" customHeight="1">
      <c r="A14" s="6135"/>
      <c r="B14" s="6135"/>
      <c r="C14" s="6135"/>
      <c r="D14" s="6135"/>
      <c r="E14" s="6135"/>
      <c r="F14" s="6135"/>
      <c r="G14" s="6135"/>
      <c r="H14" s="6135"/>
      <c r="I14" s="6135"/>
      <c r="J14" s="6135"/>
      <c r="K14" s="4428"/>
      <c r="L14" s="4428"/>
      <c r="M14" s="1174"/>
      <c r="N14" s="1174"/>
      <c r="O14" s="1174"/>
      <c r="P14" s="1174"/>
    </row>
    <row r="15" spans="1:16" ht="18.75" customHeight="1">
      <c r="A15" s="6135"/>
      <c r="B15" s="6135"/>
      <c r="C15" s="6135"/>
      <c r="D15" s="6135"/>
      <c r="E15" s="6135"/>
      <c r="F15" s="6135"/>
      <c r="G15" s="6135"/>
      <c r="H15" s="6135"/>
      <c r="I15" s="6135"/>
      <c r="J15" s="6135"/>
      <c r="K15" s="4428"/>
      <c r="L15" s="4428"/>
      <c r="M15" s="1174"/>
      <c r="N15" s="1174"/>
      <c r="O15" s="1174"/>
      <c r="P15" s="1174"/>
    </row>
    <row r="16" spans="1:16" ht="18.75" customHeight="1">
      <c r="A16" s="6135"/>
      <c r="B16" s="6135"/>
      <c r="C16" s="6135"/>
      <c r="D16" s="6135"/>
      <c r="E16" s="6135"/>
      <c r="F16" s="6135"/>
      <c r="G16" s="6135"/>
      <c r="H16" s="6135"/>
      <c r="I16" s="6135"/>
      <c r="J16" s="6135"/>
      <c r="K16" s="4428"/>
      <c r="L16" s="4428"/>
      <c r="M16" s="1174"/>
      <c r="N16" s="1174"/>
      <c r="O16" s="1174"/>
      <c r="P16" s="1174"/>
    </row>
    <row r="17" spans="1:16" ht="18.75" customHeight="1">
      <c r="A17" s="6135"/>
      <c r="B17" s="6135"/>
      <c r="C17" s="6135"/>
      <c r="D17" s="6135"/>
      <c r="E17" s="6135"/>
      <c r="F17" s="6135"/>
      <c r="G17" s="6135"/>
      <c r="H17" s="6135"/>
      <c r="I17" s="6135"/>
      <c r="J17" s="6135"/>
      <c r="K17" s="4428"/>
      <c r="L17" s="4428"/>
      <c r="M17" s="1174"/>
      <c r="N17" s="1174"/>
      <c r="O17" s="1174"/>
      <c r="P17" s="1174"/>
    </row>
    <row r="18" spans="1:16" ht="18.75" customHeight="1">
      <c r="A18" s="6135"/>
      <c r="B18" s="6135"/>
      <c r="C18" s="6135"/>
      <c r="D18" s="6135"/>
      <c r="E18" s="6135"/>
      <c r="F18" s="6135"/>
      <c r="G18" s="6135"/>
      <c r="H18" s="6135"/>
      <c r="I18" s="6135"/>
      <c r="J18" s="6135"/>
      <c r="K18" s="4428"/>
      <c r="L18" s="4428"/>
      <c r="M18" s="1174"/>
      <c r="N18" s="1174"/>
      <c r="O18" s="1174"/>
      <c r="P18" s="1174"/>
    </row>
    <row r="19" spans="1:16" ht="18.75" customHeight="1">
      <c r="A19" s="6135"/>
      <c r="B19" s="6135"/>
      <c r="C19" s="6135"/>
      <c r="D19" s="6135"/>
      <c r="E19" s="6135"/>
      <c r="F19" s="6135"/>
      <c r="G19" s="6135"/>
      <c r="H19" s="6135"/>
      <c r="I19" s="6135"/>
      <c r="J19" s="6135"/>
      <c r="K19" s="4428"/>
      <c r="L19" s="4428"/>
      <c r="M19" s="1174"/>
      <c r="N19" s="1174"/>
      <c r="O19" s="1174"/>
      <c r="P19" s="1174"/>
    </row>
    <row r="20" spans="1:16" ht="18.75" customHeight="1">
      <c r="A20" s="6135"/>
      <c r="B20" s="6135"/>
      <c r="C20" s="6135"/>
      <c r="D20" s="6135"/>
      <c r="E20" s="6135"/>
      <c r="F20" s="6135"/>
      <c r="G20" s="6135"/>
      <c r="H20" s="6135"/>
      <c r="I20" s="6135"/>
      <c r="J20" s="6135"/>
      <c r="K20" s="4428"/>
      <c r="L20" s="4428"/>
      <c r="M20" s="1174"/>
      <c r="N20" s="1174"/>
      <c r="O20" s="1174"/>
      <c r="P20" s="1174"/>
    </row>
    <row r="21" spans="1:16" ht="18.75" customHeight="1">
      <c r="A21" s="6135"/>
      <c r="B21" s="6135"/>
      <c r="C21" s="6135"/>
      <c r="D21" s="6135"/>
      <c r="E21" s="6135"/>
      <c r="F21" s="6135"/>
      <c r="G21" s="6135"/>
      <c r="H21" s="6135"/>
      <c r="I21" s="6135"/>
      <c r="J21" s="6135"/>
      <c r="K21" s="4428"/>
      <c r="L21" s="4428"/>
      <c r="M21" s="1174"/>
      <c r="N21" s="1174"/>
      <c r="O21" s="1174"/>
      <c r="P21" s="1174"/>
    </row>
    <row r="22" spans="1:16" ht="18.75" customHeight="1">
      <c r="A22" s="6135"/>
      <c r="B22" s="6135"/>
      <c r="C22" s="6135"/>
      <c r="D22" s="6135"/>
      <c r="E22" s="6135"/>
      <c r="F22" s="6135"/>
      <c r="G22" s="6135"/>
      <c r="H22" s="6135"/>
      <c r="I22" s="6135"/>
      <c r="J22" s="6135"/>
      <c r="K22" s="4428"/>
      <c r="L22" s="4428"/>
      <c r="M22" s="1174"/>
      <c r="N22" s="1174"/>
      <c r="O22" s="1174"/>
      <c r="P22" s="1174"/>
    </row>
    <row r="23" spans="1:16" ht="18.75" customHeight="1">
      <c r="A23" s="6135"/>
      <c r="B23" s="6135"/>
      <c r="C23" s="6135"/>
      <c r="D23" s="6135"/>
      <c r="E23" s="6135"/>
      <c r="F23" s="6135"/>
      <c r="G23" s="6135"/>
      <c r="H23" s="6135"/>
      <c r="I23" s="6135"/>
      <c r="J23" s="6135"/>
      <c r="K23" s="4428"/>
      <c r="L23" s="4428"/>
      <c r="M23" s="1174"/>
      <c r="N23" s="1174"/>
      <c r="O23" s="1174"/>
      <c r="P23" s="1174"/>
    </row>
    <row r="24" spans="1:16" ht="18.75" customHeight="1">
      <c r="A24" s="6136" t="s">
        <v>6235</v>
      </c>
      <c r="B24" s="6136"/>
      <c r="C24" s="6136"/>
      <c r="D24" s="6136"/>
      <c r="E24" s="6136"/>
      <c r="F24" s="6136"/>
      <c r="G24" s="6136"/>
      <c r="H24" s="6136"/>
      <c r="I24" s="6136"/>
      <c r="J24" s="6136"/>
      <c r="K24" s="4429"/>
      <c r="L24" s="4429"/>
      <c r="M24" s="1173"/>
      <c r="N24" s="1173"/>
      <c r="O24" s="1173"/>
      <c r="P24" s="1173"/>
    </row>
    <row r="25" spans="1:16" ht="18.75" customHeight="1">
      <c r="A25" s="6138" t="s">
        <v>7027</v>
      </c>
      <c r="B25" s="6138"/>
      <c r="C25" s="6138"/>
      <c r="D25" s="6138"/>
      <c r="E25" s="6138"/>
      <c r="F25" s="6138"/>
      <c r="G25" s="6138"/>
      <c r="H25" s="6138"/>
      <c r="I25" s="6138"/>
      <c r="J25" s="6138"/>
      <c r="K25" s="4430"/>
      <c r="L25" s="4430"/>
      <c r="M25" s="1172"/>
      <c r="N25" s="1172"/>
      <c r="O25" s="1172"/>
      <c r="P25" s="1172"/>
    </row>
    <row r="26" spans="1:16" ht="18.75" customHeight="1">
      <c r="A26" s="6138"/>
      <c r="B26" s="6138"/>
      <c r="C26" s="6138"/>
      <c r="D26" s="6138"/>
      <c r="E26" s="6138"/>
      <c r="F26" s="6138"/>
      <c r="G26" s="6138"/>
      <c r="H26" s="6138"/>
      <c r="I26" s="6138"/>
      <c r="J26" s="6138"/>
      <c r="K26" s="4430"/>
      <c r="L26" s="4430"/>
      <c r="M26" s="1172"/>
      <c r="N26" s="1172"/>
      <c r="O26" s="1172"/>
      <c r="P26" s="1172"/>
    </row>
    <row r="27" spans="1:16" ht="18.75" customHeight="1">
      <c r="A27" s="6138"/>
      <c r="B27" s="6138"/>
      <c r="C27" s="6138"/>
      <c r="D27" s="6138"/>
      <c r="E27" s="6138"/>
      <c r="F27" s="6138"/>
      <c r="G27" s="6138"/>
      <c r="H27" s="6138"/>
      <c r="I27" s="6138"/>
      <c r="J27" s="6138"/>
      <c r="K27" s="4430"/>
      <c r="L27" s="4430"/>
      <c r="M27" s="1172"/>
      <c r="N27" s="1172"/>
      <c r="O27" s="1172"/>
      <c r="P27" s="1172"/>
    </row>
    <row r="28" spans="1:16" ht="18.75" customHeight="1">
      <c r="A28" s="6138"/>
      <c r="B28" s="6138"/>
      <c r="C28" s="6138"/>
      <c r="D28" s="6138"/>
      <c r="E28" s="6138"/>
      <c r="F28" s="6138"/>
      <c r="G28" s="6138"/>
      <c r="H28" s="6138"/>
      <c r="I28" s="6138"/>
      <c r="J28" s="6138"/>
      <c r="K28" s="4430"/>
      <c r="L28" s="4430"/>
      <c r="M28" s="1172"/>
      <c r="N28" s="1172"/>
      <c r="O28" s="1172"/>
      <c r="P28" s="1172"/>
    </row>
    <row r="29" spans="1:16" ht="18.75" customHeight="1">
      <c r="A29" s="6138"/>
      <c r="B29" s="6138"/>
      <c r="C29" s="6138"/>
      <c r="D29" s="6138"/>
      <c r="E29" s="6138"/>
      <c r="F29" s="6138"/>
      <c r="G29" s="6138"/>
      <c r="H29" s="6138"/>
      <c r="I29" s="6138"/>
      <c r="J29" s="6138"/>
      <c r="K29" s="4430"/>
      <c r="L29" s="4430"/>
      <c r="M29" s="1172"/>
      <c r="N29" s="1172"/>
      <c r="O29" s="1172"/>
      <c r="P29" s="1172"/>
    </row>
    <row r="30" spans="1:16" ht="18.75" customHeight="1">
      <c r="A30" s="6138"/>
      <c r="B30" s="6138"/>
      <c r="C30" s="6138"/>
      <c r="D30" s="6138"/>
      <c r="E30" s="6138"/>
      <c r="F30" s="6138"/>
      <c r="G30" s="6138"/>
      <c r="H30" s="6138"/>
      <c r="I30" s="6138"/>
      <c r="J30" s="6138"/>
      <c r="K30" s="4430"/>
      <c r="L30" s="4430"/>
      <c r="M30" s="1172"/>
      <c r="N30" s="1172"/>
      <c r="O30" s="1172"/>
      <c r="P30" s="1172"/>
    </row>
    <row r="31" spans="1:16" ht="18.75" customHeight="1">
      <c r="A31" s="6138"/>
      <c r="B31" s="6138"/>
      <c r="C31" s="6138"/>
      <c r="D31" s="6138"/>
      <c r="E31" s="6138"/>
      <c r="F31" s="6138"/>
      <c r="G31" s="6138"/>
      <c r="H31" s="6138"/>
      <c r="I31" s="6138"/>
      <c r="J31" s="6138"/>
      <c r="K31" s="4430"/>
      <c r="L31" s="4430"/>
      <c r="M31" s="1172"/>
      <c r="N31" s="1172"/>
      <c r="O31" s="1172"/>
      <c r="P31" s="1172"/>
    </row>
    <row r="32" spans="1:16" ht="18.75" customHeight="1">
      <c r="A32" s="6138"/>
      <c r="B32" s="6138"/>
      <c r="C32" s="6138"/>
      <c r="D32" s="6138"/>
      <c r="E32" s="6138"/>
      <c r="F32" s="6138"/>
      <c r="G32" s="6138"/>
      <c r="H32" s="6138"/>
      <c r="I32" s="6138"/>
      <c r="J32" s="6138"/>
      <c r="K32" s="4430"/>
      <c r="L32" s="4430"/>
      <c r="M32" s="1172"/>
      <c r="N32" s="1172"/>
      <c r="O32" s="1172"/>
      <c r="P32" s="1172"/>
    </row>
    <row r="33" spans="1:16" ht="18.75" customHeight="1">
      <c r="A33" s="6138"/>
      <c r="B33" s="6138"/>
      <c r="C33" s="6138"/>
      <c r="D33" s="6138"/>
      <c r="E33" s="6138"/>
      <c r="F33" s="6138"/>
      <c r="G33" s="6138"/>
      <c r="H33" s="6138"/>
      <c r="I33" s="6138"/>
      <c r="J33" s="6138"/>
      <c r="K33" s="4430"/>
      <c r="L33" s="4430"/>
      <c r="M33" s="1172"/>
      <c r="N33" s="1172"/>
      <c r="O33" s="1172"/>
      <c r="P33" s="1172"/>
    </row>
    <row r="34" spans="1:16" ht="18.75" customHeight="1">
      <c r="A34" s="6138"/>
      <c r="B34" s="6138"/>
      <c r="C34" s="6138"/>
      <c r="D34" s="6138"/>
      <c r="E34" s="6138"/>
      <c r="F34" s="6138"/>
      <c r="G34" s="6138"/>
      <c r="H34" s="6138"/>
      <c r="I34" s="6138"/>
      <c r="J34" s="6138"/>
      <c r="K34" s="4430"/>
      <c r="L34" s="4430"/>
      <c r="M34" s="1172"/>
      <c r="N34" s="1172"/>
      <c r="O34" s="1172"/>
      <c r="P34" s="1172"/>
    </row>
    <row r="35" spans="1:16" ht="18.75" customHeight="1">
      <c r="A35" s="6138"/>
      <c r="B35" s="6138"/>
      <c r="C35" s="6138"/>
      <c r="D35" s="6138"/>
      <c r="E35" s="6138"/>
      <c r="F35" s="6138"/>
      <c r="G35" s="6138"/>
      <c r="H35" s="6138"/>
      <c r="I35" s="6138"/>
      <c r="J35" s="6138"/>
      <c r="K35" s="4430"/>
      <c r="L35" s="4430"/>
      <c r="M35" s="1172"/>
      <c r="N35" s="1172"/>
      <c r="O35" s="1172"/>
      <c r="P35" s="1172"/>
    </row>
    <row r="36" spans="1:16" ht="18.75" customHeight="1">
      <c r="A36" s="6138"/>
      <c r="B36" s="6138"/>
      <c r="C36" s="6138"/>
      <c r="D36" s="6138"/>
      <c r="E36" s="6138"/>
      <c r="F36" s="6138"/>
      <c r="G36" s="6138"/>
      <c r="H36" s="6138"/>
      <c r="I36" s="6138"/>
      <c r="J36" s="6138"/>
      <c r="K36" s="4430"/>
      <c r="L36" s="4430"/>
      <c r="M36" s="1172"/>
      <c r="N36" s="1172"/>
      <c r="O36" s="1172"/>
      <c r="P36" s="1172"/>
    </row>
    <row r="37" spans="1:16" ht="18.75" customHeight="1">
      <c r="A37" s="6138"/>
      <c r="B37" s="6138"/>
      <c r="C37" s="6138"/>
      <c r="D37" s="6138"/>
      <c r="E37" s="6138"/>
      <c r="F37" s="6138"/>
      <c r="G37" s="6138"/>
      <c r="H37" s="6138"/>
      <c r="I37" s="6138"/>
      <c r="J37" s="6138"/>
      <c r="K37" s="4430"/>
      <c r="L37" s="4430"/>
      <c r="M37" s="1172"/>
      <c r="N37" s="1172"/>
      <c r="O37" s="1172"/>
      <c r="P37" s="1172"/>
    </row>
    <row r="38" spans="1:16" ht="18.75" customHeight="1">
      <c r="A38" s="6138"/>
      <c r="B38" s="6138"/>
      <c r="C38" s="6138"/>
      <c r="D38" s="6138"/>
      <c r="E38" s="6138"/>
      <c r="F38" s="6138"/>
      <c r="G38" s="6138"/>
      <c r="H38" s="6138"/>
      <c r="I38" s="6138"/>
      <c r="J38" s="6138"/>
      <c r="K38" s="4430"/>
      <c r="L38" s="4430"/>
      <c r="M38" s="1172"/>
      <c r="N38" s="1172"/>
      <c r="O38" s="1172"/>
      <c r="P38" s="1172"/>
    </row>
    <row r="39" spans="1:16" ht="18.75" customHeight="1">
      <c r="A39" s="6138"/>
      <c r="B39" s="6138"/>
      <c r="C39" s="6138"/>
      <c r="D39" s="6138"/>
      <c r="E39" s="6138"/>
      <c r="F39" s="6138"/>
      <c r="G39" s="6138"/>
      <c r="H39" s="6138"/>
      <c r="I39" s="6138"/>
      <c r="J39" s="6138"/>
      <c r="K39" s="4430"/>
      <c r="L39" s="4430"/>
      <c r="M39" s="1172"/>
      <c r="N39" s="1172"/>
      <c r="O39" s="1172"/>
      <c r="P39" s="1172"/>
    </row>
    <row r="40" spans="1:16" ht="18.75" customHeight="1">
      <c r="A40" s="6138"/>
      <c r="B40" s="6138"/>
      <c r="C40" s="6138"/>
      <c r="D40" s="6138"/>
      <c r="E40" s="6138"/>
      <c r="F40" s="6138"/>
      <c r="G40" s="6138"/>
      <c r="H40" s="6138"/>
      <c r="I40" s="6138"/>
      <c r="J40" s="6138"/>
      <c r="K40" s="1505"/>
      <c r="L40" s="1505"/>
    </row>
    <row r="41" spans="1:16" ht="18.75" customHeight="1">
      <c r="A41" s="6138"/>
      <c r="B41" s="6138"/>
      <c r="C41" s="6138"/>
      <c r="D41" s="6138"/>
      <c r="E41" s="6138"/>
      <c r="F41" s="6138"/>
      <c r="G41" s="6138"/>
      <c r="H41" s="6138"/>
      <c r="I41" s="6138"/>
      <c r="J41" s="6138"/>
      <c r="K41" s="1505"/>
      <c r="L41" s="1505"/>
    </row>
    <row r="42" spans="1:16" ht="18.75" customHeight="1">
      <c r="A42" s="6138"/>
      <c r="B42" s="6138"/>
      <c r="C42" s="6138"/>
      <c r="D42" s="6138"/>
      <c r="E42" s="6138"/>
      <c r="F42" s="6138"/>
      <c r="G42" s="6138"/>
      <c r="H42" s="6138"/>
      <c r="I42" s="6138"/>
      <c r="J42" s="6138"/>
      <c r="K42" s="1505"/>
      <c r="L42" s="1505"/>
    </row>
    <row r="43" spans="1:16">
      <c r="A43" s="6138"/>
      <c r="B43" s="6138"/>
      <c r="C43" s="6138"/>
      <c r="D43" s="6138"/>
      <c r="E43" s="6138"/>
      <c r="F43" s="6138"/>
      <c r="G43" s="6138"/>
      <c r="H43" s="6138"/>
      <c r="I43" s="6138"/>
      <c r="J43" s="6138"/>
      <c r="K43" s="1505"/>
      <c r="L43" s="1505"/>
    </row>
    <row r="44" spans="1:16">
      <c r="A44" s="1505"/>
      <c r="B44" s="1505"/>
      <c r="C44" s="1505"/>
      <c r="D44" s="1505"/>
      <c r="E44" s="1505"/>
      <c r="F44" s="1505"/>
      <c r="G44" s="1505"/>
      <c r="H44" s="1505"/>
      <c r="I44" s="1505"/>
      <c r="J44" s="1506" t="s">
        <v>6374</v>
      </c>
      <c r="K44" s="1505"/>
      <c r="L44" s="1505"/>
    </row>
    <row r="45" spans="1:16">
      <c r="A45" s="1505"/>
      <c r="B45" s="1505"/>
      <c r="C45" s="1505"/>
      <c r="D45" s="1505"/>
      <c r="E45" s="1505"/>
      <c r="F45" s="1505"/>
      <c r="G45" s="1505"/>
      <c r="H45" s="1505"/>
      <c r="I45" s="1505"/>
      <c r="J45" s="1505"/>
      <c r="K45" s="1505"/>
      <c r="L45" s="1505"/>
    </row>
  </sheetData>
  <mergeCells count="5">
    <mergeCell ref="A4:J23"/>
    <mergeCell ref="A3:J3"/>
    <mergeCell ref="A1:J1"/>
    <mergeCell ref="A24:J24"/>
    <mergeCell ref="A25:J43"/>
  </mergeCells>
  <phoneticPr fontId="2"/>
  <hyperlinks>
    <hyperlink ref="L2" location="目次!F144" display="目　次" xr:uid="{00000000-0004-0000-7900-000000000000}"/>
  </hyperlinks>
  <pageMargins left="0.25" right="0.25" top="0.75" bottom="0.75" header="0.3" footer="0.3"/>
  <pageSetup paperSize="9" scale="92"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30"/>
  <sheetViews>
    <sheetView showGridLines="0" zoomScaleNormal="100" workbookViewId="0">
      <selection activeCell="H2" sqref="H2"/>
    </sheetView>
  </sheetViews>
  <sheetFormatPr defaultRowHeight="12"/>
  <cols>
    <col min="1" max="1" width="27.375" style="533" customWidth="1"/>
    <col min="2" max="2" width="7.375" style="533" customWidth="1"/>
    <col min="3" max="3" width="7.25" style="533" customWidth="1"/>
    <col min="4" max="4" width="14.75" style="533" customWidth="1"/>
    <col min="5" max="5" width="10.25" style="533" customWidth="1"/>
    <col min="6" max="6" width="15" style="533" customWidth="1"/>
    <col min="7" max="7" width="9" style="533"/>
    <col min="8" max="8" width="11.75" style="533" customWidth="1"/>
    <col min="9" max="16384" width="9" style="533"/>
  </cols>
  <sheetData>
    <row r="1" spans="1:8" ht="24" customHeight="1" thickBot="1">
      <c r="A1" s="128" t="s">
        <v>2853</v>
      </c>
      <c r="E1" s="6139">
        <v>45382</v>
      </c>
      <c r="F1" s="6139"/>
      <c r="G1" s="1259"/>
    </row>
    <row r="2" spans="1:8" s="265" customFormat="1" ht="54">
      <c r="A2" s="3990" t="s">
        <v>2852</v>
      </c>
      <c r="B2" s="2025" t="s">
        <v>2851</v>
      </c>
      <c r="C2" s="2025" t="s">
        <v>2850</v>
      </c>
      <c r="D2" s="283" t="s">
        <v>2849</v>
      </c>
      <c r="E2" s="283" t="s">
        <v>2848</v>
      </c>
      <c r="F2" s="3990" t="s">
        <v>2847</v>
      </c>
      <c r="H2" s="592" t="s">
        <v>8125</v>
      </c>
    </row>
    <row r="3" spans="1:8" s="1262" customFormat="1" ht="21" customHeight="1">
      <c r="A3" s="4136" t="s">
        <v>2846</v>
      </c>
      <c r="B3" s="2026" t="s">
        <v>2845</v>
      </c>
      <c r="C3" s="2027" t="s">
        <v>2844</v>
      </c>
      <c r="D3" s="1260" t="s">
        <v>2843</v>
      </c>
      <c r="E3" s="1260" t="s">
        <v>2832</v>
      </c>
      <c r="F3" s="1261" t="s">
        <v>2842</v>
      </c>
    </row>
    <row r="4" spans="1:8" s="1262" customFormat="1" ht="21" customHeight="1">
      <c r="A4" s="4136" t="s">
        <v>2841</v>
      </c>
      <c r="B4" s="2028"/>
      <c r="C4" s="2028"/>
      <c r="D4" s="1263" t="s">
        <v>6823</v>
      </c>
      <c r="E4" s="1263" t="s">
        <v>2832</v>
      </c>
      <c r="F4" s="1261"/>
    </row>
    <row r="5" spans="1:8" s="1262" customFormat="1" ht="21" customHeight="1">
      <c r="A5" s="2023" t="s">
        <v>2840</v>
      </c>
      <c r="B5" s="2029">
        <v>97900</v>
      </c>
      <c r="C5" s="2029">
        <v>35000</v>
      </c>
      <c r="D5" s="1263" t="s">
        <v>2839</v>
      </c>
      <c r="E5" s="1263" t="s">
        <v>2836</v>
      </c>
      <c r="F5" s="1261" t="s">
        <v>2838</v>
      </c>
    </row>
    <row r="6" spans="1:8" s="1262" customFormat="1" ht="21" customHeight="1">
      <c r="A6" s="4136"/>
      <c r="B6" s="2028"/>
      <c r="C6" s="2028"/>
      <c r="D6" s="1263" t="s">
        <v>2837</v>
      </c>
      <c r="E6" s="1263" t="s">
        <v>2836</v>
      </c>
      <c r="F6" s="1264" t="s">
        <v>6824</v>
      </c>
    </row>
    <row r="7" spans="1:8" s="1262" customFormat="1" ht="21" customHeight="1">
      <c r="A7" s="4136"/>
      <c r="B7" s="2028"/>
      <c r="C7" s="2028"/>
      <c r="D7" s="1263" t="s">
        <v>2835</v>
      </c>
      <c r="E7" s="1263" t="s">
        <v>2832</v>
      </c>
      <c r="F7" s="1261"/>
    </row>
    <row r="8" spans="1:8" s="1262" customFormat="1" ht="21" customHeight="1">
      <c r="A8" s="4136"/>
      <c r="B8" s="2028"/>
      <c r="C8" s="2028"/>
      <c r="D8" s="1263" t="s">
        <v>6825</v>
      </c>
      <c r="E8" s="1263" t="s">
        <v>2834</v>
      </c>
      <c r="F8" s="1261"/>
    </row>
    <row r="9" spans="1:8" s="1262" customFormat="1" ht="21" customHeight="1">
      <c r="A9" s="4136"/>
      <c r="B9" s="2028"/>
      <c r="C9" s="2028"/>
      <c r="D9" s="1263" t="s">
        <v>2833</v>
      </c>
      <c r="E9" s="1263" t="s">
        <v>2832</v>
      </c>
      <c r="F9" s="1261"/>
    </row>
    <row r="10" spans="1:8" s="1262" customFormat="1" ht="21" customHeight="1" thickBot="1">
      <c r="A10" s="2024"/>
      <c r="B10" s="2030"/>
      <c r="C10" s="2030"/>
      <c r="D10" s="1266" t="s">
        <v>6826</v>
      </c>
      <c r="E10" s="1265"/>
      <c r="F10" s="1267"/>
    </row>
    <row r="11" spans="1:8" s="1262" customFormat="1" ht="21" customHeight="1">
      <c r="B11" s="1268"/>
      <c r="C11" s="1268"/>
      <c r="D11" s="1268"/>
      <c r="E11" s="1268"/>
      <c r="F11" s="2010" t="s">
        <v>2831</v>
      </c>
    </row>
    <row r="12" spans="1:8" ht="15.95" customHeight="1">
      <c r="A12" s="3" t="s">
        <v>2830</v>
      </c>
    </row>
    <row r="13" spans="1:8" ht="15.95" customHeight="1"/>
    <row r="14" spans="1:8" ht="15.95" customHeight="1"/>
    <row r="15" spans="1:8" ht="15.95" customHeight="1">
      <c r="A15" s="1259"/>
    </row>
    <row r="16" spans="1:8" ht="15.95" customHeight="1"/>
    <row r="17" spans="1:6" ht="39.75" customHeight="1" thickBot="1">
      <c r="A17" s="128" t="s">
        <v>2853</v>
      </c>
      <c r="E17" s="6140">
        <v>45747</v>
      </c>
      <c r="F17" s="6140"/>
    </row>
    <row r="18" spans="1:6" ht="15.95" customHeight="1">
      <c r="A18" s="2828" t="s">
        <v>2852</v>
      </c>
      <c r="B18" s="2829" t="s">
        <v>2851</v>
      </c>
      <c r="C18" s="2829" t="s">
        <v>2850</v>
      </c>
      <c r="D18" s="2830" t="s">
        <v>2849</v>
      </c>
      <c r="E18" s="2830" t="s">
        <v>2848</v>
      </c>
      <c r="F18" s="2828" t="s">
        <v>2847</v>
      </c>
    </row>
    <row r="19" spans="1:6" ht="15.95" customHeight="1">
      <c r="A19" s="2831" t="s">
        <v>2846</v>
      </c>
      <c r="B19" s="2026" t="s">
        <v>2845</v>
      </c>
      <c r="C19" s="2027" t="s">
        <v>2844</v>
      </c>
      <c r="D19" s="1260" t="s">
        <v>2843</v>
      </c>
      <c r="E19" s="1260" t="s">
        <v>2832</v>
      </c>
      <c r="F19" s="1261" t="s">
        <v>2842</v>
      </c>
    </row>
    <row r="20" spans="1:6" ht="15.95" customHeight="1">
      <c r="A20" s="2831" t="s">
        <v>2841</v>
      </c>
      <c r="B20" s="2028"/>
      <c r="C20" s="2028"/>
      <c r="D20" s="1263" t="s">
        <v>6823</v>
      </c>
      <c r="E20" s="1263" t="s">
        <v>2832</v>
      </c>
      <c r="F20" s="1261"/>
    </row>
    <row r="21" spans="1:6" ht="15.95" customHeight="1">
      <c r="A21" s="2832" t="s">
        <v>2840</v>
      </c>
      <c r="B21" s="2029">
        <v>97900</v>
      </c>
      <c r="C21" s="2029">
        <v>35000</v>
      </c>
      <c r="D21" s="1263" t="s">
        <v>2839</v>
      </c>
      <c r="E21" s="1263" t="s">
        <v>2836</v>
      </c>
      <c r="F21" s="1261" t="s">
        <v>2838</v>
      </c>
    </row>
    <row r="22" spans="1:6" ht="15.95" customHeight="1">
      <c r="A22" s="2831"/>
      <c r="B22" s="2028"/>
      <c r="C22" s="2028"/>
      <c r="D22" s="1263" t="s">
        <v>2837</v>
      </c>
      <c r="E22" s="1263" t="s">
        <v>2836</v>
      </c>
      <c r="F22" s="1264" t="s">
        <v>6824</v>
      </c>
    </row>
    <row r="23" spans="1:6" ht="15.95" customHeight="1">
      <c r="A23" s="2831"/>
      <c r="B23" s="2028"/>
      <c r="C23" s="2028"/>
      <c r="D23" s="1263" t="s">
        <v>2835</v>
      </c>
      <c r="E23" s="1263" t="s">
        <v>2832</v>
      </c>
      <c r="F23" s="1261"/>
    </row>
    <row r="24" spans="1:6" ht="15.95" customHeight="1">
      <c r="A24" s="2831"/>
      <c r="B24" s="2028"/>
      <c r="C24" s="2028"/>
      <c r="D24" s="1263" t="s">
        <v>6825</v>
      </c>
      <c r="E24" s="1263" t="s">
        <v>2834</v>
      </c>
      <c r="F24" s="1261"/>
    </row>
    <row r="25" spans="1:6" ht="15.95" customHeight="1">
      <c r="A25" s="2831"/>
      <c r="B25" s="2028"/>
      <c r="C25" s="2028"/>
      <c r="D25" s="1263" t="s">
        <v>2833</v>
      </c>
      <c r="E25" s="1263" t="s">
        <v>2832</v>
      </c>
      <c r="F25" s="1261"/>
    </row>
    <row r="26" spans="1:6" ht="15.95" customHeight="1" thickBot="1">
      <c r="A26" s="2833"/>
      <c r="B26" s="2030"/>
      <c r="C26" s="2030"/>
      <c r="D26" s="1266" t="s">
        <v>6826</v>
      </c>
      <c r="E26" s="1265"/>
      <c r="F26" s="2834"/>
    </row>
    <row r="27" spans="1:6" ht="15.95" customHeight="1">
      <c r="A27" s="1262"/>
      <c r="B27" s="1268"/>
      <c r="C27" s="1268"/>
      <c r="D27" s="1268"/>
      <c r="E27" s="1268"/>
      <c r="F27" s="2010" t="s">
        <v>2831</v>
      </c>
    </row>
    <row r="28" spans="1:6" ht="15.95" customHeight="1">
      <c r="A28" s="3" t="s">
        <v>2830</v>
      </c>
    </row>
    <row r="29" spans="1:6" ht="15.95" customHeight="1"/>
    <row r="30" spans="1:6" ht="15.95" customHeight="1"/>
  </sheetData>
  <mergeCells count="2">
    <mergeCell ref="E1:F1"/>
    <mergeCell ref="E17:F17"/>
  </mergeCells>
  <phoneticPr fontId="2"/>
  <hyperlinks>
    <hyperlink ref="H2" location="目次!F145" display="目　次" xr:uid="{00000000-0004-0000-7A00-000000000000}"/>
  </hyperlinks>
  <pageMargins left="0.86614173228346458" right="0.86614173228346458" top="0.98425196850393704" bottom="0.98425196850393704" header="0.51181102362204722" footer="0.51181102362204722"/>
  <pageSetup paperSize="9" scale="7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27"/>
  <sheetViews>
    <sheetView showGridLines="0" zoomScaleNormal="100" workbookViewId="0">
      <selection activeCell="G2" sqref="G2"/>
    </sheetView>
  </sheetViews>
  <sheetFormatPr defaultRowHeight="13.5"/>
  <cols>
    <col min="1" max="1" width="14.375" style="3" customWidth="1"/>
    <col min="2" max="2" width="17" style="3" customWidth="1"/>
    <col min="3" max="4" width="15.75" style="3" customWidth="1"/>
    <col min="5" max="5" width="14.5" style="3" customWidth="1"/>
    <col min="6" max="6" width="9.125" style="3" customWidth="1"/>
    <col min="7" max="7" width="10.625" style="3" customWidth="1"/>
    <col min="8" max="9" width="9.125" style="3" customWidth="1"/>
    <col min="10" max="16384" width="9" style="3"/>
  </cols>
  <sheetData>
    <row r="1" spans="1:7" ht="18.75" customHeight="1" thickBot="1">
      <c r="A1" s="3" t="s">
        <v>2862</v>
      </c>
      <c r="E1" s="1270" t="s">
        <v>2861</v>
      </c>
    </row>
    <row r="2" spans="1:7" s="139" customFormat="1" ht="18.75">
      <c r="A2" s="5727" t="s">
        <v>2146</v>
      </c>
      <c r="B2" s="1271" t="s">
        <v>2860</v>
      </c>
      <c r="C2" s="3970" t="s">
        <v>2859</v>
      </c>
      <c r="D2" s="5727" t="s">
        <v>2858</v>
      </c>
      <c r="E2" s="4123" t="s">
        <v>2857</v>
      </c>
      <c r="G2" s="5207" t="s">
        <v>8125</v>
      </c>
    </row>
    <row r="3" spans="1:7" s="139" customFormat="1" ht="15.95" customHeight="1">
      <c r="A3" s="5534"/>
      <c r="B3" s="102" t="s">
        <v>2856</v>
      </c>
      <c r="C3" s="1272" t="s">
        <v>2855</v>
      </c>
      <c r="D3" s="5534"/>
      <c r="E3" s="102" t="s">
        <v>2854</v>
      </c>
    </row>
    <row r="4" spans="1:7" ht="15.95" customHeight="1">
      <c r="A4" s="1333">
        <v>2</v>
      </c>
      <c r="B4" s="107">
        <v>97283</v>
      </c>
      <c r="C4" s="107">
        <v>96508</v>
      </c>
      <c r="D4" s="107">
        <v>43949</v>
      </c>
      <c r="E4" s="1273">
        <v>99.2</v>
      </c>
    </row>
    <row r="5" spans="1:7" ht="15.95" customHeight="1">
      <c r="A5" s="1334">
        <v>3</v>
      </c>
      <c r="B5" s="1255">
        <v>96149</v>
      </c>
      <c r="C5" s="1255">
        <v>95442</v>
      </c>
      <c r="D5" s="1255">
        <v>44138</v>
      </c>
      <c r="E5" s="1274">
        <v>99.3</v>
      </c>
    </row>
    <row r="6" spans="1:7" ht="15.95" customHeight="1">
      <c r="A6" s="1333">
        <v>4</v>
      </c>
      <c r="B6" s="101">
        <v>95046</v>
      </c>
      <c r="C6" s="101">
        <v>94390</v>
      </c>
      <c r="D6" s="101">
        <v>44486</v>
      </c>
      <c r="E6" s="3145">
        <v>99.3</v>
      </c>
    </row>
    <row r="7" spans="1:7" ht="15.95" customHeight="1">
      <c r="A7" s="3144">
        <v>5</v>
      </c>
      <c r="B7" s="101">
        <v>94000</v>
      </c>
      <c r="C7" s="101">
        <v>93363</v>
      </c>
      <c r="D7" s="101">
        <v>44589</v>
      </c>
      <c r="E7" s="3145">
        <v>99.3</v>
      </c>
    </row>
    <row r="8" spans="1:7" ht="15.95" customHeight="1" thickBot="1">
      <c r="A8" s="3146">
        <v>6</v>
      </c>
      <c r="B8" s="2453">
        <v>92863</v>
      </c>
      <c r="C8" s="2453">
        <v>92267</v>
      </c>
      <c r="D8" s="2453">
        <v>44735</v>
      </c>
      <c r="E8" s="3147">
        <v>99.4</v>
      </c>
    </row>
    <row r="9" spans="1:7" ht="15.95" customHeight="1">
      <c r="E9" s="2010" t="s">
        <v>2831</v>
      </c>
    </row>
    <row r="10" spans="1:7" ht="15.95" customHeight="1"/>
    <row r="11" spans="1:7" ht="15.95" customHeight="1">
      <c r="B11" s="1269"/>
    </row>
    <row r="12" spans="1:7" ht="15.95" customHeight="1"/>
    <row r="13" spans="1:7" ht="15.95" customHeight="1"/>
    <row r="14" spans="1:7" ht="15.95" customHeight="1"/>
    <row r="15" spans="1:7" ht="15.95" customHeight="1"/>
    <row r="16" spans="1:7" ht="15.95" customHeight="1">
      <c r="E16" s="125"/>
    </row>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2">
    <mergeCell ref="A2:A3"/>
    <mergeCell ref="D2:D3"/>
  </mergeCells>
  <phoneticPr fontId="2"/>
  <hyperlinks>
    <hyperlink ref="G2" location="目次!F146" display="目　次" xr:uid="{00000000-0004-0000-7B00-000000000000}"/>
  </hyperlinks>
  <pageMargins left="0.86614173228346458" right="0.86614173228346458" top="0.98425196850393704" bottom="0.98425196850393704" header="0.51181102362204722" footer="0.51181102362204722"/>
  <pageSetup paperSize="9" scale="97" orientation="portrait" horizontalDpi="300" verticalDpi="300" r:id="rId1"/>
  <headerFooter alignWithMargins="0"/>
  <colBreaks count="1" manualBreakCount="1">
    <brk id="5"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K27"/>
  <sheetViews>
    <sheetView showGridLines="0" zoomScaleNormal="100" workbookViewId="0">
      <selection activeCell="K2" sqref="K2"/>
    </sheetView>
  </sheetViews>
  <sheetFormatPr defaultRowHeight="13.5"/>
  <cols>
    <col min="1" max="1" width="8.375" style="3" customWidth="1"/>
    <col min="2" max="2" width="11.5" style="3" customWidth="1"/>
    <col min="3" max="3" width="9.375" style="3" customWidth="1"/>
    <col min="4" max="4" width="8.5" style="3" customWidth="1"/>
    <col min="5" max="5" width="7.625" style="3" customWidth="1"/>
    <col min="6" max="6" width="8.375" style="3" customWidth="1"/>
    <col min="7" max="7" width="7.625" style="3" customWidth="1"/>
    <col min="8" max="8" width="8.375" style="3" customWidth="1"/>
    <col min="9" max="9" width="9.375" style="3" customWidth="1"/>
    <col min="10" max="10" width="9.125" style="3" customWidth="1"/>
    <col min="11" max="11" width="10.75" style="3" customWidth="1"/>
    <col min="12" max="13" width="9.125" style="3" customWidth="1"/>
    <col min="14" max="16384" width="9" style="3"/>
  </cols>
  <sheetData>
    <row r="1" spans="1:11" ht="15.95" customHeight="1" thickBot="1">
      <c r="A1" s="128" t="s">
        <v>2877</v>
      </c>
      <c r="G1" s="2580"/>
      <c r="H1" s="4065"/>
      <c r="I1" s="123" t="s">
        <v>2876</v>
      </c>
    </row>
    <row r="2" spans="1:11" s="139" customFormat="1" ht="16.5" customHeight="1">
      <c r="A2" s="5727" t="s">
        <v>2146</v>
      </c>
      <c r="B2" s="104" t="s">
        <v>2171</v>
      </c>
      <c r="C2" s="104"/>
      <c r="D2" s="104"/>
      <c r="E2" s="5642" t="s">
        <v>2875</v>
      </c>
      <c r="F2" s="5644"/>
      <c r="G2" s="5642" t="s">
        <v>2874</v>
      </c>
      <c r="H2" s="5644"/>
      <c r="I2" s="6125" t="s">
        <v>2873</v>
      </c>
      <c r="K2" s="5207" t="s">
        <v>8127</v>
      </c>
    </row>
    <row r="3" spans="1:11" s="139" customFormat="1" ht="27">
      <c r="A3" s="5534"/>
      <c r="B3" s="4122" t="s">
        <v>2872</v>
      </c>
      <c r="C3" s="4069" t="s">
        <v>2871</v>
      </c>
      <c r="D3" s="3976" t="s">
        <v>2870</v>
      </c>
      <c r="E3" s="4072" t="s">
        <v>2869</v>
      </c>
      <c r="F3" s="4072" t="s">
        <v>2868</v>
      </c>
      <c r="G3" s="4072" t="s">
        <v>2869</v>
      </c>
      <c r="H3" s="4072" t="s">
        <v>2868</v>
      </c>
      <c r="I3" s="6141"/>
    </row>
    <row r="4" spans="1:11" ht="15.95" customHeight="1">
      <c r="A4" s="1335">
        <v>2</v>
      </c>
      <c r="B4" s="1282">
        <v>11183227</v>
      </c>
      <c r="C4" s="107">
        <v>9311070</v>
      </c>
      <c r="D4" s="1273">
        <v>83.3</v>
      </c>
      <c r="E4" s="1275" t="s">
        <v>2867</v>
      </c>
      <c r="F4" s="107">
        <v>34389</v>
      </c>
      <c r="G4" s="1276" t="s">
        <v>2866</v>
      </c>
      <c r="H4" s="101">
        <v>26793</v>
      </c>
      <c r="I4" s="107">
        <v>30639</v>
      </c>
    </row>
    <row r="5" spans="1:11" ht="15.95" customHeight="1">
      <c r="A5" s="1336">
        <v>3</v>
      </c>
      <c r="B5" s="2581">
        <v>10628119</v>
      </c>
      <c r="C5" s="1255">
        <v>9249227</v>
      </c>
      <c r="D5" s="1274">
        <v>87</v>
      </c>
      <c r="E5" s="1277" t="s">
        <v>2865</v>
      </c>
      <c r="F5" s="1255">
        <v>31818</v>
      </c>
      <c r="G5" s="1277" t="s">
        <v>2864</v>
      </c>
      <c r="H5" s="1255">
        <v>27058</v>
      </c>
      <c r="I5" s="1255">
        <v>29118</v>
      </c>
    </row>
    <row r="6" spans="1:11" ht="15.95" customHeight="1">
      <c r="A6" s="1335">
        <v>4</v>
      </c>
      <c r="B6" s="3148">
        <v>10329031</v>
      </c>
      <c r="C6" s="101">
        <v>9106669</v>
      </c>
      <c r="D6" s="3145">
        <v>88.2</v>
      </c>
      <c r="E6" s="1276" t="s">
        <v>6464</v>
      </c>
      <c r="F6" s="101">
        <v>31444</v>
      </c>
      <c r="G6" s="1276" t="s">
        <v>6465</v>
      </c>
      <c r="H6" s="101">
        <v>25718</v>
      </c>
      <c r="I6" s="101">
        <v>28299</v>
      </c>
    </row>
    <row r="7" spans="1:11" ht="15.95" customHeight="1">
      <c r="A7" s="2065">
        <v>5</v>
      </c>
      <c r="B7" s="3148">
        <v>10228553</v>
      </c>
      <c r="C7" s="101">
        <v>9024979</v>
      </c>
      <c r="D7" s="3145">
        <v>88.2</v>
      </c>
      <c r="E7" s="1276" t="s">
        <v>6908</v>
      </c>
      <c r="F7" s="101">
        <v>30806</v>
      </c>
      <c r="G7" s="1276" t="s">
        <v>6911</v>
      </c>
      <c r="H7" s="101">
        <v>25643</v>
      </c>
      <c r="I7" s="101">
        <v>27947</v>
      </c>
    </row>
    <row r="8" spans="1:11" ht="15.95" customHeight="1" thickBot="1">
      <c r="A8" s="2986">
        <v>6</v>
      </c>
      <c r="B8" s="2480">
        <v>10158026</v>
      </c>
      <c r="C8" s="2453">
        <v>8954810</v>
      </c>
      <c r="D8" s="3147">
        <v>88.2</v>
      </c>
      <c r="E8" s="3149" t="s">
        <v>6909</v>
      </c>
      <c r="F8" s="2453">
        <v>30842</v>
      </c>
      <c r="G8" s="3149" t="s">
        <v>6910</v>
      </c>
      <c r="H8" s="2453">
        <v>25021</v>
      </c>
      <c r="I8" s="2453">
        <v>27830</v>
      </c>
    </row>
    <row r="9" spans="1:11" ht="15.95" customHeight="1">
      <c r="E9" s="4062"/>
      <c r="F9" s="4062"/>
      <c r="G9" s="4062"/>
      <c r="H9" s="4062"/>
      <c r="I9" s="4062" t="s">
        <v>2863</v>
      </c>
    </row>
    <row r="10" spans="1:11" ht="15.95" customHeight="1">
      <c r="A10" s="3" t="s">
        <v>2830</v>
      </c>
    </row>
    <row r="11" spans="1:11" ht="15.95" customHeight="1">
      <c r="D11" s="1278"/>
      <c r="I11" s="88"/>
    </row>
    <row r="12" spans="1:11" ht="15.95" customHeight="1">
      <c r="D12" s="1278"/>
      <c r="I12" s="1279"/>
    </row>
    <row r="13" spans="1:11" ht="15.95" customHeight="1">
      <c r="D13" s="1278"/>
      <c r="I13" s="1279"/>
    </row>
    <row r="14" spans="1:11" ht="15.95" customHeight="1">
      <c r="D14" s="1281"/>
      <c r="I14" s="1279"/>
    </row>
    <row r="15" spans="1:11" ht="15.95" customHeight="1">
      <c r="D15" s="1278"/>
      <c r="I15" s="1279"/>
    </row>
    <row r="16" spans="1:11" ht="15.95" customHeight="1">
      <c r="D16" s="1278"/>
      <c r="F16" s="1279"/>
      <c r="I16" s="1279"/>
    </row>
    <row r="17" spans="6:6" ht="15.95" customHeight="1">
      <c r="F17" s="1279"/>
    </row>
    <row r="18" spans="6:6" ht="15.95" customHeight="1">
      <c r="F18" s="1279"/>
    </row>
    <row r="19" spans="6:6" ht="15.95" customHeight="1">
      <c r="F19" s="1279"/>
    </row>
    <row r="20" spans="6:6" ht="15.95" customHeight="1">
      <c r="F20" s="1280"/>
    </row>
    <row r="21" spans="6:6" ht="15.95" customHeight="1"/>
    <row r="22" spans="6:6" ht="15.95" customHeight="1"/>
    <row r="23" spans="6:6" ht="15.95" customHeight="1"/>
    <row r="24" spans="6:6" ht="15.95" customHeight="1"/>
    <row r="25" spans="6:6" ht="15.95" customHeight="1"/>
    <row r="26" spans="6:6" ht="15.95" customHeight="1"/>
    <row r="27" spans="6:6" ht="15.95" customHeight="1"/>
  </sheetData>
  <mergeCells count="4">
    <mergeCell ref="I2:I3"/>
    <mergeCell ref="A2:A3"/>
    <mergeCell ref="E2:F2"/>
    <mergeCell ref="G2:H2"/>
  </mergeCells>
  <phoneticPr fontId="2"/>
  <hyperlinks>
    <hyperlink ref="K2" location="目次!F147" display="目　次　" xr:uid="{00000000-0004-0000-7C00-000000000000}"/>
  </hyperlinks>
  <pageMargins left="0.86614173228346458" right="0.86614173228346458" top="0.98425196850393704" bottom="0.98425196850393704" header="0.51181102362204722" footer="0.51181102362204722"/>
  <pageSetup paperSize="9" scale="96" orientation="portrait" r:id="rId1"/>
  <headerFooter alignWithMargins="0"/>
  <colBreaks count="1" manualBreakCount="1">
    <brk id="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G34"/>
  <sheetViews>
    <sheetView showGridLines="0" zoomScaleNormal="100" workbookViewId="0">
      <selection activeCell="F2" sqref="F2"/>
    </sheetView>
  </sheetViews>
  <sheetFormatPr defaultRowHeight="13.5"/>
  <cols>
    <col min="1" max="1" width="6.25" style="139" customWidth="1"/>
    <col min="2" max="2" width="9" style="139"/>
    <col min="3" max="3" width="20.625" style="139" customWidth="1"/>
    <col min="4" max="4" width="20.75" style="139" customWidth="1"/>
    <col min="5" max="5" width="9" style="139"/>
    <col min="6" max="6" width="11.25" style="139" customWidth="1"/>
    <col min="7" max="16384" width="9" style="139"/>
  </cols>
  <sheetData>
    <row r="1" spans="1:7" ht="24" customHeight="1" thickBot="1">
      <c r="A1" s="2584" t="s">
        <v>2890</v>
      </c>
      <c r="B1" s="2583"/>
      <c r="C1" s="2583"/>
      <c r="D1" s="4131" t="s">
        <v>6875</v>
      </c>
      <c r="E1" s="1285"/>
      <c r="F1" s="1285"/>
      <c r="G1" s="1285"/>
    </row>
    <row r="2" spans="1:7" ht="16.5" customHeight="1">
      <c r="A2" s="6147" t="s">
        <v>2172</v>
      </c>
      <c r="B2" s="5644"/>
      <c r="C2" s="3975" t="s">
        <v>2889</v>
      </c>
      <c r="D2" s="4126" t="s">
        <v>2888</v>
      </c>
      <c r="F2" s="5207" t="s">
        <v>8125</v>
      </c>
    </row>
    <row r="3" spans="1:7" ht="15.75" customHeight="1">
      <c r="A3" s="6148" t="s">
        <v>2887</v>
      </c>
      <c r="B3" s="2582" t="s">
        <v>2886</v>
      </c>
      <c r="C3" s="1978">
        <v>41348</v>
      </c>
      <c r="D3" s="1978">
        <v>7028035</v>
      </c>
    </row>
    <row r="4" spans="1:7" ht="15.75" customHeight="1">
      <c r="A4" s="6148"/>
      <c r="B4" s="2582" t="s">
        <v>2885</v>
      </c>
      <c r="C4" s="1978">
        <v>2100</v>
      </c>
      <c r="D4" s="1978">
        <v>488007</v>
      </c>
    </row>
    <row r="5" spans="1:7" ht="15.75" customHeight="1">
      <c r="A5" s="6148"/>
      <c r="B5" s="2582" t="s">
        <v>2884</v>
      </c>
      <c r="C5" s="1978">
        <v>744</v>
      </c>
      <c r="D5" s="1978">
        <v>393606</v>
      </c>
    </row>
    <row r="6" spans="1:7" ht="15.75" customHeight="1">
      <c r="A6" s="6148"/>
      <c r="B6" s="2582" t="s">
        <v>2883</v>
      </c>
      <c r="C6" s="1978">
        <v>270</v>
      </c>
      <c r="D6" s="1978">
        <v>545290</v>
      </c>
    </row>
    <row r="7" spans="1:7" ht="15.75" customHeight="1">
      <c r="A7" s="6148"/>
      <c r="B7" s="2582" t="s">
        <v>2882</v>
      </c>
      <c r="C7" s="1978">
        <v>100</v>
      </c>
      <c r="D7" s="1978">
        <v>351877</v>
      </c>
    </row>
    <row r="8" spans="1:7" ht="15.75" customHeight="1">
      <c r="A8" s="6148"/>
      <c r="B8" s="2582" t="s">
        <v>2881</v>
      </c>
      <c r="C8" s="1978">
        <v>24</v>
      </c>
      <c r="D8" s="1978">
        <v>212532</v>
      </c>
    </row>
    <row r="9" spans="1:7" ht="15.75" customHeight="1">
      <c r="A9" s="6148"/>
      <c r="B9" s="2582" t="s">
        <v>2880</v>
      </c>
      <c r="C9" s="1978">
        <v>1</v>
      </c>
      <c r="D9" s="1978">
        <v>5496</v>
      </c>
    </row>
    <row r="10" spans="1:7" ht="15.75" customHeight="1">
      <c r="A10" s="6148"/>
      <c r="B10" s="1283" t="s">
        <v>2879</v>
      </c>
      <c r="C10" s="1978">
        <v>0</v>
      </c>
      <c r="D10" s="1978">
        <v>0</v>
      </c>
    </row>
    <row r="11" spans="1:7" ht="15.75" customHeight="1">
      <c r="B11" s="1284" t="s">
        <v>328</v>
      </c>
      <c r="C11" s="2036">
        <f>SUM(C3:C10)</f>
        <v>44587</v>
      </c>
      <c r="D11" s="2036">
        <f>SUM(D3:D10)</f>
        <v>9024843</v>
      </c>
    </row>
    <row r="12" spans="1:7" ht="15.75" customHeight="1">
      <c r="A12" s="6149" t="s">
        <v>2878</v>
      </c>
      <c r="B12" s="6150"/>
      <c r="C12" s="3150">
        <v>2</v>
      </c>
      <c r="D12" s="3150">
        <v>136</v>
      </c>
    </row>
    <row r="13" spans="1:7" ht="22.5" customHeight="1" thickBot="1">
      <c r="A13" s="6151" t="s">
        <v>2043</v>
      </c>
      <c r="B13" s="6152"/>
      <c r="C13" s="2453">
        <f>C11+C12</f>
        <v>44589</v>
      </c>
      <c r="D13" s="2453">
        <f>D11+D12</f>
        <v>9024979</v>
      </c>
    </row>
    <row r="14" spans="1:7" ht="13.5" customHeight="1">
      <c r="D14" s="4084" t="s">
        <v>2863</v>
      </c>
    </row>
    <row r="15" spans="1:7">
      <c r="A15" s="139" t="s">
        <v>2830</v>
      </c>
    </row>
    <row r="17" spans="1:4">
      <c r="D17" s="1285"/>
    </row>
    <row r="20" spans="1:4" ht="15" thickBot="1">
      <c r="A20" s="2835" t="s">
        <v>2890</v>
      </c>
      <c r="B20" s="2836"/>
      <c r="C20" s="2836"/>
      <c r="D20" s="4065" t="s">
        <v>6912</v>
      </c>
    </row>
    <row r="21" spans="1:4">
      <c r="A21" s="6153" t="s">
        <v>2172</v>
      </c>
      <c r="B21" s="6119"/>
      <c r="C21" s="2837" t="s">
        <v>2889</v>
      </c>
      <c r="D21" s="4070" t="s">
        <v>2888</v>
      </c>
    </row>
    <row r="22" spans="1:4">
      <c r="A22" s="6142" t="s">
        <v>2887</v>
      </c>
      <c r="B22" s="2838" t="s">
        <v>2886</v>
      </c>
      <c r="C22" s="1978">
        <v>41507</v>
      </c>
      <c r="D22" s="1978">
        <v>6994556</v>
      </c>
    </row>
    <row r="23" spans="1:4">
      <c r="A23" s="6142"/>
      <c r="B23" s="2838" t="s">
        <v>2885</v>
      </c>
      <c r="C23" s="1978">
        <v>2089</v>
      </c>
      <c r="D23" s="1978">
        <v>475000</v>
      </c>
    </row>
    <row r="24" spans="1:4">
      <c r="A24" s="6142"/>
      <c r="B24" s="2838" t="s">
        <v>2884</v>
      </c>
      <c r="C24" s="1978">
        <v>740</v>
      </c>
      <c r="D24" s="1978">
        <v>382494</v>
      </c>
    </row>
    <row r="25" spans="1:4">
      <c r="A25" s="6142"/>
      <c r="B25" s="2838" t="s">
        <v>2883</v>
      </c>
      <c r="C25" s="1978">
        <v>273</v>
      </c>
      <c r="D25" s="1978">
        <v>549632</v>
      </c>
    </row>
    <row r="26" spans="1:4">
      <c r="A26" s="6142"/>
      <c r="B26" s="2838" t="s">
        <v>2882</v>
      </c>
      <c r="C26" s="1978">
        <v>99</v>
      </c>
      <c r="D26" s="1978">
        <v>362015</v>
      </c>
    </row>
    <row r="27" spans="1:4">
      <c r="A27" s="6142"/>
      <c r="B27" s="2838" t="s">
        <v>2881</v>
      </c>
      <c r="C27" s="1978">
        <v>24</v>
      </c>
      <c r="D27" s="1978">
        <v>186694</v>
      </c>
    </row>
    <row r="28" spans="1:4">
      <c r="A28" s="6142"/>
      <c r="B28" s="2838" t="s">
        <v>2880</v>
      </c>
      <c r="C28" s="1978">
        <v>1</v>
      </c>
      <c r="D28" s="1978">
        <v>4217</v>
      </c>
    </row>
    <row r="29" spans="1:4">
      <c r="A29" s="6142"/>
      <c r="B29" s="2839" t="s">
        <v>2879</v>
      </c>
      <c r="C29" s="1978">
        <v>0</v>
      </c>
      <c r="D29" s="1978">
        <v>0</v>
      </c>
    </row>
    <row r="30" spans="1:4">
      <c r="A30" s="3"/>
      <c r="B30" s="2840" t="s">
        <v>328</v>
      </c>
      <c r="C30" s="2036">
        <f>SUM(C22:C29)</f>
        <v>44733</v>
      </c>
      <c r="D30" s="2036">
        <f>SUM(D22:D29)</f>
        <v>8954608</v>
      </c>
    </row>
    <row r="31" spans="1:4">
      <c r="A31" s="6143" t="s">
        <v>2878</v>
      </c>
      <c r="B31" s="6144"/>
      <c r="C31" s="3150">
        <v>2</v>
      </c>
      <c r="D31" s="3150">
        <v>202</v>
      </c>
    </row>
    <row r="32" spans="1:4" ht="14.25" thickBot="1">
      <c r="A32" s="6145" t="s">
        <v>2043</v>
      </c>
      <c r="B32" s="6146"/>
      <c r="C32" s="2453">
        <f>C30+C31</f>
        <v>44735</v>
      </c>
      <c r="D32" s="2453">
        <f>D30+D31</f>
        <v>8954810</v>
      </c>
    </row>
    <row r="33" spans="1:4">
      <c r="A33" s="3"/>
      <c r="B33" s="3"/>
      <c r="C33" s="3"/>
      <c r="D33" s="4061" t="s">
        <v>2863</v>
      </c>
    </row>
    <row r="34" spans="1:4">
      <c r="A34" s="3" t="s">
        <v>2830</v>
      </c>
      <c r="B34" s="3"/>
      <c r="C34" s="3"/>
      <c r="D34" s="3"/>
    </row>
  </sheetData>
  <mergeCells count="8">
    <mergeCell ref="A22:A29"/>
    <mergeCell ref="A31:B31"/>
    <mergeCell ref="A32:B32"/>
    <mergeCell ref="A2:B2"/>
    <mergeCell ref="A3:A10"/>
    <mergeCell ref="A12:B12"/>
    <mergeCell ref="A13:B13"/>
    <mergeCell ref="A21:B21"/>
  </mergeCells>
  <phoneticPr fontId="2"/>
  <hyperlinks>
    <hyperlink ref="F2" location="目次!F148" display="目　次" xr:uid="{00000000-0004-0000-7D00-000000000000}"/>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30"/>
  <sheetViews>
    <sheetView showGridLines="0" zoomScaleNormal="100" workbookViewId="0">
      <selection activeCell="G2" sqref="G2"/>
    </sheetView>
  </sheetViews>
  <sheetFormatPr defaultRowHeight="13.5"/>
  <cols>
    <col min="1" max="5" width="15.5" style="3" customWidth="1"/>
    <col min="6" max="6" width="9.125" style="3" customWidth="1"/>
    <col min="7" max="7" width="10.875" style="3" customWidth="1"/>
    <col min="8" max="9" width="9.125" style="3" customWidth="1"/>
    <col min="10" max="16384" width="9" style="3"/>
  </cols>
  <sheetData>
    <row r="1" spans="1:7" ht="23.25" customHeight="1" thickBot="1">
      <c r="A1" s="128" t="s">
        <v>2896</v>
      </c>
      <c r="E1" s="123" t="s">
        <v>6827</v>
      </c>
    </row>
    <row r="2" spans="1:7" s="139" customFormat="1" ht="15.95" customHeight="1">
      <c r="A2" s="5727" t="s">
        <v>2146</v>
      </c>
      <c r="B2" s="5682" t="s">
        <v>2895</v>
      </c>
      <c r="C2" s="5682" t="s">
        <v>2894</v>
      </c>
      <c r="D2" s="5682" t="s">
        <v>2893</v>
      </c>
      <c r="E2" s="6154" t="s">
        <v>2892</v>
      </c>
      <c r="G2" s="5207" t="s">
        <v>8125</v>
      </c>
    </row>
    <row r="3" spans="1:7" s="139" customFormat="1" ht="15.95" customHeight="1">
      <c r="A3" s="5534"/>
      <c r="B3" s="5618"/>
      <c r="C3" s="5618"/>
      <c r="D3" s="5618"/>
      <c r="E3" s="6155"/>
    </row>
    <row r="4" spans="1:7" s="17" customFormat="1" ht="15.95" customHeight="1">
      <c r="A4" s="1333">
        <v>2</v>
      </c>
      <c r="B4" s="1258">
        <v>30437</v>
      </c>
      <c r="C4" s="1258">
        <v>177194</v>
      </c>
      <c r="D4" s="1258">
        <v>891766</v>
      </c>
      <c r="E4" s="1287">
        <v>4692</v>
      </c>
      <c r="F4" s="249"/>
    </row>
    <row r="5" spans="1:7" s="17" customFormat="1" ht="15.95" customHeight="1">
      <c r="A5" s="1334">
        <v>3</v>
      </c>
      <c r="B5" s="1288">
        <v>28405</v>
      </c>
      <c r="C5" s="1288">
        <v>177113</v>
      </c>
      <c r="D5" s="1288">
        <v>893193</v>
      </c>
      <c r="E5" s="1243">
        <v>4698</v>
      </c>
      <c r="F5" s="249"/>
    </row>
    <row r="6" spans="1:7" s="17" customFormat="1" ht="15.95" customHeight="1">
      <c r="A6" s="1333">
        <v>4</v>
      </c>
      <c r="B6" s="1223">
        <v>26222</v>
      </c>
      <c r="C6" s="1223">
        <v>177200</v>
      </c>
      <c r="D6" s="1223">
        <v>895080</v>
      </c>
      <c r="E6" s="1287">
        <v>4706</v>
      </c>
      <c r="F6" s="249"/>
    </row>
    <row r="7" spans="1:7" s="17" customFormat="1" ht="15.95" customHeight="1">
      <c r="A7" s="3144">
        <v>5</v>
      </c>
      <c r="B7" s="1223">
        <v>26222</v>
      </c>
      <c r="C7" s="1223">
        <v>179521</v>
      </c>
      <c r="D7" s="1223">
        <v>895430</v>
      </c>
      <c r="E7" s="1287">
        <v>4720</v>
      </c>
      <c r="F7" s="249"/>
    </row>
    <row r="8" spans="1:7" ht="15.95" customHeight="1" thickBot="1">
      <c r="A8" s="3146">
        <v>6</v>
      </c>
      <c r="B8" s="3151">
        <v>26222</v>
      </c>
      <c r="C8" s="3151">
        <v>184387</v>
      </c>
      <c r="D8" s="3151">
        <v>890606</v>
      </c>
      <c r="E8" s="3152">
        <v>4733</v>
      </c>
    </row>
    <row r="9" spans="1:7" ht="15.95" customHeight="1">
      <c r="E9" s="4062" t="s">
        <v>2863</v>
      </c>
    </row>
    <row r="10" spans="1:7" ht="15.95" customHeight="1">
      <c r="A10" s="3" t="s">
        <v>2830</v>
      </c>
    </row>
    <row r="11" spans="1:7" ht="15.95" customHeight="1">
      <c r="A11" s="3" t="s">
        <v>2891</v>
      </c>
    </row>
    <row r="12" spans="1:7" ht="15.95" customHeight="1"/>
    <row r="13" spans="1:7" ht="15.95" customHeight="1"/>
    <row r="14" spans="1:7" ht="15.95" customHeight="1"/>
    <row r="15" spans="1:7" ht="15.95" customHeight="1"/>
    <row r="16" spans="1:7" ht="15.95" customHeight="1"/>
    <row r="17" spans="4:4" ht="15.95" customHeight="1"/>
    <row r="18" spans="4:4" ht="15.95" customHeight="1">
      <c r="D18" s="125"/>
    </row>
    <row r="19" spans="4:4" ht="15.95" customHeight="1"/>
    <row r="20" spans="4:4" ht="15.95" customHeight="1"/>
    <row r="21" spans="4:4" ht="15.95" customHeight="1"/>
    <row r="22" spans="4:4" ht="15.95" customHeight="1"/>
    <row r="23" spans="4:4" ht="15.95" customHeight="1"/>
    <row r="24" spans="4:4" ht="15.95" customHeight="1"/>
    <row r="25" spans="4:4" ht="15.95" customHeight="1"/>
    <row r="26" spans="4:4" ht="15.95" customHeight="1"/>
    <row r="27" spans="4:4" ht="15.95" customHeight="1"/>
    <row r="28" spans="4:4" ht="15.95" customHeight="1"/>
    <row r="29" spans="4:4" ht="15.95" customHeight="1"/>
    <row r="30" spans="4:4" ht="15.95" customHeight="1"/>
  </sheetData>
  <mergeCells count="5">
    <mergeCell ref="E2:E3"/>
    <mergeCell ref="A2:A3"/>
    <mergeCell ref="B2:B3"/>
    <mergeCell ref="C2:C3"/>
    <mergeCell ref="D2:D3"/>
  </mergeCells>
  <phoneticPr fontId="2"/>
  <hyperlinks>
    <hyperlink ref="G2" location="目次!F149" display="目　次" xr:uid="{00000000-0004-0000-7E00-000000000000}"/>
  </hyperlinks>
  <pageMargins left="0.86614173228346458" right="0.86614173228346458" top="0.98425196850393704" bottom="0.98425196850393704" header="0.51181102362204722" footer="0.51181102362204722"/>
  <pageSetup paperSize="9" scale="98" orientation="portrait" r:id="rId1"/>
  <headerFooter alignWithMargins="0"/>
  <colBreaks count="1" manualBreakCount="1">
    <brk id="5"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G11"/>
  <sheetViews>
    <sheetView showGridLines="0" zoomScaleNormal="100" workbookViewId="0">
      <selection activeCell="G2" sqref="G2"/>
    </sheetView>
  </sheetViews>
  <sheetFormatPr defaultRowHeight="13.5"/>
  <cols>
    <col min="1" max="1" width="19.25" style="3" customWidth="1"/>
    <col min="2" max="2" width="13.875" style="3" customWidth="1"/>
    <col min="3" max="4" width="11.625" style="3" bestFit="1" customWidth="1"/>
    <col min="5" max="5" width="22" style="3" customWidth="1"/>
    <col min="6" max="6" width="9.125" style="3" customWidth="1"/>
    <col min="7" max="7" width="10.875" style="3" customWidth="1"/>
    <col min="8" max="9" width="9.125" style="3" customWidth="1"/>
    <col min="10" max="16384" width="9" style="3"/>
  </cols>
  <sheetData>
    <row r="1" spans="1:7" ht="24.75" customHeight="1" thickBot="1">
      <c r="A1" s="128" t="s">
        <v>2902</v>
      </c>
      <c r="E1" s="2376" t="s">
        <v>6873</v>
      </c>
    </row>
    <row r="2" spans="1:7" s="1290" customFormat="1" ht="40.5">
      <c r="A2" s="4045" t="s">
        <v>2901</v>
      </c>
      <c r="B2" s="2971" t="s">
        <v>2900</v>
      </c>
      <c r="C2" s="2971" t="s">
        <v>2899</v>
      </c>
      <c r="D2" s="283" t="s">
        <v>2857</v>
      </c>
      <c r="E2" s="3989"/>
      <c r="G2" s="5127" t="s">
        <v>8125</v>
      </c>
    </row>
    <row r="3" spans="1:7" ht="45" customHeight="1" thickBot="1">
      <c r="A3" s="1289" t="s">
        <v>2898</v>
      </c>
      <c r="B3" s="3153">
        <v>1339</v>
      </c>
      <c r="C3" s="3153">
        <v>1338</v>
      </c>
      <c r="D3" s="3154">
        <v>99.9</v>
      </c>
      <c r="E3" s="2585" t="s">
        <v>2897</v>
      </c>
    </row>
    <row r="4" spans="1:7" ht="15.95" customHeight="1">
      <c r="E4" s="4062" t="s">
        <v>2863</v>
      </c>
    </row>
    <row r="6" spans="1:7">
      <c r="B6" s="1291"/>
      <c r="C6" s="1291"/>
    </row>
    <row r="8" spans="1:7" ht="15" thickBot="1">
      <c r="A8" s="128" t="s">
        <v>2902</v>
      </c>
      <c r="E8" s="2376" t="s">
        <v>6913</v>
      </c>
    </row>
    <row r="9" spans="1:7" ht="40.5">
      <c r="A9" s="2841" t="s">
        <v>2901</v>
      </c>
      <c r="B9" s="2842" t="s">
        <v>2900</v>
      </c>
      <c r="C9" s="2842" t="s">
        <v>2899</v>
      </c>
      <c r="D9" s="2830" t="s">
        <v>2857</v>
      </c>
      <c r="E9" s="2843"/>
    </row>
    <row r="10" spans="1:7" ht="27.75" thickBot="1">
      <c r="A10" s="1289" t="s">
        <v>2898</v>
      </c>
      <c r="B10" s="3153">
        <v>1274</v>
      </c>
      <c r="C10" s="3153">
        <v>1273</v>
      </c>
      <c r="D10" s="3154">
        <v>99.9</v>
      </c>
      <c r="E10" s="2585" t="s">
        <v>2897</v>
      </c>
    </row>
    <row r="11" spans="1:7">
      <c r="E11" s="123" t="s">
        <v>2863</v>
      </c>
    </row>
  </sheetData>
  <phoneticPr fontId="2"/>
  <hyperlinks>
    <hyperlink ref="G2" location="目次!F150" display="目　次" xr:uid="{00000000-0004-0000-7F00-000000000000}"/>
  </hyperlinks>
  <pageMargins left="0.78740157480314965" right="0.78740157480314965" top="0.98425196850393704" bottom="0.98425196850393704" header="0.51181102362204722" footer="0.51181102362204722"/>
  <pageSetup paperSize="9" scale="98"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5"/>
  <sheetViews>
    <sheetView showGridLines="0" zoomScaleNormal="100" zoomScaleSheetLayoutView="100" workbookViewId="0">
      <pane xSplit="2" ySplit="4" topLeftCell="C5" activePane="bottomRight" state="frozen"/>
      <selection pane="topRight" activeCell="C1" sqref="C1"/>
      <selection pane="bottomLeft" activeCell="A5" sqref="A5"/>
      <selection pane="bottomRight" activeCell="K2" sqref="K2"/>
    </sheetView>
  </sheetViews>
  <sheetFormatPr defaultRowHeight="13.5"/>
  <cols>
    <col min="1" max="1" width="9.375" style="687" customWidth="1"/>
    <col min="2" max="2" width="9" style="687"/>
    <col min="3" max="3" width="9.75" style="687" customWidth="1"/>
    <col min="4" max="4" width="11.25" style="687" customWidth="1"/>
    <col min="5" max="5" width="9.75" style="687" customWidth="1"/>
    <col min="6" max="6" width="6.875" style="687" customWidth="1"/>
    <col min="7" max="7" width="9.75" style="686" customWidth="1"/>
    <col min="8" max="8" width="11.125" style="686" customWidth="1"/>
    <col min="9" max="9" width="9.75" style="686" customWidth="1"/>
    <col min="10" max="16384" width="9" style="686"/>
  </cols>
  <sheetData>
    <row r="1" spans="1:11" ht="15" thickBot="1">
      <c r="A1" s="1486" t="s">
        <v>5051</v>
      </c>
      <c r="E1" s="704"/>
      <c r="F1" s="704"/>
      <c r="G1" s="707"/>
      <c r="H1" s="707"/>
      <c r="I1" s="1487" t="s">
        <v>5050</v>
      </c>
    </row>
    <row r="2" spans="1:11" ht="18.75">
      <c r="A2" s="1045" t="s">
        <v>1755</v>
      </c>
      <c r="B2" s="5267" t="s">
        <v>5990</v>
      </c>
      <c r="C2" s="5268"/>
      <c r="D2" s="5268"/>
      <c r="E2" s="5268"/>
      <c r="F2" s="5269"/>
      <c r="G2" s="1046"/>
      <c r="H2" s="3788" t="s">
        <v>5049</v>
      </c>
      <c r="I2" s="1047"/>
      <c r="K2" s="5207" t="s">
        <v>7930</v>
      </c>
    </row>
    <row r="3" spans="1:11">
      <c r="A3" s="1048"/>
      <c r="B3" s="5263" t="s">
        <v>5048</v>
      </c>
      <c r="C3" s="1049" t="s">
        <v>5046</v>
      </c>
      <c r="D3" s="1049" t="s">
        <v>5045</v>
      </c>
      <c r="E3" s="1049" t="s">
        <v>5044</v>
      </c>
      <c r="F3" s="5263" t="s">
        <v>5047</v>
      </c>
      <c r="G3" s="5263" t="s">
        <v>5046</v>
      </c>
      <c r="H3" s="5263" t="s">
        <v>5991</v>
      </c>
      <c r="I3" s="5265" t="s">
        <v>5044</v>
      </c>
    </row>
    <row r="4" spans="1:11">
      <c r="A4" s="1050" t="s">
        <v>515</v>
      </c>
      <c r="B4" s="5264"/>
      <c r="C4" s="1051" t="s">
        <v>5043</v>
      </c>
      <c r="D4" s="1051" t="s">
        <v>5042</v>
      </c>
      <c r="E4" s="1051" t="s">
        <v>5041</v>
      </c>
      <c r="F4" s="5264"/>
      <c r="G4" s="5264"/>
      <c r="H4" s="5264"/>
      <c r="I4" s="5266"/>
    </row>
    <row r="5" spans="1:11" ht="21" customHeight="1">
      <c r="A5" s="1052" t="s">
        <v>557</v>
      </c>
      <c r="B5" s="4191">
        <f t="shared" ref="B5:B25" si="0">SUM(C5:F5)</f>
        <v>98164</v>
      </c>
      <c r="C5" s="4192">
        <f>SUM(C6:C25)</f>
        <v>12373</v>
      </c>
      <c r="D5" s="4192">
        <f>SUM(D6:D25)</f>
        <v>52701</v>
      </c>
      <c r="E5" s="4192">
        <f>SUM(E6:E25)</f>
        <v>31987</v>
      </c>
      <c r="F5" s="1054">
        <f>SUM(F6:F25)</f>
        <v>1103</v>
      </c>
      <c r="G5" s="1059">
        <f t="shared" ref="G5:G25" si="1">C5*100/B5</f>
        <v>12.60441709791777</v>
      </c>
      <c r="H5" s="1059">
        <f t="shared" ref="H5:H25" si="2">D5*100/B5</f>
        <v>53.686687584043028</v>
      </c>
      <c r="I5" s="1059">
        <f t="shared" ref="I5:I25" si="3">E5*100/B5</f>
        <v>32.58526547410456</v>
      </c>
      <c r="K5" s="706"/>
    </row>
    <row r="6" spans="1:11" s="707" customFormat="1" ht="21" customHeight="1">
      <c r="A6" s="1052" t="s">
        <v>5040</v>
      </c>
      <c r="B6" s="1053">
        <f t="shared" si="0"/>
        <v>2860</v>
      </c>
      <c r="C6" s="1054">
        <v>262</v>
      </c>
      <c r="D6" s="1054">
        <v>1421</v>
      </c>
      <c r="E6" s="1054">
        <v>1138</v>
      </c>
      <c r="F6" s="1054">
        <v>39</v>
      </c>
      <c r="G6" s="1059">
        <f t="shared" si="1"/>
        <v>9.1608391608391617</v>
      </c>
      <c r="H6" s="1059">
        <f t="shared" si="2"/>
        <v>49.685314685314687</v>
      </c>
      <c r="I6" s="1059">
        <f t="shared" si="3"/>
        <v>39.790209790209794</v>
      </c>
      <c r="K6" s="708"/>
    </row>
    <row r="7" spans="1:11" s="707" customFormat="1">
      <c r="A7" s="1052" t="s">
        <v>5039</v>
      </c>
      <c r="B7" s="1053">
        <f t="shared" si="0"/>
        <v>2489</v>
      </c>
      <c r="C7" s="1054">
        <v>277</v>
      </c>
      <c r="D7" s="1054">
        <v>1162</v>
      </c>
      <c r="E7" s="1054">
        <v>1019</v>
      </c>
      <c r="F7" s="1054">
        <v>31</v>
      </c>
      <c r="G7" s="1059">
        <f t="shared" si="1"/>
        <v>11.128967456809963</v>
      </c>
      <c r="H7" s="1059">
        <f t="shared" si="2"/>
        <v>46.685415829650459</v>
      </c>
      <c r="I7" s="1059">
        <f t="shared" si="3"/>
        <v>40.9401366010446</v>
      </c>
      <c r="K7" s="708"/>
    </row>
    <row r="8" spans="1:11" s="707" customFormat="1" ht="21.95" customHeight="1">
      <c r="A8" s="1052" t="s">
        <v>5038</v>
      </c>
      <c r="B8" s="1053">
        <f t="shared" si="0"/>
        <v>4889</v>
      </c>
      <c r="C8" s="1054">
        <v>583</v>
      </c>
      <c r="D8" s="1054">
        <v>2629</v>
      </c>
      <c r="E8" s="1054">
        <v>1631</v>
      </c>
      <c r="F8" s="1054">
        <v>46</v>
      </c>
      <c r="G8" s="1059">
        <f t="shared" si="1"/>
        <v>11.924728983432194</v>
      </c>
      <c r="H8" s="1059">
        <f t="shared" si="2"/>
        <v>53.773777868684803</v>
      </c>
      <c r="I8" s="1059">
        <f t="shared" si="3"/>
        <v>33.360605440785434</v>
      </c>
      <c r="K8" s="708"/>
    </row>
    <row r="9" spans="1:11" ht="21.95" customHeight="1">
      <c r="A9" s="1052" t="s">
        <v>5037</v>
      </c>
      <c r="B9" s="1053">
        <f t="shared" si="0"/>
        <v>3260</v>
      </c>
      <c r="C9" s="1055">
        <v>411</v>
      </c>
      <c r="D9" s="1055">
        <v>1736</v>
      </c>
      <c r="E9" s="1055">
        <v>1081</v>
      </c>
      <c r="F9" s="1055">
        <v>32</v>
      </c>
      <c r="G9" s="1059">
        <f t="shared" si="1"/>
        <v>12.607361963190185</v>
      </c>
      <c r="H9" s="1059">
        <f t="shared" si="2"/>
        <v>53.25153374233129</v>
      </c>
      <c r="I9" s="1059">
        <f t="shared" si="3"/>
        <v>33.159509202453989</v>
      </c>
      <c r="K9" s="706"/>
    </row>
    <row r="10" spans="1:11" ht="21.95" customHeight="1">
      <c r="A10" s="1052" t="s">
        <v>5036</v>
      </c>
      <c r="B10" s="1053">
        <f t="shared" si="0"/>
        <v>2866</v>
      </c>
      <c r="C10" s="1055">
        <v>284</v>
      </c>
      <c r="D10" s="1055">
        <v>1541</v>
      </c>
      <c r="E10" s="1055">
        <v>953</v>
      </c>
      <c r="F10" s="1055">
        <v>88</v>
      </c>
      <c r="G10" s="1059">
        <f t="shared" si="1"/>
        <v>9.9092812281926026</v>
      </c>
      <c r="H10" s="1059">
        <f t="shared" si="2"/>
        <v>53.768318213538031</v>
      </c>
      <c r="I10" s="1059">
        <f t="shared" si="3"/>
        <v>33.251919050942078</v>
      </c>
      <c r="K10" s="706"/>
    </row>
    <row r="11" spans="1:11" ht="21.95" customHeight="1">
      <c r="A11" s="1052" t="s">
        <v>493</v>
      </c>
      <c r="B11" s="1053">
        <f t="shared" si="0"/>
        <v>4196</v>
      </c>
      <c r="C11" s="1055">
        <v>546</v>
      </c>
      <c r="D11" s="1055">
        <v>2182</v>
      </c>
      <c r="E11" s="1055">
        <v>1435</v>
      </c>
      <c r="F11" s="1055">
        <v>33</v>
      </c>
      <c r="G11" s="1059">
        <f t="shared" si="1"/>
        <v>13.012392755004766</v>
      </c>
      <c r="H11" s="1059">
        <f t="shared" si="2"/>
        <v>52.001906577693042</v>
      </c>
      <c r="I11" s="1059">
        <f t="shared" si="3"/>
        <v>34.19923736892278</v>
      </c>
      <c r="K11" s="706"/>
    </row>
    <row r="12" spans="1:11" ht="21.95" customHeight="1">
      <c r="A12" s="1052" t="s">
        <v>490</v>
      </c>
      <c r="B12" s="1053">
        <f t="shared" si="0"/>
        <v>13061</v>
      </c>
      <c r="C12" s="1055">
        <v>1818</v>
      </c>
      <c r="D12" s="1055">
        <v>7611</v>
      </c>
      <c r="E12" s="1055">
        <v>3413</v>
      </c>
      <c r="F12" s="1055">
        <v>219</v>
      </c>
      <c r="G12" s="1059">
        <f t="shared" si="1"/>
        <v>13.919301737998621</v>
      </c>
      <c r="H12" s="1059">
        <f t="shared" si="2"/>
        <v>58.272720312380372</v>
      </c>
      <c r="I12" s="1059">
        <f t="shared" si="3"/>
        <v>26.131230380522165</v>
      </c>
      <c r="K12" s="706"/>
    </row>
    <row r="13" spans="1:11" ht="21.95" customHeight="1">
      <c r="A13" s="1052" t="s">
        <v>487</v>
      </c>
      <c r="B13" s="1053">
        <f t="shared" si="0"/>
        <v>2651</v>
      </c>
      <c r="C13" s="1055">
        <v>308</v>
      </c>
      <c r="D13" s="1055">
        <v>1334</v>
      </c>
      <c r="E13" s="1055">
        <v>1009</v>
      </c>
      <c r="F13" s="1055">
        <v>0</v>
      </c>
      <c r="G13" s="1059">
        <f t="shared" si="1"/>
        <v>11.618257261410788</v>
      </c>
      <c r="H13" s="1059">
        <f t="shared" si="2"/>
        <v>50.32063372312335</v>
      </c>
      <c r="I13" s="1059">
        <f t="shared" si="3"/>
        <v>38.06110901546586</v>
      </c>
      <c r="K13" s="706"/>
    </row>
    <row r="14" spans="1:11" ht="21.95" customHeight="1">
      <c r="A14" s="1052" t="s">
        <v>484</v>
      </c>
      <c r="B14" s="1053">
        <f t="shared" si="0"/>
        <v>1174</v>
      </c>
      <c r="C14" s="1055">
        <v>93</v>
      </c>
      <c r="D14" s="1055">
        <v>537</v>
      </c>
      <c r="E14" s="1055">
        <v>544</v>
      </c>
      <c r="F14" s="1055">
        <v>0</v>
      </c>
      <c r="G14" s="1059">
        <f t="shared" si="1"/>
        <v>7.9216354344122655</v>
      </c>
      <c r="H14" s="1059">
        <f t="shared" si="2"/>
        <v>45.741056218057921</v>
      </c>
      <c r="I14" s="1059">
        <f t="shared" si="3"/>
        <v>46.337308347529813</v>
      </c>
      <c r="K14" s="706"/>
    </row>
    <row r="15" spans="1:11" ht="21.95" customHeight="1">
      <c r="A15" s="1052" t="s">
        <v>481</v>
      </c>
      <c r="B15" s="1053">
        <f t="shared" si="0"/>
        <v>1526</v>
      </c>
      <c r="C15" s="1055">
        <v>165</v>
      </c>
      <c r="D15" s="1055">
        <v>693</v>
      </c>
      <c r="E15" s="1055">
        <v>668</v>
      </c>
      <c r="F15" s="1055">
        <v>0</v>
      </c>
      <c r="G15" s="1059">
        <f t="shared" si="1"/>
        <v>10.812581913499345</v>
      </c>
      <c r="H15" s="1059">
        <f t="shared" si="2"/>
        <v>45.412844036697251</v>
      </c>
      <c r="I15" s="1059">
        <f t="shared" si="3"/>
        <v>43.774574049803405</v>
      </c>
      <c r="K15" s="706"/>
    </row>
    <row r="16" spans="1:11" ht="21.95" customHeight="1">
      <c r="A16" s="1052" t="s">
        <v>478</v>
      </c>
      <c r="B16" s="1053">
        <f t="shared" si="0"/>
        <v>2600</v>
      </c>
      <c r="C16" s="1055">
        <v>258</v>
      </c>
      <c r="D16" s="1055">
        <v>1251</v>
      </c>
      <c r="E16" s="1055">
        <v>1083</v>
      </c>
      <c r="F16" s="1055">
        <v>8</v>
      </c>
      <c r="G16" s="1059">
        <f t="shared" si="1"/>
        <v>9.9230769230769234</v>
      </c>
      <c r="H16" s="1059">
        <f t="shared" si="2"/>
        <v>48.115384615384613</v>
      </c>
      <c r="I16" s="1059">
        <f t="shared" si="3"/>
        <v>41.653846153846153</v>
      </c>
      <c r="K16" s="706"/>
    </row>
    <row r="17" spans="1:11" ht="21.95" customHeight="1">
      <c r="A17" s="1052" t="s">
        <v>475</v>
      </c>
      <c r="B17" s="1053">
        <f t="shared" si="0"/>
        <v>6559</v>
      </c>
      <c r="C17" s="1055">
        <v>889</v>
      </c>
      <c r="D17" s="1055">
        <v>3728</v>
      </c>
      <c r="E17" s="1055">
        <v>1929</v>
      </c>
      <c r="F17" s="1055">
        <v>13</v>
      </c>
      <c r="G17" s="1059">
        <f t="shared" si="1"/>
        <v>13.553895410885806</v>
      </c>
      <c r="H17" s="1059">
        <f t="shared" si="2"/>
        <v>56.83793261167861</v>
      </c>
      <c r="I17" s="1059">
        <f t="shared" si="3"/>
        <v>29.409971032169537</v>
      </c>
      <c r="K17" s="706"/>
    </row>
    <row r="18" spans="1:11" ht="21.95" customHeight="1">
      <c r="A18" s="1052" t="s">
        <v>472</v>
      </c>
      <c r="B18" s="1053">
        <f t="shared" si="0"/>
        <v>1937</v>
      </c>
      <c r="C18" s="1055">
        <v>242</v>
      </c>
      <c r="D18" s="1055">
        <v>934</v>
      </c>
      <c r="E18" s="1055">
        <v>760</v>
      </c>
      <c r="F18" s="1055">
        <v>1</v>
      </c>
      <c r="G18" s="1059">
        <f t="shared" si="1"/>
        <v>12.49354672173464</v>
      </c>
      <c r="H18" s="1059">
        <f t="shared" si="2"/>
        <v>48.218895198760968</v>
      </c>
      <c r="I18" s="1059">
        <f t="shared" si="3"/>
        <v>39.235931853381516</v>
      </c>
      <c r="K18" s="706"/>
    </row>
    <row r="19" spans="1:11" ht="21.95" customHeight="1">
      <c r="A19" s="1052" t="s">
        <v>469</v>
      </c>
      <c r="B19" s="1053">
        <f t="shared" si="0"/>
        <v>1262</v>
      </c>
      <c r="C19" s="1055">
        <v>163</v>
      </c>
      <c r="D19" s="1055">
        <v>611</v>
      </c>
      <c r="E19" s="1055">
        <v>488</v>
      </c>
      <c r="F19" s="1055">
        <v>0</v>
      </c>
      <c r="G19" s="1059">
        <f t="shared" si="1"/>
        <v>12.916006339144216</v>
      </c>
      <c r="H19" s="1059">
        <f t="shared" si="2"/>
        <v>48.415213946117277</v>
      </c>
      <c r="I19" s="1059">
        <f t="shared" si="3"/>
        <v>38.668779714738513</v>
      </c>
      <c r="K19" s="706"/>
    </row>
    <row r="20" spans="1:11" ht="21.95" customHeight="1">
      <c r="A20" s="1052" t="s">
        <v>466</v>
      </c>
      <c r="B20" s="1053">
        <f t="shared" si="0"/>
        <v>4478</v>
      </c>
      <c r="C20" s="1055">
        <v>521</v>
      </c>
      <c r="D20" s="1055">
        <v>2317</v>
      </c>
      <c r="E20" s="1055">
        <v>1637</v>
      </c>
      <c r="F20" s="1055">
        <v>3</v>
      </c>
      <c r="G20" s="1059">
        <f t="shared" si="1"/>
        <v>11.634658329611433</v>
      </c>
      <c r="H20" s="1059">
        <f t="shared" si="2"/>
        <v>51.741849039749887</v>
      </c>
      <c r="I20" s="1059">
        <f t="shared" si="3"/>
        <v>36.556498436802144</v>
      </c>
      <c r="K20" s="706"/>
    </row>
    <row r="21" spans="1:11" ht="21.95" customHeight="1">
      <c r="A21" s="1052" t="s">
        <v>463</v>
      </c>
      <c r="B21" s="1053">
        <f t="shared" si="0"/>
        <v>14138</v>
      </c>
      <c r="C21" s="1055">
        <v>1967</v>
      </c>
      <c r="D21" s="1055">
        <v>7929</v>
      </c>
      <c r="E21" s="1055">
        <v>4093</v>
      </c>
      <c r="F21" s="1055">
        <v>149</v>
      </c>
      <c r="G21" s="1059">
        <f t="shared" si="1"/>
        <v>13.912858961663602</v>
      </c>
      <c r="H21" s="1059">
        <f t="shared" si="2"/>
        <v>56.082897156599238</v>
      </c>
      <c r="I21" s="1059">
        <f t="shared" si="3"/>
        <v>28.950346583675202</v>
      </c>
      <c r="K21" s="706"/>
    </row>
    <row r="22" spans="1:11" ht="21.95" customHeight="1">
      <c r="A22" s="1052" t="s">
        <v>460</v>
      </c>
      <c r="B22" s="1053">
        <f t="shared" si="0"/>
        <v>13135</v>
      </c>
      <c r="C22" s="1055">
        <v>1727</v>
      </c>
      <c r="D22" s="1055">
        <v>7126</v>
      </c>
      <c r="E22" s="1055">
        <v>4052</v>
      </c>
      <c r="F22" s="1055">
        <v>230</v>
      </c>
      <c r="G22" s="1059">
        <f t="shared" si="1"/>
        <v>13.148077655119909</v>
      </c>
      <c r="H22" s="1059">
        <f t="shared" si="2"/>
        <v>54.25199847735059</v>
      </c>
      <c r="I22" s="1059">
        <f t="shared" si="3"/>
        <v>30.848877046060146</v>
      </c>
      <c r="K22" s="706"/>
    </row>
    <row r="23" spans="1:11" ht="21.95" customHeight="1">
      <c r="A23" s="1052" t="s">
        <v>457</v>
      </c>
      <c r="B23" s="1053">
        <f t="shared" si="0"/>
        <v>13534</v>
      </c>
      <c r="C23" s="1055">
        <v>1769</v>
      </c>
      <c r="D23" s="1055">
        <v>7445</v>
      </c>
      <c r="E23" s="1055">
        <v>4116</v>
      </c>
      <c r="F23" s="1055">
        <v>204</v>
      </c>
      <c r="G23" s="1059">
        <f t="shared" si="1"/>
        <v>13.07078469040934</v>
      </c>
      <c r="H23" s="1059">
        <f t="shared" si="2"/>
        <v>55.009605438155759</v>
      </c>
      <c r="I23" s="1059">
        <f t="shared" si="3"/>
        <v>30.412294960839368</v>
      </c>
      <c r="K23" s="706"/>
    </row>
    <row r="24" spans="1:11" ht="21.95" customHeight="1">
      <c r="A24" s="1052" t="s">
        <v>2422</v>
      </c>
      <c r="B24" s="1053">
        <f t="shared" si="0"/>
        <v>351</v>
      </c>
      <c r="C24" s="1055">
        <v>23</v>
      </c>
      <c r="D24" s="1055">
        <v>121</v>
      </c>
      <c r="E24" s="1055">
        <v>207</v>
      </c>
      <c r="F24" s="1055">
        <v>0</v>
      </c>
      <c r="G24" s="1059">
        <f t="shared" si="1"/>
        <v>6.5527065527065531</v>
      </c>
      <c r="H24" s="1059">
        <f t="shared" si="2"/>
        <v>34.472934472934476</v>
      </c>
      <c r="I24" s="1059">
        <f t="shared" si="3"/>
        <v>58.974358974358971</v>
      </c>
      <c r="K24" s="706"/>
    </row>
    <row r="25" spans="1:11" ht="21.95" customHeight="1" thickBot="1">
      <c r="A25" s="1056" t="s">
        <v>5035</v>
      </c>
      <c r="B25" s="1057">
        <f t="shared" si="0"/>
        <v>1198</v>
      </c>
      <c r="C25" s="1058">
        <v>67</v>
      </c>
      <c r="D25" s="1058">
        <v>393</v>
      </c>
      <c r="E25" s="1058">
        <v>731</v>
      </c>
      <c r="F25" s="1058">
        <v>7</v>
      </c>
      <c r="G25" s="1060">
        <f t="shared" si="1"/>
        <v>5.5926544240400666</v>
      </c>
      <c r="H25" s="1060">
        <f t="shared" si="2"/>
        <v>32.804674457429051</v>
      </c>
      <c r="I25" s="1060">
        <f t="shared" si="3"/>
        <v>61.018363939899835</v>
      </c>
      <c r="K25" s="706"/>
    </row>
    <row r="26" spans="1:11">
      <c r="B26" s="705"/>
      <c r="G26" s="705"/>
      <c r="H26" s="705"/>
      <c r="I26" s="2287" t="s">
        <v>5989</v>
      </c>
    </row>
    <row r="27" spans="1:11">
      <c r="H27" s="687"/>
      <c r="I27" s="704"/>
    </row>
    <row r="35" spans="2:2">
      <c r="B35" s="691"/>
    </row>
  </sheetData>
  <mergeCells count="6">
    <mergeCell ref="B3:B4"/>
    <mergeCell ref="G3:G4"/>
    <mergeCell ref="H3:H4"/>
    <mergeCell ref="I3:I4"/>
    <mergeCell ref="B2:F2"/>
    <mergeCell ref="F3:F4"/>
  </mergeCells>
  <phoneticPr fontId="2"/>
  <hyperlinks>
    <hyperlink ref="K2" location="目次!F18" display="目　次" xr:uid="{00000000-0004-0000-0B00-000000000000}"/>
  </hyperlinks>
  <pageMargins left="0.78740157480314965" right="0.78740157480314965" top="0.98425196850393704" bottom="0.98425196850393704" header="0.51181102362204722" footer="0.51181102362204722"/>
  <pageSetup paperSize="9" scale="88" orientation="portrait" horizontalDpi="300" verticalDpi="300"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G12"/>
  <sheetViews>
    <sheetView showGridLines="0" zoomScaleNormal="100" workbookViewId="0">
      <selection activeCell="G2" sqref="G2"/>
    </sheetView>
  </sheetViews>
  <sheetFormatPr defaultRowHeight="13.5"/>
  <cols>
    <col min="1" max="1" width="20.875" style="3" customWidth="1"/>
    <col min="2" max="5" width="14.125" style="3" customWidth="1"/>
    <col min="6" max="6" width="9.125" style="3" customWidth="1"/>
    <col min="7" max="7" width="11.125" style="3" customWidth="1"/>
    <col min="8" max="9" width="9.125" style="3" customWidth="1"/>
    <col min="10" max="16384" width="9" style="3"/>
  </cols>
  <sheetData>
    <row r="1" spans="1:7" ht="23.25" customHeight="1" thickBot="1">
      <c r="A1" s="2377" t="s">
        <v>2908</v>
      </c>
      <c r="B1" s="1763"/>
      <c r="C1" s="1763"/>
      <c r="D1" s="1763"/>
      <c r="E1" s="2376" t="s">
        <v>6874</v>
      </c>
    </row>
    <row r="2" spans="1:7" s="1290" customFormat="1" ht="15" customHeight="1">
      <c r="A2" s="6156" t="s">
        <v>2901</v>
      </c>
      <c r="B2" s="6158" t="s">
        <v>2907</v>
      </c>
      <c r="C2" s="6160" t="s">
        <v>2906</v>
      </c>
      <c r="D2" s="6162" t="s">
        <v>2905</v>
      </c>
      <c r="E2" s="2378" t="s">
        <v>2904</v>
      </c>
      <c r="F2" s="1294"/>
      <c r="G2" s="593" t="s">
        <v>8125</v>
      </c>
    </row>
    <row r="3" spans="1:7" s="1290" customFormat="1" ht="21" customHeight="1">
      <c r="A3" s="6157"/>
      <c r="B3" s="6159"/>
      <c r="C3" s="6161"/>
      <c r="D3" s="6163"/>
      <c r="E3" s="2379" t="s">
        <v>2903</v>
      </c>
      <c r="F3" s="1294"/>
    </row>
    <row r="4" spans="1:7" s="125" customFormat="1" ht="21" customHeight="1" thickBot="1">
      <c r="A4" s="2586" t="s">
        <v>2898</v>
      </c>
      <c r="B4" s="3155">
        <v>263333</v>
      </c>
      <c r="C4" s="3155">
        <v>144972</v>
      </c>
      <c r="D4" s="3156">
        <v>55.1</v>
      </c>
      <c r="E4" s="3157">
        <v>1051</v>
      </c>
    </row>
    <row r="5" spans="1:7" ht="15.95" customHeight="1">
      <c r="E5" s="4062" t="s">
        <v>2863</v>
      </c>
    </row>
    <row r="6" spans="1:7" ht="15.95" customHeight="1">
      <c r="B6" s="1291"/>
      <c r="C6" s="1291"/>
      <c r="D6" s="1292"/>
      <c r="E6" s="1291"/>
    </row>
    <row r="7" spans="1:7">
      <c r="B7" s="1291"/>
      <c r="C7" s="1291"/>
      <c r="D7" s="1293"/>
      <c r="E7" s="1291"/>
    </row>
    <row r="8" spans="1:7" ht="15" thickBot="1">
      <c r="A8" s="2377" t="s">
        <v>2908</v>
      </c>
      <c r="B8" s="1763"/>
      <c r="C8" s="1763"/>
      <c r="D8" s="1763"/>
      <c r="E8" s="2376" t="s">
        <v>6914</v>
      </c>
    </row>
    <row r="9" spans="1:7">
      <c r="A9" s="6164" t="s">
        <v>2901</v>
      </c>
      <c r="B9" s="6166" t="s">
        <v>2907</v>
      </c>
      <c r="C9" s="6168" t="s">
        <v>2906</v>
      </c>
      <c r="D9" s="6170" t="s">
        <v>2905</v>
      </c>
      <c r="E9" s="2844" t="s">
        <v>2904</v>
      </c>
    </row>
    <row r="10" spans="1:7">
      <c r="A10" s="6165"/>
      <c r="B10" s="6167"/>
      <c r="C10" s="6169"/>
      <c r="D10" s="6171"/>
      <c r="E10" s="2845" t="s">
        <v>2903</v>
      </c>
    </row>
    <row r="11" spans="1:7" ht="21" customHeight="1" thickBot="1">
      <c r="A11" s="2586" t="s">
        <v>2898</v>
      </c>
      <c r="B11" s="3155">
        <v>227186</v>
      </c>
      <c r="C11" s="3155">
        <v>140368</v>
      </c>
      <c r="D11" s="3156">
        <v>61.8</v>
      </c>
      <c r="E11" s="3157">
        <v>1027</v>
      </c>
    </row>
    <row r="12" spans="1:7">
      <c r="E12" s="123" t="s">
        <v>2863</v>
      </c>
    </row>
  </sheetData>
  <mergeCells count="8">
    <mergeCell ref="A2:A3"/>
    <mergeCell ref="B2:B3"/>
    <mergeCell ref="C2:C3"/>
    <mergeCell ref="D2:D3"/>
    <mergeCell ref="A9:A10"/>
    <mergeCell ref="B9:B10"/>
    <mergeCell ref="C9:C10"/>
    <mergeCell ref="D9:D10"/>
  </mergeCells>
  <phoneticPr fontId="2"/>
  <hyperlinks>
    <hyperlink ref="G2" location="目次!F151" display="目　次" xr:uid="{00000000-0004-0000-8000-000000000000}"/>
  </hyperlinks>
  <pageMargins left="0.9055118110236221" right="0.78740157480314965" top="0.98425196850393704" bottom="0.98425196850393704" header="0.51181102362204722" footer="0.51181102362204722"/>
  <pageSetup paperSize="9" scale="98" orientation="portrait" horizontalDpi="300"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H15"/>
  <sheetViews>
    <sheetView showGridLines="0" zoomScaleNormal="100" workbookViewId="0">
      <selection activeCell="H2" sqref="H2"/>
    </sheetView>
  </sheetViews>
  <sheetFormatPr defaultRowHeight="12.75"/>
  <cols>
    <col min="1" max="1" width="21.375" style="64" customWidth="1"/>
    <col min="2" max="3" width="10.375" style="64" customWidth="1"/>
    <col min="4" max="4" width="14.25" style="64" customWidth="1"/>
    <col min="5" max="5" width="12.25" style="64" customWidth="1"/>
    <col min="6" max="6" width="10.125" style="64" customWidth="1"/>
    <col min="7" max="8" width="9.125" style="64" customWidth="1"/>
    <col min="9" max="16384" width="9" style="64"/>
  </cols>
  <sheetData>
    <row r="1" spans="1:8" ht="19.5" customHeight="1" thickBot="1">
      <c r="A1" s="2377" t="s">
        <v>2926</v>
      </c>
      <c r="B1" s="532"/>
      <c r="C1" s="532"/>
      <c r="D1" s="532"/>
      <c r="E1" s="532"/>
      <c r="F1" s="2380" t="s">
        <v>6875</v>
      </c>
      <c r="G1" s="254"/>
    </row>
    <row r="2" spans="1:8" s="481" customFormat="1" ht="27">
      <c r="A2" s="4082" t="s">
        <v>2925</v>
      </c>
      <c r="B2" s="4074" t="s">
        <v>2924</v>
      </c>
      <c r="C2" s="2381" t="s">
        <v>2923</v>
      </c>
      <c r="D2" s="2050" t="s">
        <v>2922</v>
      </c>
      <c r="E2" s="4074" t="s">
        <v>2921</v>
      </c>
      <c r="F2" s="4074" t="s">
        <v>2920</v>
      </c>
      <c r="H2" s="593" t="s">
        <v>8125</v>
      </c>
    </row>
    <row r="3" spans="1:8" ht="21.95" customHeight="1">
      <c r="A3" s="3158" t="s">
        <v>2919</v>
      </c>
      <c r="B3" s="2079">
        <v>73260</v>
      </c>
      <c r="C3" s="3161">
        <v>43868121</v>
      </c>
      <c r="D3" s="3159" t="s">
        <v>7021</v>
      </c>
      <c r="E3" s="1978">
        <v>74480</v>
      </c>
      <c r="F3" s="3163">
        <v>78.071278825995805</v>
      </c>
    </row>
    <row r="4" spans="1:8" ht="21.95" customHeight="1">
      <c r="A4" s="3158" t="s">
        <v>2918</v>
      </c>
      <c r="B4" s="2079">
        <v>6770</v>
      </c>
      <c r="C4" s="3161">
        <v>9787499</v>
      </c>
      <c r="D4" s="3159" t="s">
        <v>7022</v>
      </c>
      <c r="E4" s="1197">
        <v>5337</v>
      </c>
      <c r="F4" s="3163">
        <v>5.5943396226415096</v>
      </c>
    </row>
    <row r="5" spans="1:8" ht="21.95" customHeight="1">
      <c r="A5" s="3158" t="s">
        <v>2917</v>
      </c>
      <c r="B5" s="2079">
        <v>12160</v>
      </c>
      <c r="C5" s="3161">
        <v>11413020</v>
      </c>
      <c r="D5" s="3159" t="s">
        <v>7023</v>
      </c>
      <c r="E5" s="1978">
        <v>5304</v>
      </c>
      <c r="F5" s="3163">
        <v>5.5597484276729556</v>
      </c>
    </row>
    <row r="6" spans="1:8" ht="21.95" customHeight="1">
      <c r="A6" s="3158" t="s">
        <v>2916</v>
      </c>
      <c r="B6" s="2079">
        <v>150</v>
      </c>
      <c r="C6" s="3161">
        <v>211784</v>
      </c>
      <c r="D6" s="3159" t="s">
        <v>7024</v>
      </c>
      <c r="E6" s="1197">
        <v>61</v>
      </c>
      <c r="F6" s="3163">
        <v>6.3941299790356398E-2</v>
      </c>
    </row>
    <row r="7" spans="1:8" ht="21.95" customHeight="1">
      <c r="A7" s="3158" t="s">
        <v>2915</v>
      </c>
      <c r="B7" s="2079">
        <v>7891</v>
      </c>
      <c r="C7" s="3161">
        <v>2596404</v>
      </c>
      <c r="D7" s="3159" t="s">
        <v>7082</v>
      </c>
      <c r="E7" s="1978">
        <v>7862</v>
      </c>
      <c r="F7" s="3163">
        <v>8.2410901467505244</v>
      </c>
    </row>
    <row r="8" spans="1:8" s="129" customFormat="1" ht="21.95" customHeight="1" thickBot="1">
      <c r="A8" s="3486" t="s">
        <v>1724</v>
      </c>
      <c r="B8" s="3069">
        <v>100231</v>
      </c>
      <c r="C8" s="3162">
        <v>67876828</v>
      </c>
      <c r="D8" s="3160"/>
      <c r="E8" s="3164">
        <v>93044</v>
      </c>
      <c r="F8" s="3163">
        <v>97.530398322851156</v>
      </c>
      <c r="G8" s="64"/>
    </row>
    <row r="9" spans="1:8" ht="15.95" customHeight="1">
      <c r="D9" s="483"/>
      <c r="E9" s="483"/>
      <c r="F9" s="4061" t="s">
        <v>2914</v>
      </c>
    </row>
    <row r="10" spans="1:8" ht="57.75" customHeight="1">
      <c r="A10" s="6172" t="s">
        <v>7083</v>
      </c>
      <c r="B10" s="6172"/>
      <c r="C10" s="6172"/>
      <c r="D10" s="6172"/>
      <c r="E10" s="6172"/>
      <c r="F10" s="6172"/>
    </row>
    <row r="11" spans="1:8" ht="15.95" customHeight="1"/>
    <row r="12" spans="1:8" ht="15.95" customHeight="1"/>
    <row r="13" spans="1:8" ht="15.95" customHeight="1"/>
    <row r="14" spans="1:8" ht="15.95" customHeight="1"/>
    <row r="15" spans="1:8" ht="15.95" customHeight="1"/>
  </sheetData>
  <mergeCells count="1">
    <mergeCell ref="A10:F10"/>
  </mergeCells>
  <phoneticPr fontId="2"/>
  <hyperlinks>
    <hyperlink ref="H2" location="目次!F152" display="目　次" xr:uid="{00000000-0004-0000-8100-000000000000}"/>
  </hyperlinks>
  <pageMargins left="0.9" right="0.78740157480314965" top="0.98425196850393704" bottom="0.98425196850393704" header="0.51181102362204722" footer="0.51181102362204722"/>
  <pageSetup paperSize="9" scale="96" fitToHeight="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S49"/>
  <sheetViews>
    <sheetView showGridLines="0" topLeftCell="C1" zoomScale="110" zoomScaleNormal="110" workbookViewId="0">
      <selection activeCell="L2" sqref="L2"/>
    </sheetView>
  </sheetViews>
  <sheetFormatPr defaultRowHeight="12.75"/>
  <cols>
    <col min="1" max="1" width="7.625" style="64" customWidth="1"/>
    <col min="2" max="2" width="8.125" style="64" bestFit="1" customWidth="1"/>
    <col min="3" max="3" width="9.625" style="64" customWidth="1"/>
    <col min="4" max="7" width="9.5" style="64" customWidth="1"/>
    <col min="8" max="8" width="12.875" style="64" customWidth="1"/>
    <col min="9" max="10" width="9.5" style="64" customWidth="1"/>
    <col min="11" max="11" width="9.125" style="64" customWidth="1"/>
    <col min="12" max="12" width="10.375" style="64" customWidth="1"/>
    <col min="13" max="13" width="9.125" style="64" customWidth="1"/>
    <col min="14" max="16384" width="9" style="64"/>
  </cols>
  <sheetData>
    <row r="1" spans="1:19" ht="18" customHeight="1" thickBot="1">
      <c r="A1" s="1575" t="s">
        <v>2957</v>
      </c>
      <c r="B1" s="378"/>
      <c r="C1" s="378"/>
      <c r="D1" s="378"/>
      <c r="E1" s="378"/>
      <c r="F1" s="4431"/>
      <c r="G1" s="4431"/>
      <c r="H1" s="2380"/>
      <c r="I1" s="2376" t="s">
        <v>6876</v>
      </c>
      <c r="J1" s="378"/>
      <c r="K1" s="65"/>
      <c r="L1" s="65"/>
      <c r="M1" s="65"/>
      <c r="N1" s="65"/>
      <c r="O1" s="65"/>
      <c r="P1" s="65"/>
      <c r="Q1" s="65"/>
      <c r="R1" s="65"/>
      <c r="S1" s="65"/>
    </row>
    <row r="2" spans="1:19" s="488" customFormat="1" ht="16.5" customHeight="1">
      <c r="A2" s="6173" t="s">
        <v>2956</v>
      </c>
      <c r="B2" s="6174"/>
      <c r="C2" s="6177" t="s">
        <v>2955</v>
      </c>
      <c r="D2" s="6179" t="s">
        <v>2954</v>
      </c>
      <c r="E2" s="6180"/>
      <c r="F2" s="6181" t="s">
        <v>2953</v>
      </c>
      <c r="G2" s="6182"/>
      <c r="H2" s="6182"/>
      <c r="I2" s="6182"/>
      <c r="J2" s="4432"/>
      <c r="K2" s="65"/>
      <c r="L2" s="5207" t="s">
        <v>8125</v>
      </c>
      <c r="M2" s="65"/>
      <c r="N2" s="65"/>
      <c r="O2" s="65"/>
      <c r="P2" s="65"/>
      <c r="Q2" s="65"/>
      <c r="R2" s="65"/>
      <c r="S2" s="65"/>
    </row>
    <row r="3" spans="1:19" s="488" customFormat="1" ht="16.5" customHeight="1">
      <c r="A3" s="6175"/>
      <c r="B3" s="6176"/>
      <c r="C3" s="6178"/>
      <c r="D3" s="4433" t="s">
        <v>2952</v>
      </c>
      <c r="E3" s="4433" t="s">
        <v>2951</v>
      </c>
      <c r="F3" s="6183"/>
      <c r="G3" s="6184"/>
      <c r="H3" s="6184"/>
      <c r="I3" s="6184"/>
      <c r="J3" s="4432"/>
      <c r="K3" s="65"/>
      <c r="L3" s="65"/>
      <c r="M3" s="65"/>
      <c r="N3" s="65"/>
      <c r="O3" s="65"/>
      <c r="P3" s="65"/>
      <c r="Q3" s="65"/>
      <c r="R3" s="65"/>
      <c r="S3" s="65"/>
    </row>
    <row r="4" spans="1:19" s="65" customFormat="1" ht="27" customHeight="1">
      <c r="A4" s="6185" t="s">
        <v>2950</v>
      </c>
      <c r="B4" s="6186"/>
      <c r="C4" s="4434"/>
      <c r="D4" s="4435"/>
      <c r="E4" s="4436"/>
      <c r="F4" s="6187" t="s">
        <v>2949</v>
      </c>
      <c r="G4" s="6187"/>
      <c r="H4" s="6187"/>
      <c r="I4" s="6187"/>
      <c r="J4" s="6"/>
      <c r="K4" s="487"/>
    </row>
    <row r="5" spans="1:19" s="65" customFormat="1" ht="27.75" customHeight="1" thickBot="1">
      <c r="A5" s="6188" t="s">
        <v>2948</v>
      </c>
      <c r="B5" s="6188"/>
      <c r="C5" s="4437"/>
      <c r="D5" s="4438"/>
      <c r="E5" s="4439"/>
      <c r="F5" s="6189" t="s">
        <v>2947</v>
      </c>
      <c r="G5" s="6189"/>
      <c r="H5" s="6189"/>
      <c r="I5" s="6189"/>
      <c r="J5" s="6"/>
      <c r="M5" s="255"/>
      <c r="N5" s="255"/>
      <c r="O5" s="255"/>
      <c r="P5" s="255"/>
      <c r="Q5" s="255"/>
      <c r="R5" s="255"/>
      <c r="S5" s="255"/>
    </row>
    <row r="6" spans="1:19" s="65" customFormat="1" ht="15.95" customHeight="1">
      <c r="A6" s="2032"/>
      <c r="B6" s="2032"/>
      <c r="C6" s="2032"/>
      <c r="D6" s="2032"/>
      <c r="E6" s="2032"/>
      <c r="F6" s="2116"/>
      <c r="G6" s="2116"/>
      <c r="H6" s="2116"/>
      <c r="I6" s="2032"/>
      <c r="J6" s="2032"/>
      <c r="L6" s="484"/>
    </row>
    <row r="7" spans="1:19" s="65" customFormat="1" ht="15.75" customHeight="1" thickBot="1">
      <c r="A7" s="2032" t="s">
        <v>2946</v>
      </c>
      <c r="B7" s="2032"/>
      <c r="C7" s="2032"/>
      <c r="D7" s="2032"/>
      <c r="E7" s="2032"/>
      <c r="F7" s="2032"/>
      <c r="G7" s="2032"/>
      <c r="H7" s="2033"/>
      <c r="I7" s="2033"/>
      <c r="J7" s="2033" t="s">
        <v>2942</v>
      </c>
      <c r="L7" s="484"/>
      <c r="M7" s="255"/>
      <c r="N7" s="255"/>
      <c r="O7" s="255"/>
      <c r="P7" s="255"/>
      <c r="Q7" s="255"/>
      <c r="R7" s="255"/>
      <c r="S7" s="255"/>
    </row>
    <row r="8" spans="1:19" s="65" customFormat="1" ht="15.95" customHeight="1">
      <c r="A8" s="5727" t="s">
        <v>300</v>
      </c>
      <c r="B8" s="5644" t="s">
        <v>2939</v>
      </c>
      <c r="C8" s="6190"/>
      <c r="D8" s="6191" t="s">
        <v>2938</v>
      </c>
      <c r="E8" s="6191"/>
      <c r="F8" s="6191"/>
      <c r="G8" s="6191" t="s">
        <v>2937</v>
      </c>
      <c r="H8" s="6191"/>
      <c r="I8" s="6191"/>
      <c r="J8" s="6179"/>
      <c r="L8" s="484"/>
    </row>
    <row r="9" spans="1:19" s="65" customFormat="1" ht="40.5">
      <c r="A9" s="5534"/>
      <c r="B9" s="4440" t="s">
        <v>2934</v>
      </c>
      <c r="C9" s="4441" t="s">
        <v>2936</v>
      </c>
      <c r="D9" s="4441" t="s">
        <v>2935</v>
      </c>
      <c r="E9" s="4441" t="s">
        <v>2934</v>
      </c>
      <c r="F9" s="4441" t="s">
        <v>2933</v>
      </c>
      <c r="G9" s="4441" t="s">
        <v>2932</v>
      </c>
      <c r="H9" s="4441" t="s">
        <v>2931</v>
      </c>
      <c r="I9" s="4441" t="s">
        <v>2930</v>
      </c>
      <c r="J9" s="2034" t="s">
        <v>2929</v>
      </c>
      <c r="L9" s="484"/>
    </row>
    <row r="10" spans="1:19" s="65" customFormat="1" ht="15.75" customHeight="1">
      <c r="A10" s="2035">
        <v>2</v>
      </c>
      <c r="B10" s="2521">
        <v>2958</v>
      </c>
      <c r="C10" s="2036">
        <v>72580</v>
      </c>
      <c r="D10" s="2037" t="s">
        <v>2945</v>
      </c>
      <c r="E10" s="2036">
        <v>2698</v>
      </c>
      <c r="F10" s="2036">
        <v>75260</v>
      </c>
      <c r="G10" s="2036">
        <v>2382</v>
      </c>
      <c r="H10" s="2036">
        <v>74987</v>
      </c>
      <c r="I10" s="2036">
        <v>69690</v>
      </c>
      <c r="J10" s="4442">
        <v>92.9</v>
      </c>
      <c r="L10" s="484"/>
    </row>
    <row r="11" spans="1:19" s="65" customFormat="1" ht="15.75" customHeight="1">
      <c r="A11" s="2038">
        <v>3</v>
      </c>
      <c r="B11" s="1503">
        <v>2958</v>
      </c>
      <c r="C11" s="1780">
        <v>72580</v>
      </c>
      <c r="D11" s="4443" t="s">
        <v>2945</v>
      </c>
      <c r="E11" s="1780">
        <v>2698</v>
      </c>
      <c r="F11" s="1780">
        <v>75260</v>
      </c>
      <c r="G11" s="1780">
        <v>2382</v>
      </c>
      <c r="H11" s="1780">
        <v>74205</v>
      </c>
      <c r="I11" s="1780">
        <v>69089</v>
      </c>
      <c r="J11" s="4444">
        <v>93.1</v>
      </c>
      <c r="L11" s="484"/>
    </row>
    <row r="12" spans="1:19" s="65" customFormat="1" ht="15.75" customHeight="1">
      <c r="A12" s="2038">
        <v>4</v>
      </c>
      <c r="B12" s="1503">
        <v>2958</v>
      </c>
      <c r="C12" s="1780">
        <v>71450</v>
      </c>
      <c r="D12" s="4443" t="s">
        <v>6669</v>
      </c>
      <c r="E12" s="1780">
        <v>2698</v>
      </c>
      <c r="F12" s="2036">
        <v>72500</v>
      </c>
      <c r="G12" s="1780">
        <v>2382</v>
      </c>
      <c r="H12" s="1780">
        <v>73402</v>
      </c>
      <c r="I12" s="1780">
        <v>68515</v>
      </c>
      <c r="J12" s="4444">
        <f>I12/H12*100</f>
        <v>93.342143265851064</v>
      </c>
      <c r="L12" s="484"/>
      <c r="M12" s="255"/>
      <c r="N12" s="255"/>
      <c r="O12" s="255"/>
      <c r="P12" s="255"/>
      <c r="Q12" s="255"/>
      <c r="R12" s="255"/>
      <c r="S12" s="255"/>
    </row>
    <row r="13" spans="1:19" s="65" customFormat="1" ht="15.75" customHeight="1">
      <c r="A13" s="2035">
        <v>5</v>
      </c>
      <c r="B13" s="2521">
        <v>2958</v>
      </c>
      <c r="C13" s="2036">
        <v>71450</v>
      </c>
      <c r="D13" s="2037" t="s">
        <v>7026</v>
      </c>
      <c r="E13" s="2036">
        <v>2698</v>
      </c>
      <c r="F13" s="2036">
        <v>72500</v>
      </c>
      <c r="G13" s="2036">
        <v>2382</v>
      </c>
      <c r="H13" s="2036">
        <v>72602</v>
      </c>
      <c r="I13" s="2036">
        <v>67851</v>
      </c>
      <c r="J13" s="4442">
        <v>93.5</v>
      </c>
      <c r="L13" s="484"/>
      <c r="M13" s="255"/>
      <c r="N13" s="255"/>
      <c r="O13" s="255"/>
      <c r="P13" s="255"/>
      <c r="Q13" s="255"/>
      <c r="R13" s="255"/>
      <c r="S13" s="255"/>
    </row>
    <row r="14" spans="1:19" s="65" customFormat="1" ht="15.75" customHeight="1" thickBot="1">
      <c r="A14" s="4445">
        <v>6</v>
      </c>
      <c r="B14" s="2944">
        <v>2958</v>
      </c>
      <c r="C14" s="4446">
        <v>71450</v>
      </c>
      <c r="D14" s="4447" t="s">
        <v>7026</v>
      </c>
      <c r="E14" s="4446">
        <v>2698</v>
      </c>
      <c r="F14" s="4446">
        <v>72500</v>
      </c>
      <c r="G14" s="4446">
        <v>2382</v>
      </c>
      <c r="H14" s="4446">
        <v>71909</v>
      </c>
      <c r="I14" s="4446">
        <v>67352</v>
      </c>
      <c r="J14" s="4448">
        <v>93.7</v>
      </c>
      <c r="L14" s="484"/>
    </row>
    <row r="15" spans="1:19" s="65" customFormat="1" ht="15.75" customHeight="1">
      <c r="A15" s="236"/>
      <c r="B15" s="2521"/>
      <c r="C15" s="2036"/>
      <c r="D15" s="2037"/>
      <c r="E15" s="2036"/>
      <c r="F15" s="2036"/>
      <c r="G15" s="2036"/>
      <c r="H15" s="2036"/>
      <c r="I15" s="2036"/>
      <c r="J15" s="4442"/>
      <c r="L15" s="484"/>
    </row>
    <row r="16" spans="1:19" s="65" customFormat="1" ht="15.75" customHeight="1" thickBot="1">
      <c r="A16" s="2032" t="s">
        <v>2944</v>
      </c>
      <c r="B16" s="2032"/>
      <c r="C16" s="2032"/>
      <c r="D16" s="2032"/>
      <c r="E16" s="2032"/>
      <c r="F16" s="2032"/>
      <c r="G16" s="2032"/>
      <c r="H16" s="2033"/>
      <c r="I16" s="2033"/>
      <c r="J16" s="2033" t="s">
        <v>2942</v>
      </c>
      <c r="L16" s="484"/>
    </row>
    <row r="17" spans="1:19" s="65" customFormat="1" ht="13.5">
      <c r="A17" s="5727" t="s">
        <v>300</v>
      </c>
      <c r="B17" s="5644" t="s">
        <v>2939</v>
      </c>
      <c r="C17" s="6190"/>
      <c r="D17" s="6191" t="s">
        <v>2938</v>
      </c>
      <c r="E17" s="6191"/>
      <c r="F17" s="6191"/>
      <c r="G17" s="6191" t="s">
        <v>2937</v>
      </c>
      <c r="H17" s="6191"/>
      <c r="I17" s="6191"/>
      <c r="J17" s="6179"/>
      <c r="L17" s="484"/>
    </row>
    <row r="18" spans="1:19" s="65" customFormat="1" ht="39.75" customHeight="1">
      <c r="A18" s="5534"/>
      <c r="B18" s="4440" t="s">
        <v>2934</v>
      </c>
      <c r="C18" s="4441" t="s">
        <v>2936</v>
      </c>
      <c r="D18" s="4441" t="s">
        <v>2935</v>
      </c>
      <c r="E18" s="4441" t="s">
        <v>2934</v>
      </c>
      <c r="F18" s="4441" t="s">
        <v>2933</v>
      </c>
      <c r="G18" s="4441" t="s">
        <v>2932</v>
      </c>
      <c r="H18" s="4441" t="s">
        <v>2931</v>
      </c>
      <c r="I18" s="4441" t="s">
        <v>2930</v>
      </c>
      <c r="J18" s="2034" t="s">
        <v>2929</v>
      </c>
      <c r="L18" s="484"/>
    </row>
    <row r="19" spans="1:19" s="65" customFormat="1" ht="15.75" customHeight="1">
      <c r="A19" s="2035" t="s">
        <v>305</v>
      </c>
      <c r="B19" s="2521">
        <v>130</v>
      </c>
      <c r="C19" s="2036">
        <v>1840</v>
      </c>
      <c r="D19" s="2037" t="s">
        <v>2928</v>
      </c>
      <c r="E19" s="2036">
        <v>127</v>
      </c>
      <c r="F19" s="2036">
        <v>1900</v>
      </c>
      <c r="G19" s="2036">
        <v>127</v>
      </c>
      <c r="H19" s="2036">
        <v>1942</v>
      </c>
      <c r="I19" s="2036">
        <v>1579</v>
      </c>
      <c r="J19" s="4442">
        <v>81.3</v>
      </c>
      <c r="L19" s="484"/>
    </row>
    <row r="20" spans="1:19" s="65" customFormat="1" ht="15.75" customHeight="1">
      <c r="A20" s="2035">
        <v>2</v>
      </c>
      <c r="B20" s="2521">
        <v>130</v>
      </c>
      <c r="C20" s="2036">
        <v>1840</v>
      </c>
      <c r="D20" s="2037" t="s">
        <v>2928</v>
      </c>
      <c r="E20" s="2036">
        <v>127</v>
      </c>
      <c r="F20" s="2036">
        <v>1900</v>
      </c>
      <c r="G20" s="2036">
        <v>127</v>
      </c>
      <c r="H20" s="2036">
        <v>1905</v>
      </c>
      <c r="I20" s="2036">
        <v>1550</v>
      </c>
      <c r="J20" s="4442">
        <v>81.400000000000006</v>
      </c>
      <c r="L20" s="484"/>
    </row>
    <row r="21" spans="1:19" s="65" customFormat="1" ht="15.75" customHeight="1">
      <c r="A21" s="2038">
        <v>3</v>
      </c>
      <c r="B21" s="1503">
        <v>130</v>
      </c>
      <c r="C21" s="1780">
        <v>1840</v>
      </c>
      <c r="D21" s="4443" t="s">
        <v>2928</v>
      </c>
      <c r="E21" s="1780">
        <v>127</v>
      </c>
      <c r="F21" s="1780">
        <v>1900</v>
      </c>
      <c r="G21" s="1780">
        <v>127</v>
      </c>
      <c r="H21" s="1780">
        <v>1900</v>
      </c>
      <c r="I21" s="1780">
        <v>1560</v>
      </c>
      <c r="J21" s="4449">
        <v>81.900000000000006</v>
      </c>
      <c r="L21" s="485"/>
      <c r="M21" s="129"/>
      <c r="N21" s="129"/>
      <c r="O21" s="129"/>
      <c r="P21" s="129"/>
      <c r="Q21" s="129"/>
      <c r="R21" s="129"/>
      <c r="S21" s="129"/>
    </row>
    <row r="22" spans="1:19" s="65" customFormat="1" ht="13.5">
      <c r="A22" s="2038">
        <v>4</v>
      </c>
      <c r="B22" s="1503">
        <v>130</v>
      </c>
      <c r="C22" s="1780">
        <v>1810</v>
      </c>
      <c r="D22" s="4443" t="s">
        <v>6670</v>
      </c>
      <c r="E22" s="1780">
        <v>127</v>
      </c>
      <c r="F22" s="1780">
        <v>1830</v>
      </c>
      <c r="G22" s="1780">
        <v>127</v>
      </c>
      <c r="H22" s="1780">
        <v>1877</v>
      </c>
      <c r="I22" s="1780">
        <v>1543</v>
      </c>
      <c r="J22" s="4444">
        <f>I22/H22*100</f>
        <v>82.205647309536488</v>
      </c>
      <c r="L22" s="484"/>
      <c r="M22" s="64"/>
      <c r="N22" s="64"/>
      <c r="O22" s="64"/>
      <c r="P22" s="64"/>
      <c r="Q22" s="64"/>
      <c r="R22" s="64"/>
      <c r="S22" s="64"/>
    </row>
    <row r="23" spans="1:19" s="65" customFormat="1" ht="13.5">
      <c r="A23" s="2035">
        <v>5</v>
      </c>
      <c r="B23" s="2521">
        <v>130</v>
      </c>
      <c r="C23" s="2036">
        <v>1810</v>
      </c>
      <c r="D23" s="2037" t="s">
        <v>7025</v>
      </c>
      <c r="E23" s="2036">
        <v>127</v>
      </c>
      <c r="F23" s="2036">
        <v>1830</v>
      </c>
      <c r="G23" s="2036">
        <v>127</v>
      </c>
      <c r="H23" s="2036">
        <v>1878</v>
      </c>
      <c r="I23" s="2036">
        <v>1548</v>
      </c>
      <c r="J23" s="4442">
        <v>82.4</v>
      </c>
      <c r="L23" s="484"/>
      <c r="M23" s="64"/>
      <c r="N23" s="64"/>
      <c r="O23" s="64"/>
      <c r="P23" s="64"/>
      <c r="Q23" s="64"/>
      <c r="R23" s="64"/>
      <c r="S23" s="64"/>
    </row>
    <row r="24" spans="1:19" s="65" customFormat="1" ht="15.75" customHeight="1" thickBot="1">
      <c r="A24" s="4445">
        <v>6</v>
      </c>
      <c r="B24" s="2943">
        <v>130</v>
      </c>
      <c r="C24" s="4446">
        <v>1810</v>
      </c>
      <c r="D24" s="4447" t="s">
        <v>7025</v>
      </c>
      <c r="E24" s="4446">
        <v>127</v>
      </c>
      <c r="F24" s="4446">
        <v>1830</v>
      </c>
      <c r="G24" s="4446">
        <v>127</v>
      </c>
      <c r="H24" s="4446">
        <v>1853</v>
      </c>
      <c r="I24" s="4446">
        <v>1535</v>
      </c>
      <c r="J24" s="4448">
        <v>82.8</v>
      </c>
      <c r="K24" s="64"/>
      <c r="L24" s="484"/>
    </row>
    <row r="25" spans="1:19" s="65" customFormat="1" ht="15.75" customHeight="1">
      <c r="A25" s="236"/>
      <c r="B25" s="2521"/>
      <c r="C25" s="2036"/>
      <c r="D25" s="2037"/>
      <c r="E25" s="2036"/>
      <c r="F25" s="2036"/>
      <c r="G25" s="2036"/>
      <c r="H25" s="2036"/>
      <c r="I25" s="2036"/>
      <c r="J25" s="4442"/>
      <c r="L25" s="484"/>
    </row>
    <row r="26" spans="1:19" s="65" customFormat="1" ht="14.25" thickBot="1">
      <c r="A26" s="2032" t="s">
        <v>2943</v>
      </c>
      <c r="B26" s="2032"/>
      <c r="C26" s="2032"/>
      <c r="D26" s="2032"/>
      <c r="E26" s="2032"/>
      <c r="F26" s="2032"/>
      <c r="G26" s="2032"/>
      <c r="H26" s="4131"/>
      <c r="I26" s="2033"/>
      <c r="J26" s="2033" t="s">
        <v>2942</v>
      </c>
      <c r="L26" s="484"/>
    </row>
    <row r="27" spans="1:19" s="65" customFormat="1" ht="15.75" customHeight="1">
      <c r="A27" s="5727" t="s">
        <v>300</v>
      </c>
      <c r="B27" s="5644" t="s">
        <v>2939</v>
      </c>
      <c r="C27" s="6190"/>
      <c r="D27" s="6191" t="s">
        <v>2938</v>
      </c>
      <c r="E27" s="6191"/>
      <c r="F27" s="6191"/>
      <c r="G27" s="6191" t="s">
        <v>2937</v>
      </c>
      <c r="H27" s="6191"/>
      <c r="I27" s="6191"/>
      <c r="J27" s="6179"/>
      <c r="L27" s="485"/>
      <c r="M27" s="64"/>
      <c r="N27" s="64"/>
      <c r="O27" s="64"/>
      <c r="P27" s="64"/>
      <c r="Q27" s="64"/>
      <c r="R27" s="64"/>
      <c r="S27" s="64"/>
    </row>
    <row r="28" spans="1:19" s="65" customFormat="1" ht="39.75" customHeight="1">
      <c r="A28" s="5534"/>
      <c r="B28" s="4440" t="s">
        <v>2934</v>
      </c>
      <c r="C28" s="4441" t="s">
        <v>2936</v>
      </c>
      <c r="D28" s="4441" t="s">
        <v>2935</v>
      </c>
      <c r="E28" s="4441" t="s">
        <v>2934</v>
      </c>
      <c r="F28" s="4441" t="s">
        <v>2933</v>
      </c>
      <c r="G28" s="4441" t="s">
        <v>2932</v>
      </c>
      <c r="H28" s="4441" t="s">
        <v>2931</v>
      </c>
      <c r="I28" s="4441" t="s">
        <v>2930</v>
      </c>
      <c r="J28" s="2034" t="s">
        <v>2929</v>
      </c>
      <c r="L28" s="485"/>
      <c r="M28" s="64"/>
      <c r="N28" s="64"/>
      <c r="O28" s="64"/>
      <c r="P28" s="64"/>
      <c r="Q28" s="64"/>
      <c r="R28" s="64"/>
      <c r="S28" s="64"/>
    </row>
    <row r="29" spans="1:19" s="65" customFormat="1" ht="15.75" customHeight="1">
      <c r="A29" s="1471">
        <v>2</v>
      </c>
      <c r="B29" s="1212">
        <v>248</v>
      </c>
      <c r="C29" s="1775">
        <v>4590</v>
      </c>
      <c r="D29" s="2039" t="s">
        <v>2928</v>
      </c>
      <c r="E29" s="1775">
        <v>213</v>
      </c>
      <c r="F29" s="1775">
        <v>4700</v>
      </c>
      <c r="G29" s="1775">
        <v>213</v>
      </c>
      <c r="H29" s="1775">
        <v>4799</v>
      </c>
      <c r="I29" s="1775">
        <v>3940</v>
      </c>
      <c r="J29" s="4442">
        <v>82.1</v>
      </c>
      <c r="L29" s="484"/>
    </row>
    <row r="30" spans="1:19" s="65" customFormat="1" ht="13.5">
      <c r="A30" s="2038">
        <v>3</v>
      </c>
      <c r="B30" s="1503">
        <v>248</v>
      </c>
      <c r="C30" s="1780">
        <v>4590</v>
      </c>
      <c r="D30" s="4443" t="s">
        <v>2928</v>
      </c>
      <c r="E30" s="1780">
        <v>213</v>
      </c>
      <c r="F30" s="1780">
        <v>4700</v>
      </c>
      <c r="G30" s="1780">
        <v>213</v>
      </c>
      <c r="H30" s="1780">
        <v>4753</v>
      </c>
      <c r="I30" s="1780">
        <v>3904</v>
      </c>
      <c r="J30" s="4444">
        <v>82.5</v>
      </c>
      <c r="L30" s="484"/>
    </row>
    <row r="31" spans="1:19" s="65" customFormat="1" ht="13.5">
      <c r="A31" s="1876">
        <v>4</v>
      </c>
      <c r="B31" s="1503">
        <v>248</v>
      </c>
      <c r="C31" s="1780">
        <v>4560</v>
      </c>
      <c r="D31" s="4443" t="s">
        <v>6670</v>
      </c>
      <c r="E31" s="1780">
        <v>213</v>
      </c>
      <c r="F31" s="1780">
        <v>4630</v>
      </c>
      <c r="G31" s="1780">
        <v>213</v>
      </c>
      <c r="H31" s="1780">
        <v>4725</v>
      </c>
      <c r="I31" s="1780">
        <v>3891</v>
      </c>
      <c r="J31" s="4444">
        <f>I31/H31*100</f>
        <v>82.349206349206355</v>
      </c>
      <c r="L31" s="484"/>
    </row>
    <row r="32" spans="1:19" s="106" customFormat="1" ht="12.75" customHeight="1">
      <c r="A32" s="2035">
        <v>5</v>
      </c>
      <c r="B32" s="2521">
        <v>295</v>
      </c>
      <c r="C32" s="2036">
        <v>6000</v>
      </c>
      <c r="D32" s="2037" t="s">
        <v>7025</v>
      </c>
      <c r="E32" s="2036">
        <v>240</v>
      </c>
      <c r="F32" s="2036">
        <v>5690</v>
      </c>
      <c r="G32" s="2036">
        <v>240</v>
      </c>
      <c r="H32" s="2036">
        <v>4690</v>
      </c>
      <c r="I32" s="2036">
        <v>3878</v>
      </c>
      <c r="J32" s="4442">
        <v>82.7</v>
      </c>
    </row>
    <row r="33" spans="1:10" ht="15.75" customHeight="1" thickBot="1">
      <c r="A33" s="2035">
        <v>6</v>
      </c>
      <c r="B33" s="2944">
        <v>295</v>
      </c>
      <c r="C33" s="4446">
        <v>6000</v>
      </c>
      <c r="D33" s="4447" t="s">
        <v>7025</v>
      </c>
      <c r="E33" s="4446">
        <v>240</v>
      </c>
      <c r="F33" s="4446">
        <v>5690</v>
      </c>
      <c r="G33" s="4446">
        <v>240</v>
      </c>
      <c r="H33" s="4446">
        <v>4650</v>
      </c>
      <c r="I33" s="4446">
        <v>3910</v>
      </c>
      <c r="J33" s="4448">
        <v>84.1</v>
      </c>
    </row>
    <row r="34" spans="1:10" ht="15.75" customHeight="1">
      <c r="A34" s="6193"/>
      <c r="B34" s="6193"/>
      <c r="C34" s="6193"/>
      <c r="D34" s="6193"/>
      <c r="E34" s="6193"/>
      <c r="F34" s="6193"/>
      <c r="G34" s="6193"/>
      <c r="H34" s="4450"/>
      <c r="I34" s="4451"/>
      <c r="J34" s="2527"/>
    </row>
    <row r="35" spans="1:10" ht="13.5">
      <c r="A35" s="4452"/>
      <c r="B35" s="4452"/>
      <c r="C35" s="4452"/>
      <c r="D35" s="4452"/>
      <c r="E35" s="4452"/>
      <c r="F35" s="4452"/>
      <c r="G35" s="4452"/>
      <c r="H35" s="4450"/>
      <c r="I35" s="4451"/>
      <c r="J35" s="2527"/>
    </row>
    <row r="36" spans="1:10" ht="15.75" customHeight="1" thickBot="1">
      <c r="A36" s="2527" t="s">
        <v>2941</v>
      </c>
      <c r="B36" s="2527"/>
      <c r="C36" s="2527"/>
      <c r="D36" s="2527"/>
      <c r="E36" s="2527"/>
      <c r="F36" s="2527"/>
      <c r="G36" s="2527"/>
      <c r="H36" s="123"/>
      <c r="I36" s="123"/>
      <c r="J36" s="123" t="s">
        <v>2940</v>
      </c>
    </row>
    <row r="37" spans="1:10" ht="15.75" customHeight="1">
      <c r="A37" s="5727" t="s">
        <v>300</v>
      </c>
      <c r="B37" s="5644" t="s">
        <v>2939</v>
      </c>
      <c r="C37" s="6190"/>
      <c r="D37" s="6191" t="s">
        <v>2938</v>
      </c>
      <c r="E37" s="6191"/>
      <c r="F37" s="6191"/>
      <c r="G37" s="6191" t="s">
        <v>2937</v>
      </c>
      <c r="H37" s="6191"/>
      <c r="I37" s="6191"/>
      <c r="J37" s="6179"/>
    </row>
    <row r="38" spans="1:10" ht="39.75" customHeight="1">
      <c r="A38" s="5534"/>
      <c r="B38" s="4440" t="s">
        <v>2934</v>
      </c>
      <c r="C38" s="4441" t="s">
        <v>2936</v>
      </c>
      <c r="D38" s="4441" t="s">
        <v>2935</v>
      </c>
      <c r="E38" s="4441" t="s">
        <v>2934</v>
      </c>
      <c r="F38" s="4441" t="s">
        <v>2933</v>
      </c>
      <c r="G38" s="4441" t="s">
        <v>2932</v>
      </c>
      <c r="H38" s="4441" t="s">
        <v>2931</v>
      </c>
      <c r="I38" s="4441" t="s">
        <v>2930</v>
      </c>
      <c r="J38" s="2034" t="s">
        <v>2929</v>
      </c>
    </row>
    <row r="39" spans="1:10" ht="15.95" customHeight="1">
      <c r="A39" s="1471">
        <v>2</v>
      </c>
      <c r="B39" s="4453">
        <v>38</v>
      </c>
      <c r="C39" s="4454">
        <v>900</v>
      </c>
      <c r="D39" s="4455" t="s">
        <v>2928</v>
      </c>
      <c r="E39" s="4453">
        <v>38</v>
      </c>
      <c r="F39" s="4454">
        <v>930</v>
      </c>
      <c r="G39" s="4453">
        <v>38</v>
      </c>
      <c r="H39" s="107">
        <v>755</v>
      </c>
      <c r="I39" s="107">
        <v>631</v>
      </c>
      <c r="J39" s="1273">
        <v>83.6</v>
      </c>
    </row>
    <row r="40" spans="1:10" ht="15.95" customHeight="1">
      <c r="A40" s="2038">
        <v>3</v>
      </c>
      <c r="B40" s="4456">
        <v>38</v>
      </c>
      <c r="C40" s="4457">
        <v>900</v>
      </c>
      <c r="D40" s="4458" t="s">
        <v>2928</v>
      </c>
      <c r="E40" s="4456">
        <v>38</v>
      </c>
      <c r="F40" s="4457">
        <v>930</v>
      </c>
      <c r="G40" s="4456">
        <v>38</v>
      </c>
      <c r="H40" s="1255">
        <v>745</v>
      </c>
      <c r="I40" s="1255">
        <v>618</v>
      </c>
      <c r="J40" s="1274">
        <v>83</v>
      </c>
    </row>
    <row r="41" spans="1:10" ht="15.95" customHeight="1">
      <c r="A41" s="1876">
        <v>4</v>
      </c>
      <c r="B41" s="4456">
        <v>38</v>
      </c>
      <c r="C41" s="4457">
        <v>770</v>
      </c>
      <c r="D41" s="4459" t="s">
        <v>6670</v>
      </c>
      <c r="E41" s="4456">
        <v>38</v>
      </c>
      <c r="F41" s="4457">
        <v>780</v>
      </c>
      <c r="G41" s="4456">
        <v>38</v>
      </c>
      <c r="H41" s="1255">
        <v>701</v>
      </c>
      <c r="I41" s="1255">
        <v>577</v>
      </c>
      <c r="J41" s="1274">
        <f>I41/H41*100</f>
        <v>82.310984308131239</v>
      </c>
    </row>
    <row r="42" spans="1:10" ht="15.95" customHeight="1">
      <c r="A42" s="2035">
        <v>5</v>
      </c>
      <c r="B42" s="1871">
        <v>38</v>
      </c>
      <c r="C42" s="4460">
        <v>770</v>
      </c>
      <c r="D42" s="4461" t="s">
        <v>7025</v>
      </c>
      <c r="E42" s="1871">
        <v>38</v>
      </c>
      <c r="F42" s="4460">
        <v>780</v>
      </c>
      <c r="G42" s="1871">
        <v>38</v>
      </c>
      <c r="H42" s="101">
        <v>647</v>
      </c>
      <c r="I42" s="101">
        <v>535</v>
      </c>
      <c r="J42" s="3145">
        <v>82.7</v>
      </c>
    </row>
    <row r="43" spans="1:10" ht="15.95" customHeight="1" thickBot="1">
      <c r="A43" s="4445">
        <v>6</v>
      </c>
      <c r="B43" s="4462">
        <v>38</v>
      </c>
      <c r="C43" s="4463">
        <v>770</v>
      </c>
      <c r="D43" s="4464" t="s">
        <v>7025</v>
      </c>
      <c r="E43" s="4462">
        <v>38</v>
      </c>
      <c r="F43" s="4463">
        <v>780</v>
      </c>
      <c r="G43" s="4462">
        <v>38</v>
      </c>
      <c r="H43" s="3164">
        <v>627</v>
      </c>
      <c r="I43" s="3164">
        <v>512</v>
      </c>
      <c r="J43" s="4465">
        <v>81.7</v>
      </c>
    </row>
    <row r="44" spans="1:10" ht="13.5">
      <c r="A44" s="6192"/>
      <c r="B44" s="6192"/>
      <c r="C44" s="6192"/>
      <c r="D44" s="6192"/>
      <c r="E44" s="6192"/>
      <c r="F44" s="6192"/>
      <c r="G44" s="6192"/>
      <c r="H44" s="2527"/>
      <c r="I44" s="2527"/>
      <c r="J44" s="123" t="s">
        <v>2927</v>
      </c>
    </row>
    <row r="49" spans="7:7">
      <c r="G49" s="106"/>
    </row>
  </sheetData>
  <mergeCells count="26">
    <mergeCell ref="A44:G44"/>
    <mergeCell ref="A34:G34"/>
    <mergeCell ref="A37:A38"/>
    <mergeCell ref="B37:C37"/>
    <mergeCell ref="D37:F37"/>
    <mergeCell ref="G37:J37"/>
    <mergeCell ref="A17:A18"/>
    <mergeCell ref="B17:C17"/>
    <mergeCell ref="D17:F17"/>
    <mergeCell ref="G17:J17"/>
    <mergeCell ref="A27:A28"/>
    <mergeCell ref="B27:C27"/>
    <mergeCell ref="D27:F27"/>
    <mergeCell ref="G27:J27"/>
    <mergeCell ref="A5:B5"/>
    <mergeCell ref="F5:I5"/>
    <mergeCell ref="A8:A9"/>
    <mergeCell ref="B8:C8"/>
    <mergeCell ref="D8:F8"/>
    <mergeCell ref="G8:J8"/>
    <mergeCell ref="A2:B3"/>
    <mergeCell ref="C2:C3"/>
    <mergeCell ref="D2:E2"/>
    <mergeCell ref="F2:I3"/>
    <mergeCell ref="A4:B4"/>
    <mergeCell ref="F4:I4"/>
  </mergeCells>
  <phoneticPr fontId="2"/>
  <hyperlinks>
    <hyperlink ref="L2" location="目次!F153" display="目　次" xr:uid="{00000000-0004-0000-8200-000000000000}"/>
  </hyperlinks>
  <pageMargins left="0.86614173228346458" right="0.86614173228346458" top="0.78740157480314965" bottom="0.27559055118110237" header="0.51181102362204722" footer="0.19685039370078741"/>
  <pageSetup paperSize="9" scale="80"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K20"/>
  <sheetViews>
    <sheetView showGridLines="0" zoomScaleNormal="100" workbookViewId="0">
      <selection activeCell="E2" sqref="E2"/>
    </sheetView>
  </sheetViews>
  <sheetFormatPr defaultRowHeight="13.5"/>
  <cols>
    <col min="1" max="1" width="6.625" style="108" customWidth="1"/>
    <col min="2" max="3" width="28.375" style="108" customWidth="1"/>
    <col min="4" max="4" width="9" style="108"/>
    <col min="5" max="5" width="10.5" style="108" customWidth="1"/>
    <col min="6" max="6" width="9" style="108"/>
    <col min="7" max="11" width="10.875" style="470" bestFit="1" customWidth="1"/>
    <col min="12" max="16384" width="9" style="108"/>
  </cols>
  <sheetData>
    <row r="1" spans="1:11" ht="24.75" customHeight="1" thickBot="1">
      <c r="A1" s="1509" t="s">
        <v>2913</v>
      </c>
      <c r="B1" s="2587"/>
      <c r="C1" s="1632" t="s">
        <v>2912</v>
      </c>
      <c r="G1" s="480"/>
      <c r="H1" s="480"/>
      <c r="I1" s="480"/>
      <c r="J1" s="480"/>
      <c r="K1" s="480"/>
    </row>
    <row r="2" spans="1:11" s="120" customFormat="1" ht="18.75">
      <c r="A2" s="2040" t="s">
        <v>2059</v>
      </c>
      <c r="B2" s="1883" t="s">
        <v>2911</v>
      </c>
      <c r="C2" s="2041" t="s">
        <v>2910</v>
      </c>
      <c r="E2" s="5115" t="s">
        <v>8125</v>
      </c>
      <c r="G2" s="344"/>
      <c r="H2" s="344"/>
      <c r="I2" s="470"/>
      <c r="J2" s="344"/>
      <c r="K2" s="344"/>
    </row>
    <row r="3" spans="1:11" ht="21.95" customHeight="1">
      <c r="A3" s="2042">
        <v>2</v>
      </c>
      <c r="B3" s="2043">
        <v>1118</v>
      </c>
      <c r="C3" s="2044">
        <v>1120</v>
      </c>
    </row>
    <row r="4" spans="1:11" ht="21.95" customHeight="1">
      <c r="A4" s="2045">
        <v>3</v>
      </c>
      <c r="B4" s="2046">
        <v>1063</v>
      </c>
      <c r="C4" s="2047">
        <v>1031</v>
      </c>
    </row>
    <row r="5" spans="1:11" ht="21.95" customHeight="1">
      <c r="A5" s="3487">
        <v>4</v>
      </c>
      <c r="B5" s="2047">
        <v>1033</v>
      </c>
      <c r="C5" s="2047">
        <v>982</v>
      </c>
    </row>
    <row r="6" spans="1:11" ht="21.95" customHeight="1">
      <c r="A6" s="2045">
        <v>5</v>
      </c>
      <c r="B6" s="2047">
        <v>1023</v>
      </c>
      <c r="C6" s="2047">
        <v>1037</v>
      </c>
    </row>
    <row r="7" spans="1:11" ht="21.95" customHeight="1" thickBot="1">
      <c r="A7" s="3166">
        <v>6</v>
      </c>
      <c r="B7" s="3167">
        <v>1016</v>
      </c>
      <c r="C7" s="3168">
        <v>1293</v>
      </c>
    </row>
    <row r="8" spans="1:11">
      <c r="C8" s="122" t="s">
        <v>2909</v>
      </c>
    </row>
    <row r="9" spans="1:11">
      <c r="A9" s="108" t="s">
        <v>2830</v>
      </c>
    </row>
    <row r="13" spans="1:11">
      <c r="B13" s="482"/>
    </row>
    <row r="20" spans="3:3">
      <c r="C20" s="110"/>
    </row>
  </sheetData>
  <phoneticPr fontId="2"/>
  <hyperlinks>
    <hyperlink ref="E2" location="目次!F154" display="目　次" xr:uid="{00000000-0004-0000-8300-000000000000}"/>
  </hyperlinks>
  <pageMargins left="0.86614173228346458" right="0.86614173228346458" top="0.98425196850393704" bottom="0.98425196850393704"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J35"/>
  <sheetViews>
    <sheetView showGridLines="0" workbookViewId="0">
      <selection activeCell="H2" sqref="H2"/>
    </sheetView>
  </sheetViews>
  <sheetFormatPr defaultRowHeight="12.75"/>
  <cols>
    <col min="1" max="1" width="13.125" style="64" customWidth="1"/>
    <col min="2" max="3" width="9" style="64" customWidth="1"/>
    <col min="4" max="4" width="22.25" style="64" customWidth="1"/>
    <col min="5" max="5" width="13.25" style="64" customWidth="1"/>
    <col min="6" max="6" width="12.75" style="64" customWidth="1"/>
    <col min="7" max="7" width="9.125" style="64" customWidth="1"/>
    <col min="8" max="8" width="10.5" style="64" customWidth="1"/>
    <col min="9" max="10" width="9.125" style="64" customWidth="1"/>
    <col min="11" max="16384" width="9" style="64"/>
  </cols>
  <sheetData>
    <row r="1" spans="1:10" ht="21" customHeight="1" thickBot="1">
      <c r="A1" s="2377" t="s">
        <v>2999</v>
      </c>
      <c r="B1" s="532"/>
      <c r="C1" s="532"/>
      <c r="D1" s="532"/>
      <c r="E1" s="532"/>
      <c r="F1" s="2376" t="s">
        <v>6863</v>
      </c>
      <c r="G1" s="1269"/>
      <c r="H1" s="3"/>
      <c r="I1" s="2"/>
      <c r="J1" s="2"/>
    </row>
    <row r="2" spans="1:10" s="488" customFormat="1" ht="27">
      <c r="A2" s="4082" t="s">
        <v>2998</v>
      </c>
      <c r="B2" s="4074" t="s">
        <v>2924</v>
      </c>
      <c r="C2" s="2381" t="s">
        <v>2997</v>
      </c>
      <c r="D2" s="2050" t="s">
        <v>2996</v>
      </c>
      <c r="E2" s="4074" t="s">
        <v>2995</v>
      </c>
      <c r="F2" s="4074" t="s">
        <v>2994</v>
      </c>
      <c r="G2" s="4432"/>
      <c r="H2" s="5128" t="s">
        <v>8125</v>
      </c>
      <c r="I2" s="489"/>
      <c r="J2" s="489"/>
    </row>
    <row r="3" spans="1:10" ht="15.95" customHeight="1">
      <c r="A3" s="377" t="s">
        <v>2993</v>
      </c>
      <c r="B3" s="3169">
        <v>540</v>
      </c>
      <c r="C3" s="3170">
        <v>116</v>
      </c>
      <c r="D3" s="2384" t="s">
        <v>2985</v>
      </c>
      <c r="E3" s="2385" t="s">
        <v>2992</v>
      </c>
      <c r="F3" s="2386" t="s">
        <v>2991</v>
      </c>
    </row>
    <row r="4" spans="1:10" ht="27">
      <c r="A4" s="377"/>
      <c r="B4" s="3169"/>
      <c r="C4" s="3170"/>
      <c r="D4" s="2387" t="s">
        <v>2990</v>
      </c>
      <c r="E4" s="2385"/>
      <c r="F4" s="2386"/>
      <c r="G4" s="3"/>
      <c r="H4" s="3"/>
      <c r="I4" s="2"/>
      <c r="J4" s="2"/>
    </row>
    <row r="5" spans="1:10" ht="15.95" customHeight="1">
      <c r="A5" s="377" t="s">
        <v>2989</v>
      </c>
      <c r="B5" s="3169">
        <v>1490</v>
      </c>
      <c r="C5" s="3170">
        <v>260</v>
      </c>
      <c r="D5" s="2384" t="s">
        <v>2971</v>
      </c>
      <c r="E5" s="2385" t="s">
        <v>2988</v>
      </c>
      <c r="F5" s="2386" t="s">
        <v>2987</v>
      </c>
      <c r="G5" s="3"/>
      <c r="H5" s="3"/>
      <c r="I5" s="2"/>
      <c r="J5" s="2"/>
    </row>
    <row r="6" spans="1:10" ht="27">
      <c r="A6" s="377"/>
      <c r="B6" s="3169"/>
      <c r="C6" s="3170"/>
      <c r="D6" s="2388" t="s">
        <v>2968</v>
      </c>
      <c r="E6" s="2385"/>
      <c r="F6" s="2386"/>
      <c r="G6" s="3"/>
      <c r="H6" s="1269"/>
      <c r="I6" s="2"/>
      <c r="J6" s="2"/>
    </row>
    <row r="7" spans="1:10" ht="15.95" customHeight="1">
      <c r="A7" s="377" t="s">
        <v>2986</v>
      </c>
      <c r="B7" s="3169">
        <v>330</v>
      </c>
      <c r="C7" s="3170">
        <v>73</v>
      </c>
      <c r="D7" s="2384" t="s">
        <v>2985</v>
      </c>
      <c r="E7" s="2385" t="s">
        <v>2984</v>
      </c>
      <c r="F7" s="2386" t="s">
        <v>2983</v>
      </c>
      <c r="G7" s="3"/>
      <c r="H7" s="3"/>
      <c r="I7" s="2"/>
      <c r="J7" s="2"/>
    </row>
    <row r="8" spans="1:10" ht="27">
      <c r="A8" s="2389"/>
      <c r="B8" s="3169"/>
      <c r="C8" s="3171"/>
      <c r="D8" s="2390" t="s">
        <v>2982</v>
      </c>
      <c r="E8" s="2383"/>
      <c r="F8" s="2391"/>
      <c r="G8" s="3"/>
      <c r="H8" s="4466"/>
      <c r="I8" s="2"/>
      <c r="J8" s="2"/>
    </row>
    <row r="9" spans="1:10" ht="15.95" customHeight="1">
      <c r="A9" s="377" t="s">
        <v>2981</v>
      </c>
      <c r="B9" s="3169">
        <v>1730</v>
      </c>
      <c r="C9" s="3170">
        <v>355</v>
      </c>
      <c r="D9" s="2384" t="s">
        <v>2971</v>
      </c>
      <c r="E9" s="2385" t="s">
        <v>2980</v>
      </c>
      <c r="F9" s="2386" t="s">
        <v>2979</v>
      </c>
      <c r="G9" s="3"/>
      <c r="H9" s="4466"/>
      <c r="I9" s="2"/>
      <c r="J9" s="2"/>
    </row>
    <row r="10" spans="1:10" ht="30.75" customHeight="1">
      <c r="A10" s="377"/>
      <c r="B10" s="3169"/>
      <c r="C10" s="3170"/>
      <c r="D10" s="2392" t="s">
        <v>2968</v>
      </c>
      <c r="E10" s="2385"/>
      <c r="F10" s="2386"/>
      <c r="G10" s="3"/>
      <c r="H10" s="3"/>
      <c r="I10" s="2"/>
      <c r="J10" s="2"/>
    </row>
    <row r="11" spans="1:10" ht="15.95" customHeight="1">
      <c r="A11" s="2393" t="s">
        <v>2978</v>
      </c>
      <c r="B11" s="3172">
        <v>1420</v>
      </c>
      <c r="C11" s="3173">
        <v>320</v>
      </c>
      <c r="D11" s="2384" t="s">
        <v>2971</v>
      </c>
      <c r="E11" s="1764" t="s">
        <v>2977</v>
      </c>
      <c r="F11" s="1764" t="s">
        <v>2976</v>
      </c>
      <c r="G11" s="3"/>
      <c r="H11" s="3"/>
      <c r="I11" s="2"/>
      <c r="J11" s="2"/>
    </row>
    <row r="12" spans="1:10" ht="27">
      <c r="A12" s="2393"/>
      <c r="B12" s="3174"/>
      <c r="C12" s="3174"/>
      <c r="D12" s="2392" t="s">
        <v>2968</v>
      </c>
      <c r="E12" s="4076"/>
      <c r="F12" s="2394"/>
      <c r="G12" s="3"/>
      <c r="H12" s="3"/>
      <c r="I12" s="2"/>
      <c r="J12" s="2"/>
    </row>
    <row r="13" spans="1:10" ht="15.95" customHeight="1">
      <c r="A13" s="2395" t="s">
        <v>2975</v>
      </c>
      <c r="B13" s="3169">
        <v>1760</v>
      </c>
      <c r="C13" s="3171">
        <v>357</v>
      </c>
      <c r="D13" s="2396" t="s">
        <v>2971</v>
      </c>
      <c r="E13" s="2383" t="s">
        <v>2974</v>
      </c>
      <c r="F13" s="2391" t="s">
        <v>2973</v>
      </c>
      <c r="G13" s="3"/>
      <c r="H13" s="3"/>
      <c r="I13" s="2"/>
      <c r="J13" s="2"/>
    </row>
    <row r="14" spans="1:10" ht="30.75" customHeight="1">
      <c r="A14" s="2395"/>
      <c r="B14" s="3169"/>
      <c r="C14" s="3171"/>
      <c r="D14" s="2392" t="s">
        <v>2968</v>
      </c>
      <c r="E14" s="2383"/>
      <c r="F14" s="2391"/>
      <c r="G14" s="3"/>
      <c r="H14" s="3"/>
      <c r="I14" s="2"/>
      <c r="J14" s="2"/>
    </row>
    <row r="15" spans="1:10" ht="15.95" customHeight="1">
      <c r="A15" s="2397" t="s">
        <v>2972</v>
      </c>
      <c r="B15" s="3171">
        <v>1200</v>
      </c>
      <c r="C15" s="3171">
        <v>298</v>
      </c>
      <c r="D15" s="2396" t="s">
        <v>2971</v>
      </c>
      <c r="E15" s="2383" t="s">
        <v>2970</v>
      </c>
      <c r="F15" s="2391" t="s">
        <v>2969</v>
      </c>
      <c r="G15" s="3"/>
      <c r="H15" s="3"/>
      <c r="I15" s="2"/>
      <c r="J15" s="2"/>
    </row>
    <row r="16" spans="1:10" ht="30.75" customHeight="1">
      <c r="A16" s="2398" t="s">
        <v>2960</v>
      </c>
      <c r="B16" s="3169"/>
      <c r="C16" s="3171"/>
      <c r="D16" s="2392" t="s">
        <v>2968</v>
      </c>
      <c r="E16" s="2383"/>
      <c r="F16" s="2391"/>
      <c r="G16" s="3"/>
      <c r="H16" s="3"/>
      <c r="I16" s="2"/>
      <c r="J16" s="2"/>
    </row>
    <row r="17" spans="1:10" ht="15.95" customHeight="1">
      <c r="A17" s="2397" t="s">
        <v>2967</v>
      </c>
      <c r="B17" s="3171">
        <v>2710</v>
      </c>
      <c r="C17" s="3171">
        <v>462</v>
      </c>
      <c r="D17" s="2396" t="s">
        <v>2963</v>
      </c>
      <c r="E17" s="2399" t="s">
        <v>2966</v>
      </c>
      <c r="F17" s="2391" t="s">
        <v>2965</v>
      </c>
      <c r="G17" s="3"/>
      <c r="H17" s="3"/>
      <c r="I17" s="2"/>
      <c r="J17" s="2"/>
    </row>
    <row r="18" spans="1:10" ht="30.75" customHeight="1">
      <c r="A18" s="2400" t="s">
        <v>2960</v>
      </c>
      <c r="B18" s="3171"/>
      <c r="C18" s="3171"/>
      <c r="D18" s="2392" t="s">
        <v>2959</v>
      </c>
      <c r="E18" s="2401"/>
      <c r="F18" s="2391"/>
      <c r="G18" s="3"/>
      <c r="H18" s="3"/>
      <c r="I18" s="2"/>
      <c r="J18" s="2"/>
    </row>
    <row r="19" spans="1:10" ht="15.95" customHeight="1">
      <c r="A19" s="2397" t="s">
        <v>2964</v>
      </c>
      <c r="B19" s="3171">
        <v>980</v>
      </c>
      <c r="C19" s="3171">
        <v>206</v>
      </c>
      <c r="D19" s="2396" t="s">
        <v>2963</v>
      </c>
      <c r="E19" s="2399" t="s">
        <v>2962</v>
      </c>
      <c r="F19" s="2391" t="s">
        <v>2961</v>
      </c>
      <c r="G19" s="3"/>
      <c r="H19" s="3"/>
      <c r="I19" s="2"/>
      <c r="J19" s="2"/>
    </row>
    <row r="20" spans="1:10" ht="30.75" customHeight="1" thickBot="1">
      <c r="A20" s="2591" t="s">
        <v>2960</v>
      </c>
      <c r="B20" s="3175"/>
      <c r="C20" s="3175"/>
      <c r="D20" s="2590" t="s">
        <v>2959</v>
      </c>
      <c r="E20" s="2589"/>
      <c r="F20" s="2588"/>
      <c r="G20" s="3"/>
      <c r="H20" s="3"/>
      <c r="I20" s="2"/>
      <c r="J20" s="2"/>
    </row>
    <row r="21" spans="1:10" ht="15.95" customHeight="1">
      <c r="A21" s="1763"/>
      <c r="B21" s="1763"/>
      <c r="C21" s="1763"/>
      <c r="D21" s="1763"/>
      <c r="E21" s="1763"/>
      <c r="F21" s="2376" t="s">
        <v>2958</v>
      </c>
      <c r="G21" s="3"/>
      <c r="H21" s="3"/>
      <c r="I21" s="2"/>
      <c r="J21" s="2"/>
    </row>
    <row r="22" spans="1:10" ht="15.95" customHeight="1">
      <c r="A22" s="3"/>
      <c r="B22" s="3"/>
      <c r="C22" s="3"/>
      <c r="D22" s="3"/>
      <c r="E22" s="3"/>
      <c r="F22" s="3"/>
      <c r="G22" s="3"/>
      <c r="H22" s="3"/>
      <c r="I22" s="2"/>
      <c r="J22" s="2"/>
    </row>
    <row r="23" spans="1:10" ht="15.95" customHeight="1"/>
    <row r="24" spans="1:10" ht="15.95" customHeight="1"/>
    <row r="25" spans="1:10" ht="15.95" customHeight="1"/>
    <row r="26" spans="1:10" ht="15.95" customHeight="1"/>
    <row r="27" spans="1:10" ht="15.95" customHeight="1"/>
    <row r="28" spans="1:10" ht="15.95" customHeight="1"/>
    <row r="29" spans="1:10" ht="15.95" customHeight="1"/>
    <row r="30" spans="1:10" ht="15.95" customHeight="1"/>
    <row r="31" spans="1:10" ht="15.95" customHeight="1"/>
    <row r="32" spans="1:10" ht="15.95" customHeight="1"/>
    <row r="33" ht="15.95" customHeight="1"/>
    <row r="34" ht="15.95" customHeight="1"/>
    <row r="35" ht="15.95" customHeight="1"/>
  </sheetData>
  <phoneticPr fontId="2"/>
  <hyperlinks>
    <hyperlink ref="H2" location="目次!F155" display="目　次" xr:uid="{00000000-0004-0000-8400-000000000000}"/>
  </hyperlinks>
  <pageMargins left="0.86614173228346458" right="0.86614173228346458" top="0.98425196850393704" bottom="0.98425196850393704" header="0.51181102362204722" footer="0.51181102362204722"/>
  <pageSetup paperSize="9" scale="95" fitToHeight="0"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40"/>
  <sheetViews>
    <sheetView showGridLines="0" workbookViewId="0">
      <selection activeCell="K2" sqref="K2"/>
    </sheetView>
  </sheetViews>
  <sheetFormatPr defaultRowHeight="12.75"/>
  <cols>
    <col min="1" max="1" width="6.25" style="64" customWidth="1"/>
    <col min="2" max="2" width="6.5" style="64" customWidth="1"/>
    <col min="3" max="9" width="9.25" style="64" customWidth="1"/>
    <col min="10" max="10" width="9.125" style="64" customWidth="1"/>
    <col min="11" max="11" width="10.5" style="64" customWidth="1"/>
    <col min="12" max="16384" width="9" style="64"/>
  </cols>
  <sheetData>
    <row r="1" spans="1:12" ht="20.25" customHeight="1" thickBot="1">
      <c r="A1" s="2377" t="s">
        <v>3007</v>
      </c>
      <c r="B1" s="532"/>
      <c r="C1" s="532"/>
      <c r="D1" s="532"/>
      <c r="E1" s="532"/>
      <c r="F1" s="532"/>
      <c r="G1" s="2380"/>
      <c r="H1" s="2376"/>
      <c r="I1" s="2376" t="s">
        <v>6877</v>
      </c>
      <c r="J1" s="1269"/>
      <c r="K1" s="1290"/>
      <c r="L1" s="492"/>
    </row>
    <row r="2" spans="1:12" s="481" customFormat="1" ht="15" customHeight="1">
      <c r="A2" s="2756"/>
      <c r="B2" s="4079" t="s">
        <v>2172</v>
      </c>
      <c r="C2" s="6196" t="s">
        <v>3006</v>
      </c>
      <c r="D2" s="6207"/>
      <c r="E2" s="6194" t="s">
        <v>2915</v>
      </c>
      <c r="F2" s="6195"/>
      <c r="G2" s="6196" t="s">
        <v>3005</v>
      </c>
      <c r="H2" s="6197"/>
      <c r="I2" s="6181" t="s">
        <v>3004</v>
      </c>
      <c r="J2" s="1290"/>
      <c r="K2" s="593" t="s">
        <v>8125</v>
      </c>
      <c r="L2" s="492"/>
    </row>
    <row r="3" spans="1:12" s="481" customFormat="1" ht="15" customHeight="1">
      <c r="A3" s="2757" t="s">
        <v>2634</v>
      </c>
      <c r="B3" s="2402"/>
      <c r="C3" s="2382" t="s">
        <v>3003</v>
      </c>
      <c r="D3" s="2382" t="s">
        <v>3002</v>
      </c>
      <c r="E3" s="2382" t="s">
        <v>3003</v>
      </c>
      <c r="F3" s="2382" t="s">
        <v>3002</v>
      </c>
      <c r="G3" s="2382" t="s">
        <v>3003</v>
      </c>
      <c r="H3" s="2382" t="s">
        <v>3002</v>
      </c>
      <c r="I3" s="6183"/>
    </row>
    <row r="4" spans="1:12" s="129" customFormat="1" ht="15" customHeight="1">
      <c r="A4" s="6198" t="s">
        <v>2145</v>
      </c>
      <c r="B4" s="6199"/>
      <c r="C4" s="3176">
        <v>19</v>
      </c>
      <c r="D4" s="3176">
        <v>30</v>
      </c>
      <c r="E4" s="3176">
        <v>3921</v>
      </c>
      <c r="F4" s="3176">
        <v>429</v>
      </c>
      <c r="G4" s="3176">
        <v>3940</v>
      </c>
      <c r="H4" s="3176">
        <v>459</v>
      </c>
      <c r="I4" s="3176">
        <v>4399</v>
      </c>
      <c r="J4" s="3"/>
      <c r="K4" s="3"/>
      <c r="L4" s="2"/>
    </row>
    <row r="5" spans="1:12" ht="15" customHeight="1">
      <c r="A5" s="6202" t="s">
        <v>2610</v>
      </c>
      <c r="B5" s="6203"/>
      <c r="C5" s="3177">
        <v>1</v>
      </c>
      <c r="D5" s="3177">
        <v>5</v>
      </c>
      <c r="E5" s="3177">
        <v>46</v>
      </c>
      <c r="F5" s="3177">
        <v>15</v>
      </c>
      <c r="G5" s="3176">
        <v>47</v>
      </c>
      <c r="H5" s="3176">
        <v>20</v>
      </c>
      <c r="I5" s="3176">
        <v>67</v>
      </c>
      <c r="J5" s="3"/>
      <c r="K5" s="3"/>
      <c r="L5" s="2"/>
    </row>
    <row r="6" spans="1:12" ht="15" customHeight="1">
      <c r="A6" s="6202" t="s">
        <v>2220</v>
      </c>
      <c r="B6" s="6203"/>
      <c r="C6" s="3177">
        <v>1</v>
      </c>
      <c r="D6" s="3177">
        <v>5</v>
      </c>
      <c r="E6" s="3177">
        <v>364</v>
      </c>
      <c r="F6" s="3177">
        <v>47</v>
      </c>
      <c r="G6" s="3176">
        <v>365</v>
      </c>
      <c r="H6" s="3176">
        <v>52</v>
      </c>
      <c r="I6" s="3176">
        <v>417</v>
      </c>
      <c r="J6" s="3"/>
      <c r="K6" s="3"/>
      <c r="L6" s="2"/>
    </row>
    <row r="7" spans="1:12" ht="15" customHeight="1">
      <c r="A7" s="6202" t="s">
        <v>2599</v>
      </c>
      <c r="B7" s="6203"/>
      <c r="C7" s="3178">
        <v>3</v>
      </c>
      <c r="D7" s="3178">
        <v>0</v>
      </c>
      <c r="E7" s="3177">
        <v>44</v>
      </c>
      <c r="F7" s="3177">
        <v>10</v>
      </c>
      <c r="G7" s="3176">
        <v>47</v>
      </c>
      <c r="H7" s="3176">
        <v>10</v>
      </c>
      <c r="I7" s="3176">
        <v>57</v>
      </c>
      <c r="J7" s="3"/>
      <c r="K7" s="3"/>
      <c r="L7" s="2"/>
    </row>
    <row r="8" spans="1:12" ht="15" customHeight="1">
      <c r="A8" s="6202" t="s">
        <v>2557</v>
      </c>
      <c r="B8" s="6203"/>
      <c r="C8" s="3177">
        <v>0</v>
      </c>
      <c r="D8" s="3177">
        <v>0</v>
      </c>
      <c r="E8" s="3177">
        <v>333</v>
      </c>
      <c r="F8" s="3177">
        <v>31</v>
      </c>
      <c r="G8" s="3176">
        <v>333</v>
      </c>
      <c r="H8" s="3176">
        <v>31</v>
      </c>
      <c r="I8" s="3176">
        <v>364</v>
      </c>
      <c r="J8" s="3"/>
      <c r="K8" s="3"/>
      <c r="L8" s="2"/>
    </row>
    <row r="9" spans="1:12" ht="15" customHeight="1">
      <c r="A9" s="6202" t="s">
        <v>2505</v>
      </c>
      <c r="B9" s="6203"/>
      <c r="C9" s="3177">
        <v>1</v>
      </c>
      <c r="D9" s="3177">
        <v>0</v>
      </c>
      <c r="E9" s="3177">
        <v>181</v>
      </c>
      <c r="F9" s="3177">
        <v>7</v>
      </c>
      <c r="G9" s="3176">
        <v>182</v>
      </c>
      <c r="H9" s="3176">
        <v>7</v>
      </c>
      <c r="I9" s="3176">
        <v>189</v>
      </c>
      <c r="J9" s="3"/>
      <c r="K9" s="3"/>
      <c r="L9" s="2"/>
    </row>
    <row r="10" spans="1:12" ht="15" customHeight="1">
      <c r="A10" s="6202" t="s">
        <v>2532</v>
      </c>
      <c r="B10" s="6203"/>
      <c r="C10" s="3178">
        <v>1</v>
      </c>
      <c r="D10" s="3178">
        <v>2</v>
      </c>
      <c r="E10" s="3177">
        <v>298</v>
      </c>
      <c r="F10" s="3177">
        <v>25</v>
      </c>
      <c r="G10" s="3176">
        <v>299</v>
      </c>
      <c r="H10" s="3176">
        <v>27</v>
      </c>
      <c r="I10" s="3176">
        <v>326</v>
      </c>
      <c r="J10" s="3"/>
      <c r="K10" s="3"/>
      <c r="L10" s="2"/>
    </row>
    <row r="11" spans="1:12" ht="15" customHeight="1">
      <c r="A11" s="6202" t="s">
        <v>2547</v>
      </c>
      <c r="B11" s="6203"/>
      <c r="C11" s="3177">
        <v>0</v>
      </c>
      <c r="D11" s="3177">
        <v>3</v>
      </c>
      <c r="E11" s="3177">
        <v>231</v>
      </c>
      <c r="F11" s="3177">
        <v>26</v>
      </c>
      <c r="G11" s="3176">
        <v>231</v>
      </c>
      <c r="H11" s="3176">
        <v>29</v>
      </c>
      <c r="I11" s="3176">
        <v>260</v>
      </c>
      <c r="J11" s="3"/>
      <c r="K11" s="3"/>
      <c r="L11" s="2"/>
    </row>
    <row r="12" spans="1:12" ht="15" customHeight="1">
      <c r="A12" s="6202" t="s">
        <v>2619</v>
      </c>
      <c r="B12" s="6203"/>
      <c r="C12" s="3177">
        <v>5</v>
      </c>
      <c r="D12" s="3177">
        <v>5</v>
      </c>
      <c r="E12" s="3177">
        <v>255</v>
      </c>
      <c r="F12" s="3177">
        <v>38</v>
      </c>
      <c r="G12" s="3176">
        <v>260</v>
      </c>
      <c r="H12" s="3176">
        <v>43</v>
      </c>
      <c r="I12" s="3176">
        <v>303</v>
      </c>
      <c r="J12" s="3"/>
      <c r="K12" s="3"/>
      <c r="L12" s="2"/>
    </row>
    <row r="13" spans="1:12" ht="15" customHeight="1">
      <c r="A13" s="6202" t="s">
        <v>2568</v>
      </c>
      <c r="B13" s="6203"/>
      <c r="C13" s="3178">
        <v>1</v>
      </c>
      <c r="D13" s="3178">
        <v>1</v>
      </c>
      <c r="E13" s="3177">
        <v>98</v>
      </c>
      <c r="F13" s="3177">
        <v>6</v>
      </c>
      <c r="G13" s="3176">
        <v>99</v>
      </c>
      <c r="H13" s="3176">
        <v>7</v>
      </c>
      <c r="I13" s="3176">
        <v>106</v>
      </c>
      <c r="J13" s="3"/>
      <c r="K13" s="3"/>
      <c r="L13" s="2"/>
    </row>
    <row r="14" spans="1:12" ht="15" customHeight="1">
      <c r="A14" s="6202" t="s">
        <v>2573</v>
      </c>
      <c r="B14" s="6203"/>
      <c r="C14" s="3177">
        <v>1</v>
      </c>
      <c r="D14" s="3177">
        <v>2</v>
      </c>
      <c r="E14" s="3177">
        <v>293</v>
      </c>
      <c r="F14" s="3177">
        <v>30</v>
      </c>
      <c r="G14" s="3176">
        <v>294</v>
      </c>
      <c r="H14" s="3176">
        <v>32</v>
      </c>
      <c r="I14" s="3176">
        <v>326</v>
      </c>
      <c r="J14" s="3"/>
      <c r="K14" s="3"/>
      <c r="L14" s="2"/>
    </row>
    <row r="15" spans="1:12" ht="15" customHeight="1">
      <c r="A15" s="6202" t="s">
        <v>2586</v>
      </c>
      <c r="B15" s="6203"/>
      <c r="C15" s="3177">
        <v>1</v>
      </c>
      <c r="D15" s="3177">
        <v>2</v>
      </c>
      <c r="E15" s="3177">
        <v>570</v>
      </c>
      <c r="F15" s="3177">
        <v>62</v>
      </c>
      <c r="G15" s="3176">
        <v>571</v>
      </c>
      <c r="H15" s="3176">
        <v>64</v>
      </c>
      <c r="I15" s="3176">
        <v>635</v>
      </c>
      <c r="J15" s="3"/>
      <c r="K15" s="3"/>
      <c r="L15" s="2"/>
    </row>
    <row r="16" spans="1:12" ht="15" customHeight="1">
      <c r="A16" s="6202" t="s">
        <v>2603</v>
      </c>
      <c r="B16" s="6203"/>
      <c r="C16" s="3178">
        <v>1</v>
      </c>
      <c r="D16" s="3178">
        <v>2</v>
      </c>
      <c r="E16" s="3177">
        <v>639</v>
      </c>
      <c r="F16" s="3177">
        <v>60</v>
      </c>
      <c r="G16" s="3176">
        <v>640</v>
      </c>
      <c r="H16" s="3176">
        <v>62</v>
      </c>
      <c r="I16" s="3176">
        <v>702</v>
      </c>
      <c r="J16" s="3"/>
      <c r="K16" s="3"/>
      <c r="L16" s="2"/>
    </row>
    <row r="17" spans="1:12" ht="15" customHeight="1">
      <c r="A17" s="6202" t="s">
        <v>2594</v>
      </c>
      <c r="B17" s="6203"/>
      <c r="C17" s="3177">
        <v>2</v>
      </c>
      <c r="D17" s="3177">
        <v>2</v>
      </c>
      <c r="E17" s="3177">
        <v>47</v>
      </c>
      <c r="F17" s="3177">
        <v>12</v>
      </c>
      <c r="G17" s="3176">
        <v>49</v>
      </c>
      <c r="H17" s="3176">
        <v>14</v>
      </c>
      <c r="I17" s="3176">
        <v>63</v>
      </c>
      <c r="J17" s="3"/>
      <c r="K17" s="3"/>
      <c r="L17" s="2"/>
    </row>
    <row r="18" spans="1:12" ht="15" customHeight="1">
      <c r="A18" s="6204" t="s">
        <v>2578</v>
      </c>
      <c r="B18" s="6203"/>
      <c r="C18" s="3177">
        <v>0</v>
      </c>
      <c r="D18" s="3179">
        <v>0</v>
      </c>
      <c r="E18" s="3179">
        <v>240</v>
      </c>
      <c r="F18" s="3179">
        <v>21</v>
      </c>
      <c r="G18" s="3176">
        <v>240</v>
      </c>
      <c r="H18" s="3176">
        <v>21</v>
      </c>
      <c r="I18" s="3180">
        <v>261</v>
      </c>
      <c r="J18" s="3"/>
      <c r="K18" s="3"/>
      <c r="L18" s="2"/>
    </row>
    <row r="19" spans="1:12" ht="15" customHeight="1">
      <c r="A19" s="6205" t="s">
        <v>3001</v>
      </c>
      <c r="B19" s="6206"/>
      <c r="C19" s="3181">
        <v>1</v>
      </c>
      <c r="D19" s="3179">
        <v>0</v>
      </c>
      <c r="E19" s="3181">
        <v>149</v>
      </c>
      <c r="F19" s="3181">
        <v>26</v>
      </c>
      <c r="G19" s="3176">
        <v>150</v>
      </c>
      <c r="H19" s="3176">
        <v>26</v>
      </c>
      <c r="I19" s="3180">
        <v>176</v>
      </c>
      <c r="J19" s="3"/>
      <c r="K19" s="3"/>
      <c r="L19" s="2"/>
    </row>
    <row r="20" spans="1:12" ht="15" customHeight="1" thickBot="1">
      <c r="A20" s="6200" t="s">
        <v>3000</v>
      </c>
      <c r="B20" s="6201"/>
      <c r="C20" s="3177">
        <v>0</v>
      </c>
      <c r="D20" s="3182">
        <v>1</v>
      </c>
      <c r="E20" s="3181">
        <v>133</v>
      </c>
      <c r="F20" s="3182">
        <v>13</v>
      </c>
      <c r="G20" s="3176">
        <v>133</v>
      </c>
      <c r="H20" s="3176">
        <v>14</v>
      </c>
      <c r="I20" s="3180">
        <v>147</v>
      </c>
      <c r="J20" s="3"/>
      <c r="K20" s="3"/>
      <c r="L20" s="2"/>
    </row>
    <row r="21" spans="1:12" ht="15.95" customHeight="1">
      <c r="A21" s="1763"/>
      <c r="B21" s="1763"/>
      <c r="C21" s="1765"/>
      <c r="D21" s="1765"/>
      <c r="E21" s="1765"/>
      <c r="F21" s="1765"/>
      <c r="G21" s="1765"/>
      <c r="H21" s="1765"/>
      <c r="I21" s="1765" t="s">
        <v>2914</v>
      </c>
      <c r="J21" s="3"/>
      <c r="K21" s="3"/>
      <c r="L21" s="2"/>
    </row>
    <row r="22" spans="1:12" ht="18.75">
      <c r="A22" s="4085"/>
      <c r="B22" s="4085"/>
      <c r="C22" s="4085"/>
      <c r="D22" s="4085"/>
      <c r="E22" s="4085"/>
      <c r="F22" s="4085"/>
      <c r="G22" s="4085"/>
      <c r="H22" s="3"/>
      <c r="I22" s="3"/>
      <c r="J22" s="3"/>
      <c r="K22" s="3"/>
      <c r="L22" s="2"/>
    </row>
    <row r="23" spans="1:12" ht="15.95" customHeight="1"/>
    <row r="24" spans="1:12" ht="15.95" customHeight="1"/>
    <row r="25" spans="1:12" ht="15.95" customHeight="1"/>
    <row r="26" spans="1:12" ht="15.95" customHeight="1"/>
    <row r="27" spans="1:12" ht="15.95" customHeight="1"/>
    <row r="28" spans="1:12" ht="15.95" customHeight="1"/>
    <row r="29" spans="1:12" ht="15.95" customHeight="1"/>
    <row r="30" spans="1:12" ht="15.95" customHeight="1"/>
    <row r="31" spans="1:12" ht="15.95" customHeight="1"/>
    <row r="32" spans="1:12" ht="15.95" customHeight="1"/>
    <row r="33" ht="15.95" customHeight="1"/>
    <row r="34" ht="15.95" customHeight="1"/>
    <row r="35" ht="15.95" customHeight="1"/>
    <row r="36" ht="15.95" customHeight="1"/>
    <row r="37" ht="15.95" customHeight="1"/>
    <row r="38" ht="15.95" customHeight="1"/>
    <row r="39" ht="15.95" customHeight="1"/>
    <row r="40" ht="15.95" customHeight="1"/>
  </sheetData>
  <mergeCells count="21">
    <mergeCell ref="A5:B5"/>
    <mergeCell ref="A6:B6"/>
    <mergeCell ref="A7:B7"/>
    <mergeCell ref="A8:B8"/>
    <mergeCell ref="C2:D2"/>
    <mergeCell ref="E2:F2"/>
    <mergeCell ref="G2:H2"/>
    <mergeCell ref="I2:I3"/>
    <mergeCell ref="A4:B4"/>
    <mergeCell ref="A20:B20"/>
    <mergeCell ref="A12:B12"/>
    <mergeCell ref="A13:B13"/>
    <mergeCell ref="A14:B14"/>
    <mergeCell ref="A15:B15"/>
    <mergeCell ref="A16:B16"/>
    <mergeCell ref="A17:B17"/>
    <mergeCell ref="A9:B9"/>
    <mergeCell ref="A10:B10"/>
    <mergeCell ref="A18:B18"/>
    <mergeCell ref="A19:B19"/>
    <mergeCell ref="A11:B11"/>
  </mergeCells>
  <phoneticPr fontId="2"/>
  <hyperlinks>
    <hyperlink ref="K2" location="目次!F156" display="目　次" xr:uid="{00000000-0004-0000-8500-000000000000}"/>
  </hyperlinks>
  <pageMargins left="0.95" right="0.78740157480314965" top="0.98425196850393704" bottom="0.98425196850393704" header="0.51181102362204722" footer="0.51181102362204722"/>
  <pageSetup paperSize="9" scale="71" fitToHeight="0"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M24"/>
  <sheetViews>
    <sheetView showGridLines="0" workbookViewId="0">
      <selection activeCell="L2" sqref="L2"/>
    </sheetView>
  </sheetViews>
  <sheetFormatPr defaultRowHeight="12.75"/>
  <cols>
    <col min="1" max="1" width="8.5" style="64" customWidth="1"/>
    <col min="2" max="2" width="10.75" style="64" customWidth="1"/>
    <col min="3" max="9" width="7.125" style="64" customWidth="1"/>
    <col min="10" max="10" width="8.25" style="64" customWidth="1"/>
    <col min="11" max="11" width="9" style="64"/>
    <col min="12" max="12" width="11" style="64" customWidth="1"/>
    <col min="13" max="16384" width="9" style="64"/>
  </cols>
  <sheetData>
    <row r="1" spans="1:13" ht="19.5" customHeight="1" thickBot="1">
      <c r="A1" s="2377" t="s">
        <v>3020</v>
      </c>
      <c r="B1" s="532"/>
      <c r="C1" s="532"/>
      <c r="D1" s="532"/>
      <c r="E1" s="532"/>
      <c r="F1" s="532"/>
      <c r="G1" s="2380"/>
      <c r="H1" s="2376"/>
      <c r="I1" s="2380"/>
      <c r="J1" s="2376" t="s">
        <v>6877</v>
      </c>
      <c r="K1" s="1269"/>
    </row>
    <row r="2" spans="1:13" s="481" customFormat="1" ht="18.75">
      <c r="A2" s="2756"/>
      <c r="B2" s="4079" t="s">
        <v>3019</v>
      </c>
      <c r="C2" s="2515">
        <v>20</v>
      </c>
      <c r="D2" s="2516" t="s">
        <v>3018</v>
      </c>
      <c r="E2" s="2403" t="s">
        <v>3017</v>
      </c>
      <c r="F2" s="2403" t="s">
        <v>3016</v>
      </c>
      <c r="G2" s="2403" t="s">
        <v>3015</v>
      </c>
      <c r="H2" s="2403" t="s">
        <v>3014</v>
      </c>
      <c r="I2" s="2404">
        <v>501</v>
      </c>
      <c r="J2" s="6208" t="s">
        <v>2171</v>
      </c>
      <c r="K2" s="1290"/>
      <c r="L2" s="593" t="s">
        <v>8125</v>
      </c>
      <c r="M2" s="492"/>
    </row>
    <row r="3" spans="1:13" s="481" customFormat="1" ht="18.75">
      <c r="A3" s="2757" t="s">
        <v>2172</v>
      </c>
      <c r="B3" s="2402"/>
      <c r="C3" s="2405" t="s">
        <v>3013</v>
      </c>
      <c r="D3" s="2406">
        <v>50</v>
      </c>
      <c r="E3" s="2406">
        <v>100</v>
      </c>
      <c r="F3" s="2406">
        <v>200</v>
      </c>
      <c r="G3" s="2406">
        <v>300</v>
      </c>
      <c r="H3" s="2406">
        <v>500</v>
      </c>
      <c r="I3" s="2407" t="s">
        <v>3012</v>
      </c>
      <c r="J3" s="6209"/>
      <c r="L3" s="1290"/>
      <c r="M3" s="492"/>
    </row>
    <row r="4" spans="1:13" s="129" customFormat="1" ht="20.100000000000001" customHeight="1">
      <c r="A4" s="6210" t="s">
        <v>3011</v>
      </c>
      <c r="B4" s="6211"/>
      <c r="C4" s="3183">
        <v>4171</v>
      </c>
      <c r="D4" s="3184">
        <v>144</v>
      </c>
      <c r="E4" s="3184">
        <v>42</v>
      </c>
      <c r="F4" s="3184">
        <v>18</v>
      </c>
      <c r="G4" s="3184">
        <v>6</v>
      </c>
      <c r="H4" s="3184">
        <v>8</v>
      </c>
      <c r="I4" s="3184">
        <v>10</v>
      </c>
      <c r="J4" s="3184">
        <v>4399</v>
      </c>
      <c r="K4" s="3"/>
      <c r="L4" s="3"/>
      <c r="M4" s="2"/>
    </row>
    <row r="5" spans="1:13" ht="20.100000000000001" customHeight="1">
      <c r="A5" s="6212" t="s">
        <v>3010</v>
      </c>
      <c r="B5" s="2408" t="s">
        <v>3003</v>
      </c>
      <c r="C5" s="3185">
        <v>16</v>
      </c>
      <c r="D5" s="3185">
        <v>3</v>
      </c>
      <c r="E5" s="3185">
        <v>0</v>
      </c>
      <c r="F5" s="3185">
        <v>0</v>
      </c>
      <c r="G5" s="3185">
        <v>0</v>
      </c>
      <c r="H5" s="3185">
        <v>0</v>
      </c>
      <c r="I5" s="3185">
        <v>0</v>
      </c>
      <c r="J5" s="3186">
        <v>19</v>
      </c>
      <c r="K5" s="3"/>
      <c r="L5" s="3"/>
      <c r="M5" s="2"/>
    </row>
    <row r="6" spans="1:13" ht="20.100000000000001" customHeight="1">
      <c r="A6" s="6213"/>
      <c r="B6" s="2409" t="s">
        <v>3008</v>
      </c>
      <c r="C6" s="3185">
        <v>7</v>
      </c>
      <c r="D6" s="3185">
        <v>15</v>
      </c>
      <c r="E6" s="3185">
        <v>7</v>
      </c>
      <c r="F6" s="3185">
        <v>1</v>
      </c>
      <c r="G6" s="3185">
        <v>0</v>
      </c>
      <c r="H6" s="3185">
        <v>0</v>
      </c>
      <c r="I6" s="3185">
        <v>0</v>
      </c>
      <c r="J6" s="3186">
        <v>30</v>
      </c>
      <c r="K6" s="3"/>
      <c r="L6" s="3"/>
      <c r="M6" s="2"/>
    </row>
    <row r="7" spans="1:13" ht="20.100000000000001" customHeight="1">
      <c r="A7" s="6212" t="s">
        <v>3009</v>
      </c>
      <c r="B7" s="4077" t="s">
        <v>3003</v>
      </c>
      <c r="C7" s="3185">
        <v>3874</v>
      </c>
      <c r="D7" s="3185">
        <v>38</v>
      </c>
      <c r="E7" s="3185">
        <v>6</v>
      </c>
      <c r="F7" s="3185">
        <v>3</v>
      </c>
      <c r="G7" s="3185">
        <v>0</v>
      </c>
      <c r="H7" s="3185">
        <v>0</v>
      </c>
      <c r="I7" s="3185">
        <v>0</v>
      </c>
      <c r="J7" s="3186">
        <v>3921</v>
      </c>
      <c r="K7" s="3"/>
      <c r="L7" s="3"/>
      <c r="M7" s="2"/>
    </row>
    <row r="8" spans="1:13" ht="20.100000000000001" customHeight="1" thickBot="1">
      <c r="A8" s="6214"/>
      <c r="B8" s="2410" t="s">
        <v>3008</v>
      </c>
      <c r="C8" s="3187">
        <v>274</v>
      </c>
      <c r="D8" s="3187">
        <v>88</v>
      </c>
      <c r="E8" s="3187">
        <v>29</v>
      </c>
      <c r="F8" s="3187">
        <v>14</v>
      </c>
      <c r="G8" s="3187">
        <v>6</v>
      </c>
      <c r="H8" s="3187">
        <v>8</v>
      </c>
      <c r="I8" s="3187">
        <v>10</v>
      </c>
      <c r="J8" s="3188">
        <v>429</v>
      </c>
      <c r="K8" s="3"/>
      <c r="L8" s="3"/>
      <c r="M8" s="2"/>
    </row>
    <row r="9" spans="1:13" ht="15.95" customHeight="1">
      <c r="A9" s="1763"/>
      <c r="B9" s="1763"/>
      <c r="C9" s="4083"/>
      <c r="D9" s="4083"/>
      <c r="E9" s="4083"/>
      <c r="F9" s="4083"/>
      <c r="G9" s="4083"/>
      <c r="H9" s="4083"/>
      <c r="I9" s="4083"/>
      <c r="J9" s="4083" t="s">
        <v>2914</v>
      </c>
      <c r="K9" s="3"/>
      <c r="L9" s="3"/>
      <c r="M9" s="2"/>
    </row>
    <row r="10" spans="1:13" ht="18.75">
      <c r="A10" s="4085"/>
      <c r="B10" s="4085"/>
      <c r="C10" s="4085"/>
      <c r="D10" s="4085"/>
      <c r="E10" s="4085"/>
      <c r="F10" s="4085"/>
      <c r="G10" s="4085"/>
      <c r="H10" s="3"/>
      <c r="I10" s="3"/>
      <c r="J10" s="3"/>
      <c r="K10" s="3"/>
      <c r="L10" s="3"/>
      <c r="M10" s="2"/>
    </row>
    <row r="11" spans="1:13" ht="15.95" customHeight="1">
      <c r="C11" s="493"/>
    </row>
    <row r="12" spans="1:13" ht="15.95" customHeight="1"/>
    <row r="13" spans="1:13" ht="15.95" customHeight="1"/>
    <row r="14" spans="1:13" ht="15.95" customHeight="1"/>
    <row r="15" spans="1:13" ht="15.95" customHeight="1"/>
    <row r="16" spans="1:13" ht="15.95" customHeight="1"/>
    <row r="17" ht="15.95" customHeight="1"/>
    <row r="18" ht="15.95" customHeight="1"/>
    <row r="19" ht="15.95" customHeight="1"/>
    <row r="20" ht="15.95" customHeight="1"/>
    <row r="21" ht="15.95" customHeight="1"/>
    <row r="22" ht="15.95" customHeight="1"/>
    <row r="23" ht="15.95" customHeight="1"/>
    <row r="24" ht="15.95" customHeight="1"/>
  </sheetData>
  <mergeCells count="4">
    <mergeCell ref="J2:J3"/>
    <mergeCell ref="A4:B4"/>
    <mergeCell ref="A5:A6"/>
    <mergeCell ref="A7:A8"/>
  </mergeCells>
  <phoneticPr fontId="2"/>
  <hyperlinks>
    <hyperlink ref="L2" location="目次!F157" display="目　次" xr:uid="{00000000-0004-0000-8600-000000000000}"/>
  </hyperlinks>
  <pageMargins left="0.94" right="0.78740157480314965" top="0.98425196850393704" bottom="0.98425196850393704" header="0.51181102362204722" footer="0.51181102362204722"/>
  <pageSetup paperSize="9" scale="71" fitToHeight="0"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17"/>
  <sheetViews>
    <sheetView workbookViewId="0">
      <selection activeCell="J2" sqref="J2"/>
    </sheetView>
  </sheetViews>
  <sheetFormatPr defaultColWidth="8" defaultRowHeight="12.75"/>
  <cols>
    <col min="1" max="1" width="8.25" style="3895" customWidth="1"/>
    <col min="2" max="7" width="10" style="3895" customWidth="1"/>
    <col min="8" max="8" width="11.375" style="3895" customWidth="1"/>
    <col min="9" max="9" width="9.375" style="3895" customWidth="1"/>
    <col min="10" max="16384" width="8" style="3895"/>
  </cols>
  <sheetData>
    <row r="1" spans="1:10" ht="15.95" customHeight="1" thickBot="1">
      <c r="A1" s="4995" t="s">
        <v>8004</v>
      </c>
      <c r="G1" s="6215" t="s">
        <v>8013</v>
      </c>
      <c r="H1" s="6215"/>
    </row>
    <row r="2" spans="1:10" ht="40.5">
      <c r="A2" s="4996" t="s">
        <v>610</v>
      </c>
      <c r="B2" s="4997" t="s">
        <v>8005</v>
      </c>
      <c r="C2" s="4997" t="s">
        <v>8006</v>
      </c>
      <c r="D2" s="4997" t="s">
        <v>8007</v>
      </c>
      <c r="E2" s="4998" t="s">
        <v>8008</v>
      </c>
      <c r="F2" s="4997" t="s">
        <v>8009</v>
      </c>
      <c r="G2" s="4997" t="s">
        <v>8010</v>
      </c>
      <c r="H2" s="4999" t="s">
        <v>8011</v>
      </c>
      <c r="J2" s="5068" t="s">
        <v>8086</v>
      </c>
    </row>
    <row r="3" spans="1:10" ht="15.95" customHeight="1">
      <c r="A3" s="5000">
        <v>2</v>
      </c>
      <c r="B3" s="2079">
        <v>1</v>
      </c>
      <c r="C3" s="101">
        <v>6</v>
      </c>
      <c r="D3" s="101">
        <v>86</v>
      </c>
      <c r="E3" s="101">
        <v>60</v>
      </c>
      <c r="F3" s="101">
        <v>5</v>
      </c>
      <c r="G3" s="101">
        <v>45</v>
      </c>
      <c r="H3" s="101">
        <v>175</v>
      </c>
    </row>
    <row r="4" spans="1:10" ht="15.95" customHeight="1">
      <c r="A4" s="5001">
        <v>3</v>
      </c>
      <c r="B4" s="2079">
        <v>1</v>
      </c>
      <c r="C4" s="101">
        <v>6</v>
      </c>
      <c r="D4" s="101">
        <v>86</v>
      </c>
      <c r="E4" s="101">
        <v>60</v>
      </c>
      <c r="F4" s="101">
        <v>5</v>
      </c>
      <c r="G4" s="101">
        <v>45</v>
      </c>
      <c r="H4" s="101">
        <v>175</v>
      </c>
    </row>
    <row r="5" spans="1:10" ht="15.95" customHeight="1">
      <c r="A5" s="5001">
        <v>4</v>
      </c>
      <c r="B5" s="2079">
        <v>1</v>
      </c>
      <c r="C5" s="101">
        <v>6</v>
      </c>
      <c r="D5" s="101">
        <v>86</v>
      </c>
      <c r="E5" s="101">
        <v>58</v>
      </c>
      <c r="F5" s="101">
        <v>5</v>
      </c>
      <c r="G5" s="101">
        <v>46</v>
      </c>
      <c r="H5" s="101">
        <v>172</v>
      </c>
    </row>
    <row r="6" spans="1:10" ht="15.95" customHeight="1">
      <c r="A6" s="5001">
        <v>5</v>
      </c>
      <c r="B6" s="2079">
        <v>1</v>
      </c>
      <c r="C6" s="101">
        <v>6</v>
      </c>
      <c r="D6" s="101">
        <v>87</v>
      </c>
      <c r="E6" s="101">
        <v>60</v>
      </c>
      <c r="F6" s="101">
        <v>5</v>
      </c>
      <c r="G6" s="101">
        <v>46</v>
      </c>
      <c r="H6" s="101">
        <v>172</v>
      </c>
    </row>
    <row r="7" spans="1:10" ht="15.95" customHeight="1" thickBot="1">
      <c r="A7" s="5004">
        <v>6</v>
      </c>
      <c r="B7" s="3069">
        <v>1</v>
      </c>
      <c r="C7" s="2453">
        <v>6</v>
      </c>
      <c r="D7" s="2453">
        <v>89</v>
      </c>
      <c r="E7" s="2453">
        <v>60</v>
      </c>
      <c r="F7" s="2453">
        <v>5</v>
      </c>
      <c r="G7" s="101">
        <v>49</v>
      </c>
      <c r="H7" s="101">
        <v>178</v>
      </c>
    </row>
    <row r="8" spans="1:10" ht="15.95" customHeight="1">
      <c r="G8" s="6216" t="s">
        <v>8012</v>
      </c>
      <c r="H8" s="6216"/>
    </row>
    <row r="9" spans="1:10" ht="15.95" customHeight="1">
      <c r="C9" s="5002"/>
    </row>
    <row r="10" spans="1:10" ht="15.95" customHeight="1">
      <c r="A10" s="5003"/>
    </row>
    <row r="11" spans="1:10" ht="15.95" customHeight="1"/>
    <row r="12" spans="1:10" ht="15.95" customHeight="1"/>
    <row r="13" spans="1:10" ht="15.95" customHeight="1"/>
    <row r="14" spans="1:10" ht="15.95" customHeight="1"/>
    <row r="15" spans="1:10" ht="15.95" customHeight="1"/>
    <row r="16" spans="1:10" ht="15.95" customHeight="1"/>
    <row r="17" ht="15.95" customHeight="1"/>
  </sheetData>
  <mergeCells count="2">
    <mergeCell ref="G1:H1"/>
    <mergeCell ref="G8:H8"/>
  </mergeCells>
  <phoneticPr fontId="2"/>
  <hyperlinks>
    <hyperlink ref="J2" location="目次!F160" display="目　次" xr:uid="{00000000-0004-0000-8700-000000000000}"/>
  </hyperlinks>
  <pageMargins left="0.86614173228346458" right="0.16" top="0.98425196850393704" bottom="0.98425196850393704" header="0.51181102362204722" footer="0.51181102362204722"/>
  <pageSetup paperSize="9"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O16"/>
  <sheetViews>
    <sheetView showGridLines="0" zoomScaleNormal="100" workbookViewId="0">
      <selection activeCell="O1" sqref="O1"/>
    </sheetView>
  </sheetViews>
  <sheetFormatPr defaultRowHeight="12.75"/>
  <cols>
    <col min="1" max="1" width="8.5" style="5054" customWidth="1"/>
    <col min="2" max="5" width="6.125" style="5054" customWidth="1"/>
    <col min="6" max="6" width="7.25" style="5054" customWidth="1"/>
    <col min="7" max="7" width="3.5" style="5054" customWidth="1"/>
    <col min="8" max="8" width="7.25" style="5054" customWidth="1"/>
    <col min="9" max="9" width="3.5" style="5054" customWidth="1"/>
    <col min="10" max="10" width="7.75" style="5054" customWidth="1"/>
    <col min="11" max="11" width="3" style="5054" customWidth="1"/>
    <col min="12" max="13" width="6.125" style="5054" customWidth="1"/>
    <col min="14" max="14" width="9.375" style="5054" customWidth="1"/>
    <col min="15" max="16384" width="9" style="5054"/>
  </cols>
  <sheetData>
    <row r="1" spans="1:15" ht="30" customHeight="1" thickBot="1">
      <c r="A1" s="5146" t="s">
        <v>8057</v>
      </c>
      <c r="B1" s="5147"/>
      <c r="C1" s="5147"/>
      <c r="D1" s="5147"/>
      <c r="E1" s="5147"/>
      <c r="F1" s="5147"/>
      <c r="G1" s="5147"/>
      <c r="H1" s="5147"/>
      <c r="I1" s="5147"/>
      <c r="J1" s="6219" t="s">
        <v>8058</v>
      </c>
      <c r="K1" s="6220"/>
      <c r="L1" s="6220"/>
      <c r="M1" s="6220"/>
      <c r="O1" s="5211" t="s">
        <v>7388</v>
      </c>
    </row>
    <row r="2" spans="1:15" ht="15.95" customHeight="1">
      <c r="A2" s="5148" t="s">
        <v>156</v>
      </c>
      <c r="B2" s="6221" t="s">
        <v>8059</v>
      </c>
      <c r="C2" s="6222"/>
      <c r="D2" s="6221" t="s">
        <v>8060</v>
      </c>
      <c r="E2" s="6222"/>
      <c r="F2" s="6221" t="s">
        <v>8061</v>
      </c>
      <c r="G2" s="6222"/>
      <c r="H2" s="6221" t="s">
        <v>8062</v>
      </c>
      <c r="I2" s="6222"/>
      <c r="J2" s="6221" t="s">
        <v>8063</v>
      </c>
      <c r="K2" s="6222"/>
      <c r="L2" s="6221" t="s">
        <v>8064</v>
      </c>
      <c r="M2" s="6223"/>
    </row>
    <row r="3" spans="1:15" ht="15.95" customHeight="1">
      <c r="A3" s="5149">
        <v>24</v>
      </c>
      <c r="B3" s="1786">
        <v>248</v>
      </c>
      <c r="C3" s="5150">
        <v>-252</v>
      </c>
      <c r="D3" s="5129">
        <v>74</v>
      </c>
      <c r="E3" s="5150">
        <v>-75</v>
      </c>
      <c r="F3" s="5129">
        <v>76</v>
      </c>
      <c r="G3" s="5129"/>
      <c r="H3" s="5129">
        <v>49</v>
      </c>
      <c r="I3" s="5129"/>
      <c r="J3" s="5129">
        <v>1503</v>
      </c>
      <c r="K3" s="5129"/>
      <c r="L3" s="5129">
        <v>180</v>
      </c>
      <c r="M3" s="5150">
        <v>-209</v>
      </c>
    </row>
    <row r="4" spans="1:15" ht="15.95" customHeight="1">
      <c r="A4" s="5151">
        <v>26</v>
      </c>
      <c r="B4" s="5152">
        <v>256</v>
      </c>
      <c r="C4" s="5150">
        <v>-261</v>
      </c>
      <c r="D4" s="5152">
        <v>78</v>
      </c>
      <c r="E4" s="5150">
        <v>-79</v>
      </c>
      <c r="F4" s="5152">
        <v>77</v>
      </c>
      <c r="G4" s="5152"/>
      <c r="H4" s="5152">
        <v>58</v>
      </c>
      <c r="I4" s="5152"/>
      <c r="J4" s="1255">
        <v>1547</v>
      </c>
      <c r="K4" s="5152"/>
      <c r="L4" s="5152">
        <v>181</v>
      </c>
      <c r="M4" s="5150">
        <v>-208</v>
      </c>
    </row>
    <row r="5" spans="1:15" ht="15.95" customHeight="1">
      <c r="A5" s="5151">
        <v>28</v>
      </c>
      <c r="B5" s="5152">
        <v>254</v>
      </c>
      <c r="C5" s="5150">
        <v>-259</v>
      </c>
      <c r="D5" s="5152">
        <v>72</v>
      </c>
      <c r="E5" s="5150">
        <v>-73</v>
      </c>
      <c r="F5" s="5152">
        <v>78</v>
      </c>
      <c r="G5" s="5152"/>
      <c r="H5" s="5152">
        <v>59</v>
      </c>
      <c r="I5" s="5152"/>
      <c r="J5" s="1255">
        <v>1597</v>
      </c>
      <c r="K5" s="5152"/>
      <c r="L5" s="5152">
        <v>186</v>
      </c>
      <c r="M5" s="5150">
        <v>-205</v>
      </c>
    </row>
    <row r="6" spans="1:15" ht="15.95" customHeight="1">
      <c r="A6" s="5139">
        <v>30</v>
      </c>
      <c r="B6" s="5140">
        <v>255</v>
      </c>
      <c r="C6" s="5141">
        <v>-261</v>
      </c>
      <c r="D6" s="5140">
        <v>73</v>
      </c>
      <c r="E6" s="5141">
        <v>-75</v>
      </c>
      <c r="F6" s="5140">
        <v>82</v>
      </c>
      <c r="G6" s="5140"/>
      <c r="H6" s="5140">
        <v>60</v>
      </c>
      <c r="I6" s="5140"/>
      <c r="J6" s="920">
        <f>1278+364</f>
        <v>1642</v>
      </c>
      <c r="K6" s="5140"/>
      <c r="L6" s="5140">
        <v>192</v>
      </c>
      <c r="M6" s="5141">
        <v>-217</v>
      </c>
    </row>
    <row r="7" spans="1:15" ht="15.95" customHeight="1">
      <c r="A7" s="5139">
        <v>2</v>
      </c>
      <c r="B7" s="5140">
        <v>251</v>
      </c>
      <c r="C7" s="5141">
        <v>-264</v>
      </c>
      <c r="D7" s="5140">
        <v>82</v>
      </c>
      <c r="E7" s="5141">
        <v>-83</v>
      </c>
      <c r="F7" s="5140">
        <v>90</v>
      </c>
      <c r="G7" s="5140"/>
      <c r="H7" s="5140">
        <v>63</v>
      </c>
      <c r="I7" s="5140"/>
      <c r="J7" s="920">
        <v>1617</v>
      </c>
      <c r="K7" s="5140"/>
      <c r="L7" s="5140">
        <v>190</v>
      </c>
      <c r="M7" s="5141">
        <v>-217</v>
      </c>
    </row>
    <row r="8" spans="1:15" ht="15.95" customHeight="1" thickBot="1">
      <c r="A8" s="5142">
        <v>4</v>
      </c>
      <c r="B8" s="5143">
        <v>248</v>
      </c>
      <c r="C8" s="5144">
        <v>-262</v>
      </c>
      <c r="D8" s="5143">
        <v>65</v>
      </c>
      <c r="E8" s="5144">
        <v>-67</v>
      </c>
      <c r="F8" s="5143">
        <v>94</v>
      </c>
      <c r="G8" s="5143"/>
      <c r="H8" s="5143">
        <v>58</v>
      </c>
      <c r="I8" s="5143"/>
      <c r="J8" s="5145">
        <v>1308</v>
      </c>
      <c r="K8" s="5143"/>
      <c r="L8" s="5143">
        <v>140</v>
      </c>
      <c r="M8" s="5144">
        <v>-237</v>
      </c>
    </row>
    <row r="9" spans="1:15" ht="15.95" customHeight="1">
      <c r="A9" s="5055"/>
      <c r="B9" s="5147"/>
      <c r="C9" s="5147"/>
      <c r="D9" s="5147"/>
      <c r="E9" s="5147"/>
      <c r="F9" s="5147"/>
      <c r="G9" s="5147"/>
      <c r="H9" s="6217" t="s">
        <v>8078</v>
      </c>
      <c r="I9" s="6217"/>
      <c r="J9" s="6217"/>
      <c r="K9" s="6217"/>
      <c r="L9" s="6217"/>
      <c r="M9" s="6217"/>
    </row>
    <row r="10" spans="1:15" ht="15.95" customHeight="1">
      <c r="A10" s="5147" t="s">
        <v>8065</v>
      </c>
      <c r="B10" s="5147"/>
      <c r="C10" s="5147"/>
      <c r="D10" s="5147"/>
      <c r="E10" s="5147"/>
      <c r="F10" s="5147"/>
      <c r="G10" s="5147"/>
      <c r="H10" s="5147"/>
      <c r="I10" s="5147"/>
      <c r="J10" s="5147"/>
      <c r="K10" s="5147"/>
      <c r="L10" s="5147"/>
      <c r="M10" s="5147"/>
    </row>
    <row r="11" spans="1:15" ht="15.95" customHeight="1">
      <c r="A11" s="6218"/>
      <c r="B11" s="6218"/>
      <c r="C11" s="6218"/>
      <c r="D11" s="6218"/>
      <c r="E11" s="6218"/>
      <c r="F11" s="6218"/>
      <c r="G11" s="6218"/>
      <c r="H11" s="6218"/>
      <c r="I11" s="6218"/>
      <c r="J11" s="6218"/>
      <c r="K11" s="6218"/>
      <c r="L11" s="6218"/>
      <c r="M11" s="6218"/>
    </row>
    <row r="12" spans="1:15" ht="15.95" customHeight="1">
      <c r="B12" s="5056"/>
      <c r="C12" s="5056"/>
      <c r="D12" s="5056"/>
      <c r="E12" s="5056"/>
      <c r="F12" s="5056"/>
      <c r="G12" s="5057"/>
      <c r="H12" s="5057"/>
      <c r="I12" s="5057"/>
      <c r="J12" s="5057"/>
      <c r="K12" s="5057"/>
      <c r="L12" s="5057"/>
      <c r="M12" s="5057"/>
    </row>
    <row r="13" spans="1:15" ht="15.95" customHeight="1">
      <c r="B13" s="5057"/>
      <c r="C13" s="5057"/>
      <c r="D13" s="5057"/>
      <c r="E13" s="5057"/>
      <c r="F13" s="5057"/>
      <c r="G13" s="5057"/>
      <c r="H13" s="5057"/>
      <c r="I13" s="5057"/>
      <c r="J13" s="5057"/>
      <c r="K13" s="5057"/>
      <c r="L13" s="5057"/>
      <c r="M13" s="5057"/>
    </row>
    <row r="14" spans="1:15" ht="15.95" customHeight="1">
      <c r="B14" s="5057"/>
      <c r="C14" s="5057"/>
      <c r="D14" s="5057"/>
      <c r="E14" s="5057"/>
      <c r="F14" s="5057"/>
      <c r="G14" s="5057"/>
      <c r="H14" s="5057"/>
      <c r="I14" s="5057"/>
      <c r="J14" s="5057"/>
      <c r="K14" s="5057"/>
      <c r="L14" s="5057"/>
      <c r="M14" s="5057"/>
    </row>
    <row r="15" spans="1:15" ht="15.95" customHeight="1"/>
    <row r="16" spans="1:15" ht="15.95" customHeight="1"/>
  </sheetData>
  <mergeCells count="9">
    <mergeCell ref="H9:M9"/>
    <mergeCell ref="A11:M11"/>
    <mergeCell ref="J1:M1"/>
    <mergeCell ref="B2:C2"/>
    <mergeCell ref="D2:E2"/>
    <mergeCell ref="F2:G2"/>
    <mergeCell ref="H2:I2"/>
    <mergeCell ref="J2:K2"/>
    <mergeCell ref="L2:M2"/>
  </mergeCells>
  <phoneticPr fontId="2"/>
  <hyperlinks>
    <hyperlink ref="O1" location="目次!F161" display="目　次" xr:uid="{00000000-0004-0000-88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O27"/>
  <sheetViews>
    <sheetView showGridLines="0" zoomScaleNormal="100" workbookViewId="0">
      <selection activeCell="N2" sqref="N2"/>
    </sheetView>
  </sheetViews>
  <sheetFormatPr defaultRowHeight="12.75"/>
  <cols>
    <col min="1" max="12" width="6.25" style="3889" customWidth="1"/>
    <col min="13" max="16384" width="9" style="3889"/>
  </cols>
  <sheetData>
    <row r="1" spans="1:15" ht="15.95" customHeight="1" thickBot="1">
      <c r="A1" s="5058" t="s">
        <v>8066</v>
      </c>
      <c r="B1" s="5059"/>
      <c r="C1" s="5059"/>
      <c r="D1" s="5059"/>
      <c r="E1" s="5059"/>
      <c r="F1" s="5059"/>
      <c r="G1" s="5059"/>
      <c r="H1" s="5059"/>
      <c r="I1" s="5059"/>
      <c r="J1" s="5059"/>
      <c r="K1" s="5059"/>
      <c r="L1" s="5059"/>
    </row>
    <row r="2" spans="1:15" s="5054" customFormat="1" ht="70.5" customHeight="1">
      <c r="A2" s="5060" t="s">
        <v>341</v>
      </c>
      <c r="B2" s="5061" t="s">
        <v>8067</v>
      </c>
      <c r="C2" s="5062" t="s">
        <v>8068</v>
      </c>
      <c r="D2" s="5061" t="s">
        <v>8069</v>
      </c>
      <c r="E2" s="5062" t="s">
        <v>8070</v>
      </c>
      <c r="F2" s="5061" t="s">
        <v>8071</v>
      </c>
      <c r="G2" s="5061" t="s">
        <v>8072</v>
      </c>
      <c r="H2" s="5061" t="s">
        <v>8073</v>
      </c>
      <c r="I2" s="5062" t="s">
        <v>8074</v>
      </c>
      <c r="J2" s="5061" t="s">
        <v>8075</v>
      </c>
      <c r="K2" s="5062" t="s">
        <v>8076</v>
      </c>
      <c r="L2" s="5062" t="s">
        <v>8077</v>
      </c>
      <c r="N2" s="5130" t="s">
        <v>7388</v>
      </c>
    </row>
    <row r="3" spans="1:15" ht="15.95" customHeight="1">
      <c r="A3" s="5154" t="s">
        <v>7625</v>
      </c>
      <c r="B3" s="5063">
        <v>151</v>
      </c>
      <c r="C3" s="5063">
        <v>195</v>
      </c>
      <c r="D3" s="5063">
        <v>325</v>
      </c>
      <c r="E3" s="5063">
        <v>198</v>
      </c>
      <c r="F3" s="5063">
        <v>8</v>
      </c>
      <c r="G3" s="5063">
        <v>51</v>
      </c>
      <c r="H3" s="5063">
        <v>48</v>
      </c>
      <c r="I3" s="5063">
        <v>17</v>
      </c>
      <c r="J3" s="5063">
        <v>17</v>
      </c>
      <c r="K3" s="5063">
        <v>29</v>
      </c>
      <c r="L3" s="5063">
        <v>2</v>
      </c>
    </row>
    <row r="4" spans="1:15" ht="15.95" customHeight="1">
      <c r="A4" s="5154">
        <v>2</v>
      </c>
      <c r="B4" s="5063">
        <v>155</v>
      </c>
      <c r="C4" s="5063">
        <v>179</v>
      </c>
      <c r="D4" s="5063">
        <v>314</v>
      </c>
      <c r="E4" s="5063">
        <v>205</v>
      </c>
      <c r="F4" s="5063">
        <v>6</v>
      </c>
      <c r="G4" s="5063">
        <v>37</v>
      </c>
      <c r="H4" s="5063">
        <v>56</v>
      </c>
      <c r="I4" s="5063">
        <v>21</v>
      </c>
      <c r="J4" s="5063">
        <v>12</v>
      </c>
      <c r="K4" s="5063">
        <v>26</v>
      </c>
      <c r="L4" s="5063">
        <v>1</v>
      </c>
      <c r="O4" s="5064"/>
    </row>
    <row r="5" spans="1:15" ht="15.95" customHeight="1">
      <c r="A5" s="5155">
        <v>3</v>
      </c>
      <c r="B5" s="5153">
        <v>132</v>
      </c>
      <c r="C5" s="5153">
        <v>190</v>
      </c>
      <c r="D5" s="5153">
        <v>300</v>
      </c>
      <c r="E5" s="5153">
        <v>179</v>
      </c>
      <c r="F5" s="5153">
        <v>15</v>
      </c>
      <c r="G5" s="5153">
        <v>47</v>
      </c>
      <c r="H5" s="5153">
        <v>47</v>
      </c>
      <c r="I5" s="5153">
        <v>12</v>
      </c>
      <c r="J5" s="5153">
        <v>11</v>
      </c>
      <c r="K5" s="5153">
        <v>24</v>
      </c>
      <c r="L5" s="5153">
        <v>4</v>
      </c>
      <c r="O5" s="5064"/>
    </row>
    <row r="6" spans="1:15" ht="15.95" customHeight="1">
      <c r="A6" s="5155">
        <v>4</v>
      </c>
      <c r="B6" s="3889">
        <v>143</v>
      </c>
      <c r="C6" s="3889">
        <v>213</v>
      </c>
      <c r="D6" s="3889">
        <v>296</v>
      </c>
      <c r="E6" s="3889">
        <v>198</v>
      </c>
      <c r="F6" s="3889">
        <v>14</v>
      </c>
      <c r="G6" s="3889">
        <v>52</v>
      </c>
      <c r="H6" s="3889">
        <v>31</v>
      </c>
      <c r="I6" s="3889">
        <v>22</v>
      </c>
      <c r="J6" s="3889">
        <v>10</v>
      </c>
      <c r="K6" s="3889">
        <v>26</v>
      </c>
      <c r="L6" s="3889">
        <v>2</v>
      </c>
      <c r="O6" s="5064"/>
    </row>
    <row r="7" spans="1:15" ht="15.95" customHeight="1" thickBot="1">
      <c r="A7" s="5156">
        <v>5</v>
      </c>
      <c r="B7" s="5157">
        <v>145</v>
      </c>
      <c r="C7" s="5157">
        <v>191</v>
      </c>
      <c r="D7" s="5157">
        <v>305</v>
      </c>
      <c r="E7" s="5157">
        <v>218</v>
      </c>
      <c r="F7" s="5157">
        <v>12</v>
      </c>
      <c r="G7" s="5157">
        <v>59</v>
      </c>
      <c r="H7" s="5157">
        <v>54</v>
      </c>
      <c r="I7" s="5157">
        <v>17</v>
      </c>
      <c r="J7" s="5157">
        <v>23</v>
      </c>
      <c r="K7" s="5158">
        <v>28</v>
      </c>
      <c r="L7" s="5159">
        <v>2</v>
      </c>
    </row>
    <row r="8" spans="1:15" ht="15.95" customHeight="1">
      <c r="A8" s="5059"/>
      <c r="B8" s="5065"/>
      <c r="C8" s="5059"/>
      <c r="D8" s="5059"/>
      <c r="E8" s="5059"/>
      <c r="F8" s="5059"/>
      <c r="G8" s="5059"/>
      <c r="H8" s="5059" t="s">
        <v>8134</v>
      </c>
      <c r="I8" s="5059"/>
      <c r="J8" s="5059"/>
      <c r="K8" s="5059"/>
      <c r="L8" s="5059"/>
    </row>
    <row r="9" spans="1:15" ht="15.95" customHeight="1">
      <c r="A9" s="6224"/>
      <c r="B9" s="6224"/>
      <c r="C9" s="6224"/>
      <c r="D9" s="6224"/>
      <c r="E9" s="6224"/>
      <c r="F9" s="6224"/>
      <c r="G9" s="6224"/>
      <c r="H9" s="6224"/>
      <c r="I9" s="6224"/>
      <c r="J9" s="6224"/>
      <c r="K9" s="6224"/>
      <c r="L9" s="6224"/>
    </row>
    <row r="10" spans="1:15" ht="15.95" customHeight="1"/>
    <row r="11" spans="1:15" ht="15.95" customHeight="1"/>
    <row r="12" spans="1:15" ht="15.95" customHeight="1"/>
    <row r="13" spans="1:15" ht="15.95" customHeight="1"/>
    <row r="14" spans="1:15" ht="15.95" customHeight="1"/>
    <row r="15" spans="1:15" ht="15.95" customHeight="1"/>
    <row r="16" spans="1:15"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1">
    <mergeCell ref="A9:L9"/>
  </mergeCells>
  <phoneticPr fontId="2"/>
  <hyperlinks>
    <hyperlink ref="N2" location="目次!F162" display="目　次" xr:uid="{00000000-0004-0000-89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1"/>
  <sheetViews>
    <sheetView showGridLines="0" zoomScaleNormal="100" workbookViewId="0">
      <selection activeCell="L2" sqref="L2"/>
    </sheetView>
  </sheetViews>
  <sheetFormatPr defaultRowHeight="13.5"/>
  <cols>
    <col min="1" max="1" width="7" style="109" customWidth="1"/>
    <col min="2" max="10" width="8.625" style="109" customWidth="1"/>
    <col min="11" max="16384" width="9" style="108"/>
  </cols>
  <sheetData>
    <row r="1" spans="1:12" ht="15" thickBot="1">
      <c r="A1" s="1509" t="s">
        <v>535</v>
      </c>
      <c r="D1" s="189"/>
      <c r="I1" s="108"/>
      <c r="J1" s="122" t="s">
        <v>534</v>
      </c>
    </row>
    <row r="2" spans="1:12" s="120" customFormat="1" ht="18.75">
      <c r="A2" s="5270" t="s">
        <v>300</v>
      </c>
      <c r="B2" s="188" t="s">
        <v>533</v>
      </c>
      <c r="C2" s="187"/>
      <c r="D2" s="187"/>
      <c r="E2" s="188" t="s">
        <v>532</v>
      </c>
      <c r="F2" s="187"/>
      <c r="G2" s="186"/>
      <c r="H2" s="185" t="s">
        <v>531</v>
      </c>
      <c r="I2" s="185" t="s">
        <v>530</v>
      </c>
      <c r="J2" s="185" t="s">
        <v>529</v>
      </c>
      <c r="L2" s="5115" t="s">
        <v>8125</v>
      </c>
    </row>
    <row r="3" spans="1:12" s="120" customFormat="1">
      <c r="A3" s="5271"/>
      <c r="B3" s="184" t="s">
        <v>528</v>
      </c>
      <c r="C3" s="184" t="s">
        <v>527</v>
      </c>
      <c r="D3" s="184" t="s">
        <v>524</v>
      </c>
      <c r="E3" s="184" t="s">
        <v>526</v>
      </c>
      <c r="F3" s="184" t="s">
        <v>525</v>
      </c>
      <c r="G3" s="184" t="s">
        <v>524</v>
      </c>
      <c r="H3" s="184" t="s">
        <v>523</v>
      </c>
      <c r="I3" s="184" t="s">
        <v>522</v>
      </c>
      <c r="J3" s="184" t="s">
        <v>522</v>
      </c>
    </row>
    <row r="4" spans="1:12" ht="21.95" customHeight="1">
      <c r="A4" s="1339"/>
      <c r="B4" s="182">
        <v>673</v>
      </c>
      <c r="C4" s="182">
        <v>1320</v>
      </c>
      <c r="D4" s="183">
        <v>-647</v>
      </c>
      <c r="E4" s="182">
        <v>2801</v>
      </c>
      <c r="F4" s="182">
        <v>3226</v>
      </c>
      <c r="G4" s="183">
        <v>-425</v>
      </c>
      <c r="H4" s="183">
        <v>-1087</v>
      </c>
      <c r="I4" s="182">
        <v>409</v>
      </c>
      <c r="J4" s="182">
        <v>165</v>
      </c>
    </row>
    <row r="5" spans="1:12" ht="21.95" customHeight="1">
      <c r="A5" s="1338">
        <v>3</v>
      </c>
      <c r="B5" s="182">
        <v>682</v>
      </c>
      <c r="C5" s="182">
        <v>1370</v>
      </c>
      <c r="D5" s="183">
        <v>-688</v>
      </c>
      <c r="E5" s="182">
        <v>2420</v>
      </c>
      <c r="F5" s="182">
        <v>2887</v>
      </c>
      <c r="G5" s="183">
        <v>-467</v>
      </c>
      <c r="H5" s="183">
        <v>-1171</v>
      </c>
      <c r="I5" s="182">
        <v>389</v>
      </c>
      <c r="J5" s="182">
        <v>143</v>
      </c>
    </row>
    <row r="6" spans="1:12" ht="21.95" customHeight="1">
      <c r="A6" s="1559">
        <v>4</v>
      </c>
      <c r="B6" s="1560">
        <v>649</v>
      </c>
      <c r="C6" s="1560">
        <v>1436</v>
      </c>
      <c r="D6" s="1561">
        <f>B6-C6</f>
        <v>-787</v>
      </c>
      <c r="E6" s="1560">
        <v>3203</v>
      </c>
      <c r="F6" s="1560">
        <v>3579</v>
      </c>
      <c r="G6" s="1561">
        <f>E6-F6</f>
        <v>-376</v>
      </c>
      <c r="H6" s="1561">
        <f>D6+G6</f>
        <v>-1163</v>
      </c>
      <c r="I6" s="1560">
        <v>343</v>
      </c>
      <c r="J6" s="1560">
        <v>117</v>
      </c>
    </row>
    <row r="7" spans="1:12" ht="21.95" customHeight="1">
      <c r="A7" s="3016">
        <v>5</v>
      </c>
      <c r="B7" s="3014">
        <v>638</v>
      </c>
      <c r="C7" s="3014">
        <v>1450</v>
      </c>
      <c r="D7" s="3015">
        <f>B7-C7</f>
        <v>-812</v>
      </c>
      <c r="E7" s="3014">
        <v>3250</v>
      </c>
      <c r="F7" s="3014">
        <v>3493</v>
      </c>
      <c r="G7" s="3015">
        <f>E7-F7</f>
        <v>-243</v>
      </c>
      <c r="H7" s="3015">
        <f>D7+G7</f>
        <v>-1055</v>
      </c>
      <c r="I7" s="3014">
        <v>354</v>
      </c>
      <c r="J7" s="3014">
        <v>115</v>
      </c>
    </row>
    <row r="8" spans="1:12" ht="21.95" customHeight="1" thickBot="1">
      <c r="A8" s="3013">
        <v>6</v>
      </c>
      <c r="B8" s="3014">
        <v>548</v>
      </c>
      <c r="C8" s="3014">
        <v>1519</v>
      </c>
      <c r="D8" s="3015">
        <v>-971</v>
      </c>
      <c r="E8" s="3014">
        <v>2858</v>
      </c>
      <c r="F8" s="3014">
        <v>3087</v>
      </c>
      <c r="G8" s="3015">
        <v>-229</v>
      </c>
      <c r="H8" s="3015">
        <v>-1200</v>
      </c>
      <c r="I8" s="3014">
        <v>376</v>
      </c>
      <c r="J8" s="3014">
        <v>125</v>
      </c>
    </row>
    <row r="9" spans="1:12">
      <c r="A9" s="5273"/>
      <c r="B9" s="5273"/>
      <c r="C9" s="5273"/>
      <c r="D9" s="5273"/>
      <c r="E9" s="5273"/>
      <c r="F9" s="5273"/>
      <c r="G9" s="5273"/>
      <c r="H9" s="5272" t="s">
        <v>521</v>
      </c>
      <c r="I9" s="5272"/>
      <c r="J9" s="5272"/>
    </row>
    <row r="10" spans="1:12">
      <c r="A10" s="181"/>
      <c r="H10" s="180"/>
      <c r="I10" s="115"/>
      <c r="J10" s="115"/>
    </row>
    <row r="11" spans="1:12">
      <c r="A11" s="181"/>
      <c r="H11" s="180"/>
    </row>
  </sheetData>
  <mergeCells count="3">
    <mergeCell ref="A2:A3"/>
    <mergeCell ref="H9:J9"/>
    <mergeCell ref="A9:G9"/>
  </mergeCells>
  <phoneticPr fontId="2"/>
  <hyperlinks>
    <hyperlink ref="L2" location="目次!F19" display="目　次" xr:uid="{00000000-0004-0000-0C00-000000000000}"/>
  </hyperlinks>
  <pageMargins left="0.86614173228346458" right="0.86614173228346458" top="0.98425196850393704" bottom="0.98425196850393704" header="0.51181102362204722" footer="0.51181102362204722"/>
  <pageSetup paperSize="9" scale="90" orientation="portrait" r:id="rId1"/>
  <headerFooter alignWithMargins="0"/>
  <colBreaks count="1" manualBreakCount="1">
    <brk id="10"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I28"/>
  <sheetViews>
    <sheetView workbookViewId="0">
      <selection activeCell="I2" sqref="I2"/>
    </sheetView>
  </sheetViews>
  <sheetFormatPr defaultColWidth="8" defaultRowHeight="12.75"/>
  <cols>
    <col min="1" max="1" width="11.375" style="3576" customWidth="1"/>
    <col min="2" max="2" width="10.625" style="3576" customWidth="1"/>
    <col min="3" max="7" width="10.875" style="3576" customWidth="1"/>
    <col min="8" max="16384" width="8" style="3576"/>
  </cols>
  <sheetData>
    <row r="1" spans="1:9" ht="15.95" customHeight="1" thickBot="1">
      <c r="A1" s="4800" t="s">
        <v>8014</v>
      </c>
    </row>
    <row r="2" spans="1:9" ht="15.95" customHeight="1">
      <c r="A2" s="5005"/>
      <c r="B2" s="5006" t="s">
        <v>156</v>
      </c>
      <c r="C2" s="6228" t="s">
        <v>305</v>
      </c>
      <c r="D2" s="6228">
        <v>2</v>
      </c>
      <c r="E2" s="6228">
        <v>3</v>
      </c>
      <c r="F2" s="6230">
        <v>4</v>
      </c>
      <c r="G2" s="6232">
        <v>5</v>
      </c>
      <c r="I2" s="5121" t="s">
        <v>8086</v>
      </c>
    </row>
    <row r="3" spans="1:9" ht="15.95" customHeight="1">
      <c r="A3" s="5007" t="s">
        <v>677</v>
      </c>
      <c r="B3" s="5007"/>
      <c r="C3" s="6229"/>
      <c r="D3" s="6229"/>
      <c r="E3" s="6229"/>
      <c r="F3" s="6231"/>
      <c r="G3" s="6233"/>
    </row>
    <row r="4" spans="1:9" ht="15.95" customHeight="1">
      <c r="A4" s="6234" t="s">
        <v>8015</v>
      </c>
      <c r="B4" s="6235"/>
      <c r="C4" s="88">
        <v>22</v>
      </c>
      <c r="D4" s="88">
        <v>19</v>
      </c>
      <c r="E4" s="88">
        <v>20</v>
      </c>
      <c r="F4" s="5012">
        <v>16</v>
      </c>
      <c r="G4" s="5012">
        <v>12</v>
      </c>
    </row>
    <row r="5" spans="1:9" ht="15.95" customHeight="1" thickBot="1">
      <c r="A5" s="6225" t="s">
        <v>8016</v>
      </c>
      <c r="B5" s="6226"/>
      <c r="C5" s="5008">
        <v>7</v>
      </c>
      <c r="D5" s="5008">
        <v>10</v>
      </c>
      <c r="E5" s="5008">
        <v>12</v>
      </c>
      <c r="F5" s="5013">
        <v>5</v>
      </c>
      <c r="G5" s="5013">
        <v>4</v>
      </c>
    </row>
    <row r="6" spans="1:9" ht="15.95" customHeight="1">
      <c r="A6" s="5009" t="s">
        <v>8017</v>
      </c>
      <c r="E6" s="6227" t="s">
        <v>8012</v>
      </c>
      <c r="F6" s="6227"/>
      <c r="G6" s="6227"/>
    </row>
    <row r="7" spans="1:9" ht="15.95" customHeight="1">
      <c r="A7" s="5009"/>
    </row>
    <row r="8" spans="1:9" ht="15.95" customHeight="1">
      <c r="C8" s="5010"/>
      <c r="D8" s="5010"/>
      <c r="E8" s="5010"/>
      <c r="F8" s="5011"/>
    </row>
    <row r="9" spans="1:9" ht="15.95" customHeight="1"/>
    <row r="10" spans="1:9"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sheetData>
  <mergeCells count="8">
    <mergeCell ref="A5:B5"/>
    <mergeCell ref="E6:G6"/>
    <mergeCell ref="C2:C3"/>
    <mergeCell ref="D2:D3"/>
    <mergeCell ref="E2:E3"/>
    <mergeCell ref="F2:F3"/>
    <mergeCell ref="G2:G3"/>
    <mergeCell ref="A4:B4"/>
  </mergeCells>
  <phoneticPr fontId="2"/>
  <hyperlinks>
    <hyperlink ref="I2" location="目次!F163" display="目　次" xr:uid="{00000000-0004-0000-8A00-000000000000}"/>
  </hyperlinks>
  <pageMargins left="0.86614173228346458" right="0.86614173228346458" top="0.98425196850393704" bottom="0.98425196850393704" header="0.51181102362204722" footer="0.51181102362204722"/>
  <pageSetup paperSize="9" scale="69" fitToHeight="0" orientation="portrait" horizontalDpi="300" verticalDpi="300"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W28"/>
  <sheetViews>
    <sheetView workbookViewId="0">
      <selection activeCell="W2" sqref="W2"/>
    </sheetView>
  </sheetViews>
  <sheetFormatPr defaultRowHeight="12.75"/>
  <cols>
    <col min="1" max="1" width="7.25" style="3579" customWidth="1"/>
    <col min="2" max="11" width="4.375" style="3579" customWidth="1"/>
    <col min="12" max="18" width="3.25" style="3579" customWidth="1"/>
    <col min="19" max="19" width="4.75" style="3579" customWidth="1"/>
    <col min="20" max="20" width="8.125" style="3579" customWidth="1"/>
    <col min="21" max="21" width="0.25" style="3579" hidden="1" customWidth="1"/>
    <col min="22" max="16384" width="9" style="3579"/>
  </cols>
  <sheetData>
    <row r="1" spans="1:23" ht="15.95" customHeight="1">
      <c r="A1" s="4800" t="s">
        <v>8018</v>
      </c>
    </row>
    <row r="2" spans="1:23" s="3895" customFormat="1" ht="15.95" customHeight="1">
      <c r="A2" s="5014"/>
      <c r="B2" s="5014"/>
      <c r="C2" s="5014"/>
      <c r="D2" s="3899"/>
      <c r="E2" s="5014"/>
      <c r="F2" s="5014"/>
      <c r="G2" s="5014"/>
      <c r="H2" s="5014"/>
      <c r="I2" s="5014"/>
      <c r="J2" s="5014"/>
      <c r="K2" s="5014"/>
      <c r="L2" s="5014"/>
      <c r="M2" s="5014"/>
      <c r="N2" s="5014"/>
      <c r="O2" s="5014"/>
      <c r="P2" s="5014"/>
      <c r="Q2" s="5014"/>
      <c r="R2" s="5015"/>
      <c r="S2" s="5016" t="s">
        <v>8019</v>
      </c>
      <c r="W2" s="1350" t="s">
        <v>8086</v>
      </c>
    </row>
    <row r="3" spans="1:23" s="3895" customFormat="1" ht="25.5" customHeight="1">
      <c r="A3" s="6250"/>
      <c r="B3" s="6251"/>
      <c r="C3" s="6251"/>
      <c r="D3" s="6251"/>
      <c r="E3" s="6238" t="s">
        <v>8020</v>
      </c>
      <c r="F3" s="6239"/>
      <c r="G3" s="6239"/>
      <c r="H3" s="6239"/>
      <c r="I3" s="6239"/>
      <c r="J3" s="6239"/>
      <c r="K3" s="6239"/>
      <c r="L3" s="6252" t="s">
        <v>8021</v>
      </c>
      <c r="M3" s="6253"/>
      <c r="N3" s="6254">
        <v>2</v>
      </c>
      <c r="O3" s="6255"/>
      <c r="P3" s="6256">
        <v>3</v>
      </c>
      <c r="Q3" s="6257"/>
      <c r="R3" s="6258">
        <v>4</v>
      </c>
      <c r="S3" s="6259"/>
      <c r="T3" s="6236">
        <v>5</v>
      </c>
      <c r="U3" s="6237"/>
    </row>
    <row r="4" spans="1:23" ht="15.95" customHeight="1">
      <c r="A4" s="6238" t="s">
        <v>8022</v>
      </c>
      <c r="B4" s="6239"/>
      <c r="C4" s="6239"/>
      <c r="D4" s="6239"/>
      <c r="E4" s="6240" t="s">
        <v>8023</v>
      </c>
      <c r="F4" s="6241"/>
      <c r="G4" s="6241"/>
      <c r="H4" s="6241"/>
      <c r="I4" s="6241"/>
      <c r="J4" s="6241"/>
      <c r="K4" s="6241"/>
      <c r="L4" s="6242">
        <v>10</v>
      </c>
      <c r="M4" s="6243"/>
      <c r="N4" s="6242">
        <v>13</v>
      </c>
      <c r="O4" s="6243"/>
      <c r="P4" s="6244">
        <v>13</v>
      </c>
      <c r="Q4" s="6245"/>
      <c r="R4" s="6246">
        <v>7</v>
      </c>
      <c r="S4" s="6247"/>
      <c r="T4" s="6248">
        <v>8</v>
      </c>
      <c r="U4" s="6249"/>
    </row>
    <row r="5" spans="1:23" ht="15.95" customHeight="1">
      <c r="A5" s="6262" t="s">
        <v>8024</v>
      </c>
      <c r="B5" s="6263"/>
      <c r="C5" s="6263"/>
      <c r="D5" s="6263"/>
      <c r="E5" s="6264" t="s">
        <v>8025</v>
      </c>
      <c r="F5" s="6265"/>
      <c r="G5" s="6265"/>
      <c r="H5" s="6265"/>
      <c r="I5" s="6265"/>
      <c r="J5" s="6265"/>
      <c r="K5" s="6265"/>
      <c r="L5" s="6242">
        <v>6</v>
      </c>
      <c r="M5" s="6243"/>
      <c r="N5" s="6242">
        <v>3</v>
      </c>
      <c r="O5" s="6243"/>
      <c r="P5" s="6244">
        <v>6</v>
      </c>
      <c r="Q5" s="6245"/>
      <c r="R5" s="6246">
        <v>6</v>
      </c>
      <c r="S5" s="6247"/>
      <c r="T5" s="6248">
        <v>1</v>
      </c>
      <c r="U5" s="6249"/>
    </row>
    <row r="6" spans="1:23" ht="15.95" customHeight="1">
      <c r="A6" s="6260" t="s">
        <v>8026</v>
      </c>
      <c r="B6" s="6261"/>
      <c r="C6" s="6261"/>
      <c r="D6" s="6261"/>
      <c r="E6" s="6264" t="s">
        <v>8027</v>
      </c>
      <c r="F6" s="6265"/>
      <c r="G6" s="6265"/>
      <c r="H6" s="6265"/>
      <c r="I6" s="6265"/>
      <c r="J6" s="6265"/>
      <c r="K6" s="6265"/>
      <c r="L6" s="6242"/>
      <c r="M6" s="6243"/>
      <c r="N6" s="6242">
        <v>1</v>
      </c>
      <c r="O6" s="6243"/>
      <c r="P6" s="6244"/>
      <c r="Q6" s="6245"/>
      <c r="R6" s="6266"/>
      <c r="S6" s="6267"/>
      <c r="T6" s="6248"/>
      <c r="U6" s="6249"/>
    </row>
    <row r="7" spans="1:23" ht="15.95" customHeight="1">
      <c r="A7" s="6260"/>
      <c r="B7" s="6261"/>
      <c r="C7" s="6261"/>
      <c r="D7" s="6261"/>
      <c r="E7" s="6264" t="s">
        <v>8028</v>
      </c>
      <c r="F7" s="6265"/>
      <c r="G7" s="6265"/>
      <c r="H7" s="6265"/>
      <c r="I7" s="6265"/>
      <c r="J7" s="6265"/>
      <c r="K7" s="6265"/>
      <c r="L7" s="6242">
        <v>1</v>
      </c>
      <c r="M7" s="6243"/>
      <c r="N7" s="6242">
        <v>1</v>
      </c>
      <c r="O7" s="6243"/>
      <c r="P7" s="6244"/>
      <c r="Q7" s="6245"/>
      <c r="R7" s="6268">
        <v>1</v>
      </c>
      <c r="S7" s="6269"/>
      <c r="T7" s="6248">
        <v>1</v>
      </c>
      <c r="U7" s="6249"/>
    </row>
    <row r="8" spans="1:23" ht="15.95" customHeight="1">
      <c r="A8" s="6262"/>
      <c r="B8" s="6263"/>
      <c r="C8" s="6263"/>
      <c r="D8" s="6263"/>
      <c r="E8" s="6264" t="s">
        <v>8029</v>
      </c>
      <c r="F8" s="6265"/>
      <c r="G8" s="6265"/>
      <c r="H8" s="6265"/>
      <c r="I8" s="6265"/>
      <c r="J8" s="6265"/>
      <c r="K8" s="6265"/>
      <c r="L8" s="6242">
        <v>4</v>
      </c>
      <c r="M8" s="6243"/>
      <c r="N8" s="6242">
        <v>7</v>
      </c>
      <c r="O8" s="6243"/>
      <c r="P8" s="6244">
        <v>2</v>
      </c>
      <c r="Q8" s="6245"/>
      <c r="R8" s="6266"/>
      <c r="S8" s="6267"/>
      <c r="T8" s="6248">
        <v>1</v>
      </c>
      <c r="U8" s="6249"/>
    </row>
    <row r="9" spans="1:23" ht="15.95" customHeight="1">
      <c r="A9" s="6280" t="s">
        <v>8030</v>
      </c>
      <c r="B9" s="6281"/>
      <c r="C9" s="6281"/>
      <c r="D9" s="6282"/>
      <c r="E9" s="6264" t="s">
        <v>8031</v>
      </c>
      <c r="F9" s="6265"/>
      <c r="G9" s="6265"/>
      <c r="H9" s="6265"/>
      <c r="I9" s="6265"/>
      <c r="J9" s="6265"/>
      <c r="K9" s="6265"/>
      <c r="L9" s="6242"/>
      <c r="M9" s="6243"/>
      <c r="N9" s="6242"/>
      <c r="O9" s="6243"/>
      <c r="P9" s="6244"/>
      <c r="Q9" s="6245"/>
      <c r="R9" s="6266"/>
      <c r="S9" s="6267"/>
      <c r="T9" s="6248"/>
      <c r="U9" s="6249"/>
    </row>
    <row r="10" spans="1:23" ht="15.95" customHeight="1">
      <c r="A10" s="6260"/>
      <c r="B10" s="6261"/>
      <c r="C10" s="6261"/>
      <c r="D10" s="6283"/>
      <c r="E10" s="6264" t="s">
        <v>8032</v>
      </c>
      <c r="F10" s="6265"/>
      <c r="G10" s="6265"/>
      <c r="H10" s="6265"/>
      <c r="I10" s="6265"/>
      <c r="J10" s="6265"/>
      <c r="K10" s="6265"/>
      <c r="L10" s="6242">
        <v>3</v>
      </c>
      <c r="M10" s="6243"/>
      <c r="N10" s="6242"/>
      <c r="O10" s="6243"/>
      <c r="P10" s="6244"/>
      <c r="Q10" s="6245"/>
      <c r="R10" s="6266"/>
      <c r="S10" s="6267"/>
      <c r="T10" s="6248"/>
      <c r="U10" s="6249"/>
    </row>
    <row r="11" spans="1:23" ht="15.95" customHeight="1">
      <c r="A11" s="6260"/>
      <c r="B11" s="6261"/>
      <c r="C11" s="6261"/>
      <c r="D11" s="6283"/>
      <c r="E11" s="6264" t="s">
        <v>8033</v>
      </c>
      <c r="F11" s="6265"/>
      <c r="G11" s="6265"/>
      <c r="H11" s="6265"/>
      <c r="I11" s="6265"/>
      <c r="J11" s="6265"/>
      <c r="K11" s="6265"/>
      <c r="L11" s="6242">
        <v>1</v>
      </c>
      <c r="M11" s="6243"/>
      <c r="N11" s="6242"/>
      <c r="O11" s="6243"/>
      <c r="P11" s="6244"/>
      <c r="Q11" s="6245"/>
      <c r="R11" s="6266"/>
      <c r="S11" s="6267"/>
      <c r="T11" s="6248">
        <v>1</v>
      </c>
      <c r="U11" s="6249"/>
    </row>
    <row r="12" spans="1:23" ht="15.95" customHeight="1">
      <c r="A12" s="6260"/>
      <c r="B12" s="6261"/>
      <c r="C12" s="6261"/>
      <c r="D12" s="6283"/>
      <c r="E12" s="6264" t="s">
        <v>8034</v>
      </c>
      <c r="F12" s="6265"/>
      <c r="G12" s="6265"/>
      <c r="H12" s="6265"/>
      <c r="I12" s="6265"/>
      <c r="J12" s="6265"/>
      <c r="K12" s="6265"/>
      <c r="L12" s="6242">
        <v>1</v>
      </c>
      <c r="M12" s="6243"/>
      <c r="N12" s="6242">
        <v>1</v>
      </c>
      <c r="O12" s="6243"/>
      <c r="P12" s="6244">
        <v>1</v>
      </c>
      <c r="Q12" s="6245"/>
      <c r="R12" s="6266"/>
      <c r="S12" s="6267"/>
      <c r="T12" s="6248">
        <v>1</v>
      </c>
      <c r="U12" s="6249"/>
    </row>
    <row r="13" spans="1:23" ht="15.95" customHeight="1">
      <c r="A13" s="6260"/>
      <c r="B13" s="6261"/>
      <c r="C13" s="6261"/>
      <c r="D13" s="6283"/>
      <c r="E13" s="6264" t="s">
        <v>8035</v>
      </c>
      <c r="F13" s="6265"/>
      <c r="G13" s="6265"/>
      <c r="H13" s="6265"/>
      <c r="I13" s="6265"/>
      <c r="J13" s="6265"/>
      <c r="K13" s="6265"/>
      <c r="L13" s="6242">
        <v>1</v>
      </c>
      <c r="M13" s="6243"/>
      <c r="N13" s="6242"/>
      <c r="O13" s="6243"/>
      <c r="P13" s="6244"/>
      <c r="Q13" s="6245"/>
      <c r="R13" s="6268">
        <v>1</v>
      </c>
      <c r="S13" s="6269"/>
      <c r="T13" s="6248"/>
      <c r="U13" s="6249"/>
    </row>
    <row r="14" spans="1:23" ht="15.95" customHeight="1">
      <c r="A14" s="6260"/>
      <c r="B14" s="6261"/>
      <c r="C14" s="6261"/>
      <c r="D14" s="6283"/>
      <c r="E14" s="6264" t="s">
        <v>8036</v>
      </c>
      <c r="F14" s="6265"/>
      <c r="G14" s="6265"/>
      <c r="H14" s="6265"/>
      <c r="I14" s="6265"/>
      <c r="J14" s="6265"/>
      <c r="K14" s="6265"/>
      <c r="L14" s="6242"/>
      <c r="M14" s="6243"/>
      <c r="N14" s="6242">
        <v>1</v>
      </c>
      <c r="O14" s="6243"/>
      <c r="P14" s="6244">
        <v>1</v>
      </c>
      <c r="Q14" s="6245"/>
      <c r="R14" s="6268">
        <v>1</v>
      </c>
      <c r="S14" s="6269"/>
      <c r="T14" s="6248"/>
      <c r="U14" s="6249"/>
    </row>
    <row r="15" spans="1:23" ht="15.95" customHeight="1">
      <c r="A15" s="6260"/>
      <c r="B15" s="6261"/>
      <c r="C15" s="6261"/>
      <c r="D15" s="6283"/>
      <c r="E15" s="6264" t="s">
        <v>8037</v>
      </c>
      <c r="F15" s="6265"/>
      <c r="G15" s="6265"/>
      <c r="H15" s="6265"/>
      <c r="I15" s="6265"/>
      <c r="J15" s="6265"/>
      <c r="K15" s="6265"/>
      <c r="L15" s="6242">
        <v>1</v>
      </c>
      <c r="M15" s="6243"/>
      <c r="N15" s="6242"/>
      <c r="O15" s="6243"/>
      <c r="P15" s="6244">
        <v>2</v>
      </c>
      <c r="Q15" s="6245"/>
      <c r="R15" s="6266"/>
      <c r="S15" s="6267"/>
      <c r="T15" s="6248">
        <v>1</v>
      </c>
      <c r="U15" s="6249"/>
    </row>
    <row r="16" spans="1:23" ht="15.95" customHeight="1">
      <c r="A16" s="6260"/>
      <c r="B16" s="6261"/>
      <c r="C16" s="6261"/>
      <c r="D16" s="6283"/>
      <c r="E16" s="6264" t="s">
        <v>8038</v>
      </c>
      <c r="F16" s="6265"/>
      <c r="G16" s="6265"/>
      <c r="H16" s="6265"/>
      <c r="I16" s="6265"/>
      <c r="J16" s="6265"/>
      <c r="K16" s="6270"/>
      <c r="L16" s="6242"/>
      <c r="M16" s="6243"/>
      <c r="N16" s="6271">
        <v>1</v>
      </c>
      <c r="O16" s="6272"/>
      <c r="P16" s="5017"/>
      <c r="Q16" s="5018"/>
      <c r="R16" s="5019"/>
      <c r="S16" s="5020"/>
      <c r="T16" s="5022">
        <v>1</v>
      </c>
      <c r="U16" s="5023"/>
    </row>
    <row r="17" spans="1:21" ht="15.95" customHeight="1">
      <c r="A17" s="6260"/>
      <c r="B17" s="6261"/>
      <c r="C17" s="6261"/>
      <c r="D17" s="6283"/>
      <c r="E17" s="6264" t="s">
        <v>8039</v>
      </c>
      <c r="F17" s="6265"/>
      <c r="G17" s="6265"/>
      <c r="H17" s="6265"/>
      <c r="I17" s="6265"/>
      <c r="J17" s="6265"/>
      <c r="K17" s="6265"/>
      <c r="L17" s="6242">
        <v>1</v>
      </c>
      <c r="M17" s="6243"/>
      <c r="N17" s="6242">
        <v>1</v>
      </c>
      <c r="O17" s="6243"/>
      <c r="P17" s="6244">
        <v>6</v>
      </c>
      <c r="Q17" s="6245"/>
      <c r="R17" s="6268">
        <v>4</v>
      </c>
      <c r="S17" s="6269"/>
      <c r="T17" s="6248">
        <v>5</v>
      </c>
      <c r="U17" s="6249"/>
    </row>
    <row r="18" spans="1:21" ht="15.95" customHeight="1">
      <c r="A18" s="6260"/>
      <c r="B18" s="6261"/>
      <c r="C18" s="6261"/>
      <c r="D18" s="6283"/>
      <c r="E18" s="6264" t="s">
        <v>8040</v>
      </c>
      <c r="F18" s="6265"/>
      <c r="G18" s="6265"/>
      <c r="H18" s="6265"/>
      <c r="I18" s="6265"/>
      <c r="J18" s="6265"/>
      <c r="K18" s="6270"/>
      <c r="L18" s="6242">
        <v>10</v>
      </c>
      <c r="M18" s="6243"/>
      <c r="N18" s="6242">
        <v>14</v>
      </c>
      <c r="O18" s="6243"/>
      <c r="P18" s="5017"/>
      <c r="Q18" s="5018"/>
      <c r="R18" s="5019"/>
      <c r="S18" s="5020"/>
      <c r="T18" s="5022"/>
      <c r="U18" s="5023"/>
    </row>
    <row r="19" spans="1:21" ht="15.95" customHeight="1">
      <c r="A19" s="6262"/>
      <c r="B19" s="6263"/>
      <c r="C19" s="6263"/>
      <c r="D19" s="6284"/>
      <c r="E19" s="6264" t="s">
        <v>8041</v>
      </c>
      <c r="F19" s="6265"/>
      <c r="G19" s="6265"/>
      <c r="H19" s="6265"/>
      <c r="I19" s="6265"/>
      <c r="J19" s="6265"/>
      <c r="K19" s="6270"/>
      <c r="L19" s="6242">
        <v>1</v>
      </c>
      <c r="M19" s="6243"/>
      <c r="N19" s="6242"/>
      <c r="O19" s="6243"/>
      <c r="P19" s="6244"/>
      <c r="Q19" s="6245"/>
      <c r="R19" s="6266"/>
      <c r="S19" s="6267"/>
      <c r="T19" s="6248">
        <v>1</v>
      </c>
      <c r="U19" s="6249"/>
    </row>
    <row r="20" spans="1:21" ht="33" customHeight="1">
      <c r="A20" s="6274" t="s">
        <v>8042</v>
      </c>
      <c r="B20" s="6275"/>
      <c r="C20" s="6275"/>
      <c r="D20" s="6275"/>
      <c r="E20" s="6276" t="s">
        <v>8043</v>
      </c>
      <c r="F20" s="6276"/>
      <c r="G20" s="6276"/>
      <c r="H20" s="6276"/>
      <c r="I20" s="6276"/>
      <c r="J20" s="6276"/>
      <c r="K20" s="6276"/>
      <c r="L20" s="6277">
        <v>1</v>
      </c>
      <c r="M20" s="6277"/>
      <c r="N20" s="6277">
        <v>23</v>
      </c>
      <c r="O20" s="6277"/>
      <c r="P20" s="6278">
        <v>311</v>
      </c>
      <c r="Q20" s="6278"/>
      <c r="R20" s="6279">
        <v>17237</v>
      </c>
      <c r="S20" s="6279"/>
      <c r="T20" s="6273" t="s">
        <v>8046</v>
      </c>
      <c r="U20" s="6273"/>
    </row>
    <row r="21" spans="1:21" ht="15.95" customHeight="1">
      <c r="A21" s="5009" t="s">
        <v>8044</v>
      </c>
      <c r="S21" s="3577" t="s">
        <v>8012</v>
      </c>
    </row>
    <row r="22" spans="1:21" ht="15.95" customHeight="1">
      <c r="N22" s="5021"/>
      <c r="P22" s="5021"/>
    </row>
    <row r="23" spans="1:21" ht="15.95" customHeight="1">
      <c r="A23" s="5021"/>
      <c r="H23" s="5024" t="s">
        <v>8045</v>
      </c>
      <c r="J23" s="5024"/>
    </row>
    <row r="24" spans="1:21" ht="15.95" customHeight="1">
      <c r="A24" s="5021"/>
    </row>
    <row r="25" spans="1:21" ht="15.95" customHeight="1">
      <c r="A25" s="5021"/>
    </row>
    <row r="26" spans="1:21" ht="15.95" customHeight="1">
      <c r="A26" s="5021"/>
    </row>
    <row r="27" spans="1:21">
      <c r="A27" s="5021"/>
    </row>
    <row r="28" spans="1:21">
      <c r="A28" s="5021"/>
    </row>
  </sheetData>
  <mergeCells count="108">
    <mergeCell ref="T20:U20"/>
    <mergeCell ref="A20:D20"/>
    <mergeCell ref="E20:K20"/>
    <mergeCell ref="L20:M20"/>
    <mergeCell ref="N20:O20"/>
    <mergeCell ref="P20:Q20"/>
    <mergeCell ref="R20:S20"/>
    <mergeCell ref="E19:K19"/>
    <mergeCell ref="L19:M19"/>
    <mergeCell ref="N19:O19"/>
    <mergeCell ref="P19:Q19"/>
    <mergeCell ref="R19:S19"/>
    <mergeCell ref="T19:U19"/>
    <mergeCell ref="A9:D19"/>
    <mergeCell ref="E9:K9"/>
    <mergeCell ref="L9:M9"/>
    <mergeCell ref="N9:O9"/>
    <mergeCell ref="P9:Q9"/>
    <mergeCell ref="R9:S9"/>
    <mergeCell ref="E18:K18"/>
    <mergeCell ref="L18:M18"/>
    <mergeCell ref="N18:O18"/>
    <mergeCell ref="T15:U15"/>
    <mergeCell ref="E14:K14"/>
    <mergeCell ref="L14:M14"/>
    <mergeCell ref="N14:O14"/>
    <mergeCell ref="P14:Q14"/>
    <mergeCell ref="R14:S14"/>
    <mergeCell ref="T14:U14"/>
    <mergeCell ref="P17:Q17"/>
    <mergeCell ref="R17:S17"/>
    <mergeCell ref="T17:U17"/>
    <mergeCell ref="E16:K16"/>
    <mergeCell ref="L16:M16"/>
    <mergeCell ref="N16:O16"/>
    <mergeCell ref="E17:K17"/>
    <mergeCell ref="L17:M17"/>
    <mergeCell ref="N17:O17"/>
    <mergeCell ref="E15:K15"/>
    <mergeCell ref="L15:M15"/>
    <mergeCell ref="N15:O15"/>
    <mergeCell ref="P15:Q15"/>
    <mergeCell ref="R15:S15"/>
    <mergeCell ref="T13:U13"/>
    <mergeCell ref="R11:S11"/>
    <mergeCell ref="T11:U11"/>
    <mergeCell ref="E12:K12"/>
    <mergeCell ref="L12:M12"/>
    <mergeCell ref="N12:O12"/>
    <mergeCell ref="P12:Q12"/>
    <mergeCell ref="R12:S12"/>
    <mergeCell ref="T12:U12"/>
    <mergeCell ref="E11:K11"/>
    <mergeCell ref="L11:M11"/>
    <mergeCell ref="N11:O11"/>
    <mergeCell ref="P11:Q11"/>
    <mergeCell ref="E13:K13"/>
    <mergeCell ref="L13:M13"/>
    <mergeCell ref="N13:O13"/>
    <mergeCell ref="P13:Q13"/>
    <mergeCell ref="R13:S13"/>
    <mergeCell ref="R8:S8"/>
    <mergeCell ref="T8:U8"/>
    <mergeCell ref="T9:U9"/>
    <mergeCell ref="E10:K10"/>
    <mergeCell ref="L10:M10"/>
    <mergeCell ref="N10:O10"/>
    <mergeCell ref="P10:Q10"/>
    <mergeCell ref="R10:S10"/>
    <mergeCell ref="T10:U10"/>
    <mergeCell ref="T5:U5"/>
    <mergeCell ref="A6:D8"/>
    <mergeCell ref="E6:K6"/>
    <mergeCell ref="L6:M6"/>
    <mergeCell ref="N6:O6"/>
    <mergeCell ref="P6:Q6"/>
    <mergeCell ref="R6:S6"/>
    <mergeCell ref="T6:U6"/>
    <mergeCell ref="E7:K7"/>
    <mergeCell ref="L7:M7"/>
    <mergeCell ref="A5:D5"/>
    <mergeCell ref="E5:K5"/>
    <mergeCell ref="L5:M5"/>
    <mergeCell ref="N5:O5"/>
    <mergeCell ref="P5:Q5"/>
    <mergeCell ref="R5:S5"/>
    <mergeCell ref="N7:O7"/>
    <mergeCell ref="P7:Q7"/>
    <mergeCell ref="R7:S7"/>
    <mergeCell ref="T7:U7"/>
    <mergeCell ref="E8:K8"/>
    <mergeCell ref="L8:M8"/>
    <mergeCell ref="N8:O8"/>
    <mergeCell ref="P8:Q8"/>
    <mergeCell ref="T3:U3"/>
    <mergeCell ref="A4:D4"/>
    <mergeCell ref="E4:K4"/>
    <mergeCell ref="L4:M4"/>
    <mergeCell ref="N4:O4"/>
    <mergeCell ref="P4:Q4"/>
    <mergeCell ref="R4:S4"/>
    <mergeCell ref="T4:U4"/>
    <mergeCell ref="A3:D3"/>
    <mergeCell ref="E3:K3"/>
    <mergeCell ref="L3:M3"/>
    <mergeCell ref="N3:O3"/>
    <mergeCell ref="P3:Q3"/>
    <mergeCell ref="R3:S3"/>
  </mergeCells>
  <phoneticPr fontId="2"/>
  <hyperlinks>
    <hyperlink ref="W2" location="目次!F164" display="目　次" xr:uid="{00000000-0004-0000-8B00-000000000000}"/>
  </hyperlinks>
  <pageMargins left="0.86614173228346458" right="0.86614173228346458" top="0.98425196850393704" bottom="0.98425196850393704" header="0.51181102362204722" footer="0.51181102362204722"/>
  <pageSetup paperSize="9" scale="68" fitToHeight="0" orientation="portrait" horizontalDpi="300"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N35"/>
  <sheetViews>
    <sheetView showGridLines="0" workbookViewId="0">
      <selection activeCell="N2" sqref="N2"/>
    </sheetView>
  </sheetViews>
  <sheetFormatPr defaultRowHeight="12.75"/>
  <cols>
    <col min="1" max="1" width="7.75" style="64" customWidth="1"/>
    <col min="2" max="11" width="7.875" style="64" customWidth="1"/>
    <col min="12" max="13" width="9" style="64"/>
    <col min="14" max="14" width="10.625" style="64" customWidth="1"/>
    <col min="15" max="16384" width="9" style="64"/>
  </cols>
  <sheetData>
    <row r="1" spans="1:14" ht="22.5" customHeight="1" thickBot="1">
      <c r="A1" s="1575" t="s">
        <v>1807</v>
      </c>
      <c r="B1" s="1575"/>
      <c r="C1" s="378"/>
      <c r="D1" s="378"/>
      <c r="E1" s="378"/>
      <c r="F1" s="378"/>
      <c r="G1" s="378"/>
      <c r="H1" s="378"/>
      <c r="I1" s="378"/>
      <c r="J1" s="378"/>
      <c r="K1" s="123" t="s">
        <v>1806</v>
      </c>
      <c r="L1" s="378"/>
    </row>
    <row r="2" spans="1:14" s="65" customFormat="1" ht="15.95" customHeight="1">
      <c r="A2" s="2048"/>
      <c r="B2" s="2049"/>
      <c r="C2" s="6302" t="s">
        <v>1805</v>
      </c>
      <c r="D2" s="6303"/>
      <c r="E2" s="6306" t="s">
        <v>7008</v>
      </c>
      <c r="F2" s="6309"/>
      <c r="G2" s="6306" t="s">
        <v>1804</v>
      </c>
      <c r="H2" s="6307"/>
      <c r="I2" s="2050" t="s">
        <v>1803</v>
      </c>
      <c r="J2" s="6295" t="s">
        <v>1802</v>
      </c>
      <c r="K2" s="6295"/>
      <c r="L2" s="6156"/>
      <c r="N2" s="5115" t="s">
        <v>8125</v>
      </c>
    </row>
    <row r="3" spans="1:14" s="65" customFormat="1" ht="32.25" customHeight="1">
      <c r="A3" s="2051" t="s">
        <v>300</v>
      </c>
      <c r="B3" s="2592" t="s">
        <v>1801</v>
      </c>
      <c r="C3" s="6304"/>
      <c r="D3" s="6305"/>
      <c r="E3" s="6297" t="s">
        <v>7009</v>
      </c>
      <c r="F3" s="6298"/>
      <c r="G3" s="6297" t="s">
        <v>7010</v>
      </c>
      <c r="H3" s="6308"/>
      <c r="I3" s="2052" t="s">
        <v>1800</v>
      </c>
      <c r="J3" s="6296"/>
      <c r="K3" s="6296"/>
      <c r="L3" s="6157"/>
    </row>
    <row r="4" spans="1:14" s="65" customFormat="1" ht="15.95" customHeight="1">
      <c r="A4" s="2053"/>
      <c r="B4" s="2054"/>
      <c r="C4" s="4078" t="s">
        <v>1799</v>
      </c>
      <c r="D4" s="4129" t="s">
        <v>1785</v>
      </c>
      <c r="E4" s="4078" t="s">
        <v>1798</v>
      </c>
      <c r="F4" s="4129" t="s">
        <v>1796</v>
      </c>
      <c r="G4" s="4078" t="s">
        <v>1798</v>
      </c>
      <c r="H4" s="2055" t="s">
        <v>1796</v>
      </c>
      <c r="I4" s="2055" t="s">
        <v>1788</v>
      </c>
      <c r="J4" s="4089" t="s">
        <v>1797</v>
      </c>
      <c r="K4" s="4089" t="s">
        <v>1796</v>
      </c>
      <c r="L4" s="4089" t="s">
        <v>1788</v>
      </c>
    </row>
    <row r="5" spans="1:14" s="255" customFormat="1" ht="15.95" customHeight="1">
      <c r="A5" s="2056">
        <v>2</v>
      </c>
      <c r="B5" s="1503">
        <v>687</v>
      </c>
      <c r="C5" s="1503">
        <v>0</v>
      </c>
      <c r="D5" s="1503">
        <v>0</v>
      </c>
      <c r="E5" s="1503" t="s">
        <v>7011</v>
      </c>
      <c r="F5" s="1503" t="s">
        <v>7011</v>
      </c>
      <c r="G5" s="1503">
        <v>2042</v>
      </c>
      <c r="H5" s="1503">
        <v>763</v>
      </c>
      <c r="I5" s="1503">
        <v>920</v>
      </c>
      <c r="J5" s="1784">
        <v>1720</v>
      </c>
      <c r="K5" s="1784">
        <v>1215</v>
      </c>
      <c r="L5" s="1784">
        <v>1110</v>
      </c>
      <c r="M5" s="65"/>
      <c r="N5" s="65"/>
    </row>
    <row r="6" spans="1:14" s="255" customFormat="1" ht="15.95" customHeight="1">
      <c r="A6" s="2057">
        <v>3</v>
      </c>
      <c r="B6" s="2521">
        <v>677</v>
      </c>
      <c r="C6" s="2521">
        <v>0</v>
      </c>
      <c r="D6" s="2521">
        <v>1</v>
      </c>
      <c r="E6" s="2521" t="s">
        <v>7011</v>
      </c>
      <c r="F6" s="2521" t="s">
        <v>7011</v>
      </c>
      <c r="G6" s="2521">
        <v>2068</v>
      </c>
      <c r="H6" s="2521">
        <v>654</v>
      </c>
      <c r="I6" s="2521">
        <v>840</v>
      </c>
      <c r="J6" s="2521">
        <v>1127</v>
      </c>
      <c r="K6" s="2521">
        <v>182</v>
      </c>
      <c r="L6" s="2521">
        <v>289</v>
      </c>
      <c r="M6" s="65"/>
      <c r="N6" s="65"/>
    </row>
    <row r="7" spans="1:14" s="255" customFormat="1" ht="15.95" customHeight="1">
      <c r="A7" s="2056">
        <v>4</v>
      </c>
      <c r="B7" s="2521">
        <v>655</v>
      </c>
      <c r="C7" s="2521">
        <v>0</v>
      </c>
      <c r="D7" s="2521">
        <v>0</v>
      </c>
      <c r="E7" s="2521" t="s">
        <v>7011</v>
      </c>
      <c r="F7" s="2521" t="s">
        <v>7011</v>
      </c>
      <c r="G7" s="1503">
        <v>1919</v>
      </c>
      <c r="H7" s="1503">
        <v>639</v>
      </c>
      <c r="I7" s="2521">
        <v>724</v>
      </c>
      <c r="J7" s="2521">
        <v>1603</v>
      </c>
      <c r="K7" s="2521">
        <v>1097</v>
      </c>
      <c r="L7" s="2521">
        <v>1210</v>
      </c>
      <c r="M7" s="65"/>
      <c r="N7" s="65"/>
    </row>
    <row r="8" spans="1:14" s="255" customFormat="1" ht="15.95" customHeight="1">
      <c r="A8" s="2056">
        <v>5</v>
      </c>
      <c r="B8" s="2521">
        <v>637</v>
      </c>
      <c r="C8" s="2521">
        <v>0</v>
      </c>
      <c r="D8" s="2521">
        <v>0</v>
      </c>
      <c r="E8" s="2521" t="s">
        <v>7011</v>
      </c>
      <c r="F8" s="2521" t="s">
        <v>7011</v>
      </c>
      <c r="G8" s="1503">
        <v>2092</v>
      </c>
      <c r="H8" s="1503">
        <v>639</v>
      </c>
      <c r="I8" s="2521">
        <v>757</v>
      </c>
      <c r="J8" s="2521">
        <v>1283</v>
      </c>
      <c r="K8" s="2521">
        <v>849</v>
      </c>
      <c r="L8" s="2521">
        <v>1125</v>
      </c>
      <c r="M8" s="65"/>
      <c r="N8" s="65"/>
    </row>
    <row r="9" spans="1:14" s="65" customFormat="1" ht="15.75" customHeight="1" thickBot="1">
      <c r="A9" s="3189">
        <v>6</v>
      </c>
      <c r="B9" s="2943">
        <v>560</v>
      </c>
      <c r="C9" s="2606">
        <v>0</v>
      </c>
      <c r="D9" s="2606">
        <v>0</v>
      </c>
      <c r="E9" s="2606">
        <v>1431</v>
      </c>
      <c r="F9" s="2606">
        <v>47</v>
      </c>
      <c r="G9" s="2991">
        <v>208</v>
      </c>
      <c r="H9" s="1503">
        <v>653</v>
      </c>
      <c r="I9" s="2606">
        <v>749</v>
      </c>
      <c r="J9" s="2606">
        <v>1295</v>
      </c>
      <c r="K9" s="2606">
        <v>658</v>
      </c>
      <c r="L9" s="2606">
        <v>866</v>
      </c>
    </row>
    <row r="10" spans="1:14" s="65" customFormat="1" ht="15.75" customHeight="1">
      <c r="A10" s="3488"/>
      <c r="B10" s="3489"/>
      <c r="C10" s="3489"/>
      <c r="D10" s="3489"/>
      <c r="E10" s="3489"/>
      <c r="F10" s="3489"/>
      <c r="G10" s="3489"/>
      <c r="H10" s="3490"/>
      <c r="I10" s="3490"/>
      <c r="J10" s="3491"/>
      <c r="K10" s="3489"/>
      <c r="L10" s="3489"/>
    </row>
    <row r="11" spans="1:14" s="65" customFormat="1" ht="15.95" customHeight="1" thickBot="1">
      <c r="A11" s="3488"/>
      <c r="B11" s="3491"/>
      <c r="C11" s="3489"/>
      <c r="D11" s="3489"/>
      <c r="E11" s="3489"/>
      <c r="F11" s="3489"/>
      <c r="G11" s="3489"/>
      <c r="H11" s="3491"/>
      <c r="I11" s="3491"/>
      <c r="J11" s="3491"/>
      <c r="K11" s="3489"/>
      <c r="L11" s="3489"/>
    </row>
    <row r="12" spans="1:14" s="65" customFormat="1" ht="21.75" customHeight="1">
      <c r="A12" s="2058"/>
      <c r="B12" s="6181" t="s">
        <v>1795</v>
      </c>
      <c r="C12" s="6182"/>
      <c r="D12" s="6292"/>
      <c r="E12" s="6162" t="s">
        <v>1794</v>
      </c>
      <c r="F12" s="6162" t="s">
        <v>1793</v>
      </c>
      <c r="G12" s="6181" t="s">
        <v>1792</v>
      </c>
      <c r="H12" s="6300"/>
      <c r="I12" s="6181" t="s">
        <v>1791</v>
      </c>
      <c r="J12" s="6292"/>
      <c r="K12" s="6286" t="s">
        <v>1790</v>
      </c>
      <c r="L12" s="3489"/>
      <c r="M12" s="93"/>
    </row>
    <row r="13" spans="1:14" s="65" customFormat="1" ht="15.95" customHeight="1">
      <c r="A13" s="2059" t="s">
        <v>300</v>
      </c>
      <c r="B13" s="6183"/>
      <c r="C13" s="6184"/>
      <c r="D13" s="6293"/>
      <c r="E13" s="6299"/>
      <c r="F13" s="6299"/>
      <c r="G13" s="6209"/>
      <c r="H13" s="6301"/>
      <c r="I13" s="6183"/>
      <c r="J13" s="6293"/>
      <c r="K13" s="6287"/>
      <c r="L13" s="3489"/>
    </row>
    <row r="14" spans="1:14" s="65" customFormat="1" ht="15.95" customHeight="1">
      <c r="A14" s="2053"/>
      <c r="B14" s="4089" t="s">
        <v>1789</v>
      </c>
      <c r="C14" s="4089" t="s">
        <v>1788</v>
      </c>
      <c r="D14" s="4089" t="s">
        <v>1787</v>
      </c>
      <c r="E14" s="6163"/>
      <c r="F14" s="6163"/>
      <c r="G14" s="4089" t="s">
        <v>1786</v>
      </c>
      <c r="H14" s="4089" t="s">
        <v>1785</v>
      </c>
      <c r="I14" s="4089" t="s">
        <v>1786</v>
      </c>
      <c r="J14" s="4089" t="s">
        <v>1785</v>
      </c>
      <c r="K14" s="6288"/>
      <c r="L14" s="3489"/>
    </row>
    <row r="15" spans="1:14" s="65" customFormat="1" ht="15.95" customHeight="1">
      <c r="A15" s="1336">
        <v>2</v>
      </c>
      <c r="B15" s="1503">
        <v>718</v>
      </c>
      <c r="C15" s="1503">
        <v>815</v>
      </c>
      <c r="D15" s="2857">
        <v>521</v>
      </c>
      <c r="E15" s="1503" t="s">
        <v>219</v>
      </c>
      <c r="F15" s="1503" t="s">
        <v>219</v>
      </c>
      <c r="G15" s="2060">
        <v>2074</v>
      </c>
      <c r="H15" s="2060">
        <v>773</v>
      </c>
      <c r="I15" s="2060">
        <v>2032</v>
      </c>
      <c r="J15" s="2060">
        <v>722</v>
      </c>
      <c r="K15" s="2061">
        <v>171</v>
      </c>
      <c r="L15" s="3489"/>
    </row>
    <row r="16" spans="1:14" s="255" customFormat="1" ht="15.95" customHeight="1">
      <c r="A16" s="2057">
        <v>3</v>
      </c>
      <c r="B16" s="2521">
        <v>661</v>
      </c>
      <c r="C16" s="2521">
        <v>800</v>
      </c>
      <c r="D16" s="2858" t="s">
        <v>1784</v>
      </c>
      <c r="E16" s="2521" t="s">
        <v>763</v>
      </c>
      <c r="F16" s="2521" t="s">
        <v>763</v>
      </c>
      <c r="G16" s="2521">
        <v>2064</v>
      </c>
      <c r="H16" s="2521">
        <v>665</v>
      </c>
      <c r="I16" s="2521">
        <v>2066</v>
      </c>
      <c r="J16" s="2521">
        <v>665</v>
      </c>
      <c r="K16" s="2521">
        <v>424</v>
      </c>
      <c r="L16" s="3489"/>
      <c r="M16" s="65"/>
      <c r="N16" s="65"/>
    </row>
    <row r="17" spans="1:14" s="255" customFormat="1" ht="15.95" customHeight="1">
      <c r="A17" s="2056">
        <v>4</v>
      </c>
      <c r="B17" s="1287">
        <v>667</v>
      </c>
      <c r="C17" s="1287">
        <v>759</v>
      </c>
      <c r="D17" s="3190">
        <v>1138</v>
      </c>
      <c r="E17" s="2521" t="s">
        <v>763</v>
      </c>
      <c r="F17" s="2521" t="s">
        <v>763</v>
      </c>
      <c r="G17" s="1287">
        <v>1912</v>
      </c>
      <c r="H17" s="1287">
        <v>670</v>
      </c>
      <c r="I17" s="1287">
        <v>1911</v>
      </c>
      <c r="J17" s="1287">
        <v>665</v>
      </c>
      <c r="K17" s="1287">
        <v>2406</v>
      </c>
      <c r="L17" s="3489"/>
      <c r="M17" s="65"/>
      <c r="N17" s="65"/>
    </row>
    <row r="18" spans="1:14" s="65" customFormat="1" ht="15.75" customHeight="1">
      <c r="A18" s="2056">
        <v>5</v>
      </c>
      <c r="B18" s="1287">
        <v>650</v>
      </c>
      <c r="C18" s="1287">
        <v>706</v>
      </c>
      <c r="D18" s="3190">
        <v>1193</v>
      </c>
      <c r="E18" s="2521" t="s">
        <v>763</v>
      </c>
      <c r="F18" s="2521" t="s">
        <v>763</v>
      </c>
      <c r="G18" s="1287">
        <v>1928</v>
      </c>
      <c r="H18" s="1287">
        <v>642</v>
      </c>
      <c r="I18" s="1287">
        <v>1929</v>
      </c>
      <c r="J18" s="1287">
        <v>645</v>
      </c>
      <c r="K18" s="1287">
        <v>2244</v>
      </c>
      <c r="L18" s="374"/>
    </row>
    <row r="19" spans="1:14" s="65" customFormat="1" ht="15.95" customHeight="1" thickBot="1">
      <c r="A19" s="3189">
        <v>6</v>
      </c>
      <c r="B19" s="3152">
        <v>580</v>
      </c>
      <c r="C19" s="3152">
        <v>661</v>
      </c>
      <c r="D19" s="3191">
        <v>1216</v>
      </c>
      <c r="E19" s="2606" t="s">
        <v>763</v>
      </c>
      <c r="F19" s="2606" t="s">
        <v>763</v>
      </c>
      <c r="G19" s="3152">
        <v>208</v>
      </c>
      <c r="H19" s="3152">
        <v>537</v>
      </c>
      <c r="I19" s="3152">
        <v>1638</v>
      </c>
      <c r="J19" s="3152">
        <v>582</v>
      </c>
      <c r="K19" s="3152">
        <v>3065</v>
      </c>
      <c r="L19" s="3489"/>
    </row>
    <row r="20" spans="1:14" s="65" customFormat="1" ht="15.95" customHeight="1" thickBot="1">
      <c r="A20" s="3492"/>
      <c r="B20" s="377"/>
      <c r="C20" s="377"/>
      <c r="D20" s="2395"/>
      <c r="E20" s="377"/>
      <c r="F20" s="377"/>
      <c r="G20" s="377"/>
      <c r="H20" s="377"/>
      <c r="I20" s="2395"/>
      <c r="J20" s="377"/>
      <c r="K20" s="377"/>
      <c r="L20" s="3489"/>
    </row>
    <row r="21" spans="1:14" s="65" customFormat="1" ht="22.5" customHeight="1">
      <c r="A21" s="2058"/>
      <c r="B21" s="6181" t="s">
        <v>1783</v>
      </c>
      <c r="C21" s="6292"/>
      <c r="D21" s="6286" t="s">
        <v>1782</v>
      </c>
      <c r="E21" s="6181" t="s">
        <v>1781</v>
      </c>
      <c r="F21" s="6292"/>
      <c r="G21" s="6286" t="s">
        <v>1780</v>
      </c>
      <c r="H21" s="6181" t="s">
        <v>1779</v>
      </c>
      <c r="I21" s="6289" t="s">
        <v>7012</v>
      </c>
      <c r="J21" s="3489"/>
      <c r="K21" s="3489"/>
      <c r="L21" s="3489"/>
    </row>
    <row r="22" spans="1:14" s="65" customFormat="1" ht="15.75" customHeight="1">
      <c r="A22" s="2059" t="s">
        <v>300</v>
      </c>
      <c r="B22" s="6183"/>
      <c r="C22" s="6293"/>
      <c r="D22" s="6287"/>
      <c r="E22" s="6183"/>
      <c r="F22" s="6293"/>
      <c r="G22" s="6287"/>
      <c r="H22" s="6294"/>
      <c r="I22" s="6290"/>
      <c r="J22" s="3491"/>
      <c r="K22" s="3489"/>
      <c r="L22" s="3489"/>
    </row>
    <row r="23" spans="1:14" s="65" customFormat="1" ht="15.75" customHeight="1">
      <c r="A23" s="2053"/>
      <c r="B23" s="4089" t="s">
        <v>1778</v>
      </c>
      <c r="C23" s="4089" t="s">
        <v>1777</v>
      </c>
      <c r="D23" s="6288"/>
      <c r="E23" s="2063" t="s">
        <v>1776</v>
      </c>
      <c r="F23" s="2064" t="s">
        <v>1775</v>
      </c>
      <c r="G23" s="6288"/>
      <c r="H23" s="6183"/>
      <c r="I23" s="6291"/>
      <c r="J23" s="3489"/>
      <c r="K23" s="3489"/>
      <c r="L23" s="3489"/>
    </row>
    <row r="24" spans="1:14" ht="15.75" customHeight="1">
      <c r="A24" s="2038">
        <v>2</v>
      </c>
      <c r="B24" s="2060">
        <v>721</v>
      </c>
      <c r="C24" s="2060">
        <v>749</v>
      </c>
      <c r="D24" s="2061">
        <v>2065</v>
      </c>
      <c r="E24" s="1503">
        <v>443</v>
      </c>
      <c r="F24" s="1784">
        <v>202</v>
      </c>
      <c r="G24" s="1784">
        <v>24589</v>
      </c>
      <c r="H24" s="2856">
        <v>843</v>
      </c>
      <c r="I24" s="2859" t="s">
        <v>7011</v>
      </c>
      <c r="J24" s="3489"/>
      <c r="K24" s="3489"/>
      <c r="L24" s="3489"/>
    </row>
    <row r="25" spans="1:14" ht="15.95" customHeight="1">
      <c r="A25" s="2065">
        <v>3</v>
      </c>
      <c r="B25" s="2521">
        <v>657</v>
      </c>
      <c r="C25" s="2521">
        <v>639</v>
      </c>
      <c r="D25" s="2521">
        <v>2037</v>
      </c>
      <c r="E25" s="2521">
        <v>1097</v>
      </c>
      <c r="F25" s="2521">
        <v>403</v>
      </c>
      <c r="G25" s="2521">
        <v>22035</v>
      </c>
      <c r="H25" s="2521">
        <v>804</v>
      </c>
      <c r="I25" s="2860" t="s">
        <v>7011</v>
      </c>
      <c r="J25" s="3489"/>
      <c r="K25" s="3489"/>
      <c r="L25" s="377"/>
    </row>
    <row r="26" spans="1:14" ht="15.95" customHeight="1">
      <c r="A26" s="2056">
        <v>4</v>
      </c>
      <c r="B26" s="1287">
        <v>669</v>
      </c>
      <c r="C26" s="1287">
        <v>619</v>
      </c>
      <c r="D26" s="1287">
        <v>1945</v>
      </c>
      <c r="E26" s="1287">
        <v>1050</v>
      </c>
      <c r="F26" s="1287">
        <v>316</v>
      </c>
      <c r="G26" s="1287">
        <v>22073</v>
      </c>
      <c r="H26" s="1287">
        <v>735</v>
      </c>
      <c r="I26" s="2860" t="s">
        <v>7011</v>
      </c>
      <c r="J26" s="3489"/>
      <c r="K26" s="3489"/>
      <c r="L26" s="377"/>
    </row>
    <row r="27" spans="1:14" ht="15.95" customHeight="1">
      <c r="A27" s="2056">
        <v>5</v>
      </c>
      <c r="B27" s="1287">
        <v>647</v>
      </c>
      <c r="C27" s="1287">
        <v>630</v>
      </c>
      <c r="D27" s="1287">
        <v>1943</v>
      </c>
      <c r="E27" s="1287">
        <v>791</v>
      </c>
      <c r="F27" s="1287">
        <v>711</v>
      </c>
      <c r="G27" s="1287">
        <v>21559</v>
      </c>
      <c r="H27" s="1287">
        <v>704</v>
      </c>
      <c r="I27" s="2860" t="s">
        <v>7011</v>
      </c>
      <c r="J27" s="377"/>
      <c r="K27" s="377"/>
      <c r="L27" s="377"/>
    </row>
    <row r="28" spans="1:14" ht="15.95" customHeight="1" thickBot="1">
      <c r="A28" s="3189">
        <v>6</v>
      </c>
      <c r="B28" s="3192">
        <v>579</v>
      </c>
      <c r="C28" s="3152">
        <v>574</v>
      </c>
      <c r="D28" s="3152">
        <v>1652</v>
      </c>
      <c r="E28" s="3152">
        <v>640</v>
      </c>
      <c r="F28" s="3152">
        <v>652</v>
      </c>
      <c r="G28" s="3152">
        <v>20052</v>
      </c>
      <c r="H28" s="3193">
        <v>351</v>
      </c>
      <c r="I28" s="3194">
        <v>9267</v>
      </c>
      <c r="J28" s="377"/>
      <c r="K28" s="377"/>
      <c r="L28" s="377"/>
    </row>
    <row r="29" spans="1:14" ht="15.95" customHeight="1">
      <c r="A29" s="3493"/>
      <c r="B29" s="276"/>
      <c r="C29" s="276"/>
      <c r="D29" s="276"/>
      <c r="E29" s="276"/>
      <c r="F29" s="1504"/>
      <c r="G29" s="377"/>
      <c r="H29" s="2060"/>
      <c r="I29" s="6285" t="s">
        <v>6945</v>
      </c>
      <c r="J29" s="6285"/>
      <c r="K29" s="6285"/>
      <c r="L29" s="6285"/>
    </row>
    <row r="30" spans="1:14" ht="15.95" customHeight="1">
      <c r="A30" s="377"/>
      <c r="B30" s="377"/>
      <c r="C30" s="377"/>
      <c r="D30" s="377"/>
      <c r="E30" s="377"/>
      <c r="F30" s="377"/>
      <c r="G30" s="377"/>
      <c r="H30" s="377"/>
    </row>
    <row r="31" spans="1:14" ht="15.95" customHeight="1"/>
    <row r="32" spans="1:14" ht="15.95" customHeight="1"/>
    <row r="33" ht="15.95" customHeight="1"/>
    <row r="34" ht="15.95" customHeight="1"/>
    <row r="35" ht="15.95" customHeight="1"/>
  </sheetData>
  <mergeCells count="19">
    <mergeCell ref="C2:D3"/>
    <mergeCell ref="B12:D13"/>
    <mergeCell ref="G2:H2"/>
    <mergeCell ref="G3:H3"/>
    <mergeCell ref="E2:F2"/>
    <mergeCell ref="J2:L3"/>
    <mergeCell ref="E3:F3"/>
    <mergeCell ref="E12:E14"/>
    <mergeCell ref="F12:F14"/>
    <mergeCell ref="G12:H13"/>
    <mergeCell ref="I12:J13"/>
    <mergeCell ref="I29:L29"/>
    <mergeCell ref="K12:K14"/>
    <mergeCell ref="I21:I23"/>
    <mergeCell ref="B21:C22"/>
    <mergeCell ref="D21:D23"/>
    <mergeCell ref="E21:F22"/>
    <mergeCell ref="G21:G23"/>
    <mergeCell ref="H21:H23"/>
  </mergeCells>
  <phoneticPr fontId="2"/>
  <hyperlinks>
    <hyperlink ref="N2" location="目次!F165" display="目　次" xr:uid="{00000000-0004-0000-8C00-000000000000}"/>
  </hyperlinks>
  <pageMargins left="0.54" right="0.51" top="0.98425196850393704" bottom="0.98425196850393704" header="0.51181102362204722" footer="0.51181102362204722"/>
  <pageSetup paperSize="9" scale="73"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J32"/>
  <sheetViews>
    <sheetView showGridLines="0" workbookViewId="0">
      <selection activeCell="J2" sqref="J2"/>
    </sheetView>
  </sheetViews>
  <sheetFormatPr defaultRowHeight="12.75"/>
  <cols>
    <col min="1" max="1" width="7.875" style="64" customWidth="1"/>
    <col min="2" max="2" width="10.125" style="64" customWidth="1"/>
    <col min="3" max="3" width="9.875" style="64" customWidth="1"/>
    <col min="4" max="4" width="8.75" style="64" customWidth="1"/>
    <col min="5" max="5" width="10.375" style="64" customWidth="1"/>
    <col min="6" max="6" width="8.75" style="64" customWidth="1"/>
    <col min="7" max="7" width="9.375" style="64" customWidth="1"/>
    <col min="8" max="8" width="9.875" style="64" customWidth="1"/>
    <col min="9" max="9" width="9" style="64"/>
    <col min="10" max="10" width="10.75" style="64" customWidth="1"/>
    <col min="11" max="16384" width="9" style="64"/>
  </cols>
  <sheetData>
    <row r="1" spans="1:10" ht="15.95" customHeight="1" thickBot="1">
      <c r="A1" s="128" t="s">
        <v>1879</v>
      </c>
    </row>
    <row r="2" spans="1:10" s="65" customFormat="1" ht="15.95" customHeight="1">
      <c r="A2" s="6310" t="s">
        <v>610</v>
      </c>
      <c r="B2" s="5930" t="s">
        <v>1878</v>
      </c>
      <c r="C2" s="5722" t="s">
        <v>1877</v>
      </c>
      <c r="D2" s="5723"/>
      <c r="E2" s="5723"/>
      <c r="F2" s="5723"/>
      <c r="G2" s="5723"/>
      <c r="H2" s="5723"/>
      <c r="J2" s="5207" t="s">
        <v>8125</v>
      </c>
    </row>
    <row r="3" spans="1:10" s="65" customFormat="1" ht="15.95" customHeight="1">
      <c r="A3" s="6311"/>
      <c r="B3" s="5640"/>
      <c r="C3" s="4072" t="s">
        <v>1876</v>
      </c>
      <c r="D3" s="4072" t="s">
        <v>1875</v>
      </c>
      <c r="E3" s="4072" t="s">
        <v>1874</v>
      </c>
      <c r="F3" s="4072" t="s">
        <v>1873</v>
      </c>
      <c r="G3" s="4072" t="s">
        <v>1872</v>
      </c>
      <c r="H3" s="4072" t="s">
        <v>1871</v>
      </c>
    </row>
    <row r="4" spans="1:10" s="65" customFormat="1" ht="15.95" customHeight="1">
      <c r="A4" s="2065">
        <v>2</v>
      </c>
      <c r="B4" s="2521">
        <v>798</v>
      </c>
      <c r="C4" s="2521">
        <v>742</v>
      </c>
      <c r="D4" s="2521">
        <v>22</v>
      </c>
      <c r="E4" s="2066">
        <v>95.7</v>
      </c>
      <c r="F4" s="2521">
        <v>12</v>
      </c>
      <c r="G4" s="2521">
        <v>22</v>
      </c>
      <c r="H4" s="2521">
        <v>0</v>
      </c>
      <c r="J4" s="136"/>
    </row>
    <row r="5" spans="1:10" s="65" customFormat="1" ht="15.95" customHeight="1">
      <c r="A5" s="2065">
        <v>3</v>
      </c>
      <c r="B5" s="2067">
        <v>721</v>
      </c>
      <c r="C5" s="2521">
        <v>672</v>
      </c>
      <c r="D5" s="2521">
        <v>26</v>
      </c>
      <c r="E5" s="2066">
        <v>96.8</v>
      </c>
      <c r="F5" s="2521">
        <v>12</v>
      </c>
      <c r="G5" s="2521">
        <v>11</v>
      </c>
      <c r="H5" s="2521">
        <v>0</v>
      </c>
      <c r="J5" s="136"/>
    </row>
    <row r="6" spans="1:10" s="65" customFormat="1" ht="15.95" customHeight="1">
      <c r="A6" s="2065">
        <v>4</v>
      </c>
      <c r="B6" s="2521">
        <v>700</v>
      </c>
      <c r="C6" s="2521">
        <v>657</v>
      </c>
      <c r="D6" s="2521">
        <v>15</v>
      </c>
      <c r="E6" s="2066">
        <v>96</v>
      </c>
      <c r="F6" s="2521">
        <v>11</v>
      </c>
      <c r="G6" s="2521">
        <v>17</v>
      </c>
      <c r="H6" s="2521">
        <v>0</v>
      </c>
      <c r="J6" s="136"/>
    </row>
    <row r="7" spans="1:10" s="65" customFormat="1" ht="15.95" customHeight="1">
      <c r="A7" s="2056">
        <v>5</v>
      </c>
      <c r="B7" s="1503">
        <v>618</v>
      </c>
      <c r="C7" s="1503">
        <v>568</v>
      </c>
      <c r="D7" s="1503">
        <v>23</v>
      </c>
      <c r="E7" s="3195">
        <v>95.6</v>
      </c>
      <c r="F7" s="1503">
        <v>10</v>
      </c>
      <c r="G7" s="1503">
        <v>17</v>
      </c>
      <c r="H7" s="1503">
        <v>0</v>
      </c>
      <c r="J7" s="136"/>
    </row>
    <row r="8" spans="1:10" s="255" customFormat="1" ht="15.95" customHeight="1" thickBot="1">
      <c r="A8" s="3189">
        <v>6</v>
      </c>
      <c r="B8" s="2991">
        <v>580</v>
      </c>
      <c r="C8" s="2991">
        <v>525</v>
      </c>
      <c r="D8" s="2991">
        <v>29</v>
      </c>
      <c r="E8" s="3196">
        <v>95.5</v>
      </c>
      <c r="F8" s="2991">
        <v>7</v>
      </c>
      <c r="G8" s="2991">
        <v>19</v>
      </c>
      <c r="H8" s="2991">
        <v>0</v>
      </c>
      <c r="I8" s="65"/>
      <c r="J8" s="136"/>
    </row>
    <row r="9" spans="1:10" s="65" customFormat="1" ht="15.95" customHeight="1">
      <c r="A9" s="139"/>
      <c r="B9" s="139"/>
      <c r="C9" s="139"/>
      <c r="D9" s="139"/>
      <c r="E9" s="139"/>
      <c r="F9" s="139"/>
      <c r="G9" s="6312" t="s">
        <v>6953</v>
      </c>
      <c r="H9" s="6312"/>
    </row>
    <row r="10" spans="1:10" s="65" customFormat="1" ht="15.95" customHeight="1">
      <c r="A10" s="139"/>
      <c r="B10" s="3494"/>
      <c r="C10" s="139"/>
      <c r="D10" s="139"/>
      <c r="E10" s="139"/>
      <c r="F10" s="139"/>
      <c r="G10" s="2116"/>
      <c r="H10" s="2116"/>
    </row>
    <row r="11" spans="1:10" ht="15.95" customHeight="1"/>
    <row r="12" spans="1:10" ht="15.95" customHeight="1"/>
    <row r="13" spans="1:10" ht="15.95" customHeight="1"/>
    <row r="14" spans="1:10" ht="15.95" customHeight="1">
      <c r="E14" s="106"/>
    </row>
    <row r="15" spans="1:10" ht="15.95" customHeight="1"/>
    <row r="16" spans="1:10" ht="15.95" customHeight="1"/>
    <row r="17" spans="4:4" ht="15.95" customHeight="1">
      <c r="D17" s="106"/>
    </row>
    <row r="18" spans="4:4" ht="15.95" customHeight="1"/>
    <row r="19" spans="4:4" ht="15.95" customHeight="1"/>
    <row r="20" spans="4:4" ht="15.95" customHeight="1"/>
    <row r="21" spans="4:4" ht="15.95" customHeight="1"/>
    <row r="22" spans="4:4" ht="15.95" customHeight="1"/>
    <row r="23" spans="4:4" ht="15.95" customHeight="1"/>
    <row r="24" spans="4:4" ht="15.95" customHeight="1"/>
    <row r="25" spans="4:4" ht="15.95" customHeight="1"/>
    <row r="26" spans="4:4" ht="15.95" customHeight="1"/>
    <row r="27" spans="4:4" ht="15.95" customHeight="1"/>
    <row r="28" spans="4:4" ht="15.95" customHeight="1"/>
    <row r="29" spans="4:4" ht="15.95" customHeight="1"/>
    <row r="30" spans="4:4" ht="15.95" customHeight="1"/>
    <row r="31" spans="4:4" ht="15.95" customHeight="1"/>
    <row r="32" spans="4:4" ht="15.95" customHeight="1"/>
  </sheetData>
  <mergeCells count="4">
    <mergeCell ref="A2:A3"/>
    <mergeCell ref="G9:H9"/>
    <mergeCell ref="B2:B3"/>
    <mergeCell ref="C2:H2"/>
  </mergeCells>
  <phoneticPr fontId="2"/>
  <hyperlinks>
    <hyperlink ref="J2" location="目次!F166" display="目　次" xr:uid="{00000000-0004-0000-8D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J31"/>
  <sheetViews>
    <sheetView showGridLines="0" workbookViewId="0">
      <selection activeCell="J2" sqref="J2"/>
    </sheetView>
  </sheetViews>
  <sheetFormatPr defaultRowHeight="12.75"/>
  <cols>
    <col min="1" max="1" width="7.875" style="64" customWidth="1"/>
    <col min="2" max="2" width="10.125" style="64" customWidth="1"/>
    <col min="3" max="3" width="12.125" style="64" customWidth="1"/>
    <col min="4" max="4" width="8.75" style="64" customWidth="1"/>
    <col min="5" max="5" width="10.375" style="64" customWidth="1"/>
    <col min="6" max="6" width="8.75" style="64" customWidth="1"/>
    <col min="7" max="7" width="9.375" style="64" customWidth="1"/>
    <col min="8" max="8" width="9.875" style="64" customWidth="1"/>
    <col min="9" max="9" width="9" style="64"/>
    <col min="10" max="10" width="10.75" style="64" customWidth="1"/>
    <col min="11" max="16384" width="9" style="64"/>
  </cols>
  <sheetData>
    <row r="1" spans="1:10" s="65" customFormat="1" ht="15.95" customHeight="1" thickBot="1">
      <c r="A1" s="1654" t="s">
        <v>1870</v>
      </c>
      <c r="B1" s="139"/>
      <c r="C1" s="139"/>
      <c r="D1" s="139"/>
      <c r="E1" s="139"/>
      <c r="F1" s="139"/>
      <c r="G1" s="139"/>
      <c r="H1" s="139"/>
    </row>
    <row r="2" spans="1:10" s="65" customFormat="1" ht="26.25" customHeight="1">
      <c r="A2" s="2068" t="s">
        <v>610</v>
      </c>
      <c r="B2" s="2069" t="s">
        <v>1869</v>
      </c>
      <c r="C2" s="2069" t="s">
        <v>1868</v>
      </c>
      <c r="D2" s="105" t="s">
        <v>1867</v>
      </c>
      <c r="E2" s="104"/>
      <c r="F2" s="104"/>
      <c r="G2" s="104"/>
      <c r="H2" s="104"/>
      <c r="J2" s="5207" t="s">
        <v>8125</v>
      </c>
    </row>
    <row r="3" spans="1:10" ht="21.95" customHeight="1">
      <c r="A3" s="2070">
        <v>2</v>
      </c>
      <c r="B3" s="2071">
        <v>11</v>
      </c>
      <c r="C3" s="1777">
        <v>222</v>
      </c>
      <c r="D3" s="2594"/>
      <c r="E3" s="2593" t="s">
        <v>1865</v>
      </c>
      <c r="F3" s="6315" t="s">
        <v>1866</v>
      </c>
      <c r="G3" s="6315"/>
      <c r="H3" s="6315"/>
      <c r="I3" s="6315"/>
    </row>
    <row r="4" spans="1:10" ht="21.95" customHeight="1">
      <c r="A4" s="2065">
        <v>3</v>
      </c>
      <c r="B4" s="2067">
        <v>14</v>
      </c>
      <c r="C4" s="2073">
        <v>408</v>
      </c>
      <c r="D4" s="2074"/>
      <c r="E4" s="2593" t="s">
        <v>1865</v>
      </c>
      <c r="F4" s="6316" t="s">
        <v>1864</v>
      </c>
      <c r="G4" s="6316"/>
      <c r="H4" s="6316"/>
      <c r="I4" s="6316"/>
    </row>
    <row r="5" spans="1:10" ht="21.95" customHeight="1">
      <c r="A5" s="2065">
        <v>4</v>
      </c>
      <c r="B5" s="2067">
        <v>19</v>
      </c>
      <c r="C5" s="2073">
        <v>639</v>
      </c>
      <c r="D5" s="2074"/>
      <c r="E5" s="2593" t="s">
        <v>1863</v>
      </c>
      <c r="F5" s="2072" t="s">
        <v>1862</v>
      </c>
      <c r="G5" s="4086"/>
      <c r="H5" s="4086"/>
      <c r="I5" s="4086"/>
    </row>
    <row r="6" spans="1:10" s="129" customFormat="1" ht="21.95" customHeight="1">
      <c r="A6" s="2056">
        <v>5</v>
      </c>
      <c r="B6" s="1786">
        <v>20</v>
      </c>
      <c r="C6" s="1782">
        <v>463</v>
      </c>
      <c r="D6" s="3197"/>
      <c r="E6" s="6313"/>
      <c r="F6" s="6313"/>
      <c r="G6" s="6313"/>
      <c r="H6" s="6313"/>
      <c r="I6" s="64"/>
      <c r="J6" s="64"/>
    </row>
    <row r="7" spans="1:10" s="129" customFormat="1" ht="21.95" customHeight="1" thickBot="1">
      <c r="A7" s="3189">
        <v>6</v>
      </c>
      <c r="B7" s="3198">
        <v>20</v>
      </c>
      <c r="C7" s="3199">
        <v>390</v>
      </c>
      <c r="D7" s="3200"/>
      <c r="E7" s="6314"/>
      <c r="F7" s="6314"/>
      <c r="G7" s="6314"/>
      <c r="H7" s="6314"/>
      <c r="I7" s="64"/>
      <c r="J7" s="64"/>
    </row>
    <row r="8" spans="1:10" ht="15.95" customHeight="1">
      <c r="A8" s="3495"/>
      <c r="B8" s="3496"/>
      <c r="C8" s="3496"/>
      <c r="D8" s="4086"/>
      <c r="E8" s="4086"/>
      <c r="F8" s="3497"/>
      <c r="G8" s="6091" t="s">
        <v>1861</v>
      </c>
      <c r="H8" s="6091"/>
    </row>
    <row r="9" spans="1:10" ht="15.95" customHeight="1">
      <c r="A9" s="3"/>
      <c r="B9" s="3"/>
      <c r="C9" s="3"/>
      <c r="D9" s="3"/>
      <c r="E9" s="3"/>
      <c r="F9" s="3"/>
      <c r="G9" s="3"/>
      <c r="H9" s="3"/>
    </row>
    <row r="10" spans="1:10" ht="15.95" customHeight="1"/>
    <row r="11" spans="1:10" ht="15.95" customHeight="1"/>
    <row r="12" spans="1:10" ht="15.95" customHeight="1"/>
    <row r="13" spans="1:10" ht="15.95" customHeight="1">
      <c r="E13" s="106"/>
    </row>
    <row r="14" spans="1:10" ht="15.95" customHeight="1"/>
    <row r="15" spans="1:10" ht="15.95" customHeight="1"/>
    <row r="16" spans="1:10" ht="15.95" customHeight="1">
      <c r="D16" s="106"/>
    </row>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sheetData>
  <mergeCells count="5">
    <mergeCell ref="E6:H6"/>
    <mergeCell ref="E7:H7"/>
    <mergeCell ref="G8:H8"/>
    <mergeCell ref="F3:I3"/>
    <mergeCell ref="F4:I4"/>
  </mergeCells>
  <phoneticPr fontId="2"/>
  <hyperlinks>
    <hyperlink ref="J2" location="目次!F167" display="目　次" xr:uid="{00000000-0004-0000-8E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31"/>
  <sheetViews>
    <sheetView showGridLines="0" workbookViewId="0">
      <selection activeCell="I2" sqref="I2"/>
    </sheetView>
  </sheetViews>
  <sheetFormatPr defaultRowHeight="12.75"/>
  <cols>
    <col min="1" max="1" width="8.125" style="64" customWidth="1"/>
    <col min="2" max="3" width="11.25" style="64" customWidth="1"/>
    <col min="4" max="4" width="10.75" style="64" customWidth="1"/>
    <col min="5" max="7" width="11.25" style="64" customWidth="1"/>
    <col min="8" max="8" width="9" style="64"/>
    <col min="9" max="9" width="10.625" style="64" customWidth="1"/>
    <col min="10" max="16384" width="9" style="64"/>
  </cols>
  <sheetData>
    <row r="1" spans="1:9" ht="15.95" customHeight="1" thickBot="1">
      <c r="A1" s="128" t="s">
        <v>1890</v>
      </c>
    </row>
    <row r="2" spans="1:9" s="65" customFormat="1" ht="15.95" customHeight="1">
      <c r="A2" s="4091"/>
      <c r="B2" s="5722" t="s">
        <v>1889</v>
      </c>
      <c r="C2" s="5723"/>
      <c r="D2" s="5929"/>
      <c r="E2" s="5722" t="s">
        <v>1888</v>
      </c>
      <c r="F2" s="5723"/>
      <c r="G2" s="5723"/>
      <c r="H2" s="139"/>
      <c r="I2" s="5207" t="s">
        <v>8128</v>
      </c>
    </row>
    <row r="3" spans="1:9" s="65" customFormat="1" ht="15.95" customHeight="1">
      <c r="A3" s="2075" t="s">
        <v>610</v>
      </c>
      <c r="B3" s="5634" t="s">
        <v>1887</v>
      </c>
      <c r="C3" s="5635"/>
      <c r="D3" s="5636"/>
      <c r="E3" s="5634" t="s">
        <v>1886</v>
      </c>
      <c r="F3" s="5635"/>
      <c r="G3" s="5635"/>
      <c r="H3" s="139"/>
    </row>
    <row r="4" spans="1:9" s="65" customFormat="1" ht="15.95" customHeight="1">
      <c r="A4" s="4039"/>
      <c r="B4" s="3974" t="s">
        <v>1885</v>
      </c>
      <c r="C4" s="4040" t="s">
        <v>1884</v>
      </c>
      <c r="D4" s="4040" t="s">
        <v>1883</v>
      </c>
      <c r="E4" s="4040" t="s">
        <v>1882</v>
      </c>
      <c r="F4" s="4040" t="s">
        <v>1881</v>
      </c>
      <c r="G4" s="4040" t="s">
        <v>1880</v>
      </c>
      <c r="H4" s="139"/>
    </row>
    <row r="5" spans="1:9" ht="15.95" customHeight="1">
      <c r="A5" s="2076">
        <v>2</v>
      </c>
      <c r="B5" s="2973">
        <v>663</v>
      </c>
      <c r="C5" s="1232">
        <v>659</v>
      </c>
      <c r="D5" s="1232">
        <v>687</v>
      </c>
      <c r="E5" s="1232">
        <v>706</v>
      </c>
      <c r="F5" s="1232">
        <v>707</v>
      </c>
      <c r="G5" s="1232">
        <v>756</v>
      </c>
      <c r="H5" s="3"/>
    </row>
    <row r="6" spans="1:9" ht="15.95" customHeight="1">
      <c r="A6" s="2077">
        <v>3</v>
      </c>
      <c r="B6" s="2412">
        <v>691</v>
      </c>
      <c r="C6" s="1287">
        <v>678</v>
      </c>
      <c r="D6" s="1287">
        <v>660</v>
      </c>
      <c r="E6" s="1287">
        <v>667</v>
      </c>
      <c r="F6" s="1287">
        <v>669</v>
      </c>
      <c r="G6" s="1287">
        <v>692</v>
      </c>
      <c r="H6" s="3"/>
    </row>
    <row r="7" spans="1:9" ht="15.95" customHeight="1">
      <c r="A7" s="2077">
        <v>4</v>
      </c>
      <c r="B7" s="1287">
        <v>633</v>
      </c>
      <c r="C7" s="1287">
        <v>663</v>
      </c>
      <c r="D7" s="1287">
        <v>675</v>
      </c>
      <c r="E7" s="1287">
        <v>675</v>
      </c>
      <c r="F7" s="1287">
        <v>648</v>
      </c>
      <c r="G7" s="1287">
        <v>665</v>
      </c>
      <c r="H7" s="3"/>
    </row>
    <row r="8" spans="1:9" s="129" customFormat="1" ht="15.95" customHeight="1">
      <c r="A8" s="3201">
        <v>5</v>
      </c>
      <c r="B8" s="1243">
        <v>633</v>
      </c>
      <c r="C8" s="1243">
        <v>632</v>
      </c>
      <c r="D8" s="1243">
        <v>639</v>
      </c>
      <c r="E8" s="1243">
        <v>652</v>
      </c>
      <c r="F8" s="1243">
        <v>660</v>
      </c>
      <c r="G8" s="1243">
        <v>639</v>
      </c>
      <c r="H8" s="3"/>
      <c r="I8" s="64"/>
    </row>
    <row r="9" spans="1:9" ht="15.95" customHeight="1" thickBot="1">
      <c r="A9" s="3202">
        <v>6</v>
      </c>
      <c r="B9" s="3203">
        <v>553</v>
      </c>
      <c r="C9" s="3203">
        <v>575</v>
      </c>
      <c r="D9" s="3203">
        <v>588</v>
      </c>
      <c r="E9" s="3203">
        <v>602</v>
      </c>
      <c r="F9" s="3203">
        <v>610</v>
      </c>
      <c r="G9" s="3203">
        <v>655</v>
      </c>
      <c r="H9" s="1269"/>
    </row>
    <row r="10" spans="1:9" ht="15.95" customHeight="1">
      <c r="A10" s="3"/>
      <c r="B10" s="3"/>
      <c r="C10" s="3"/>
      <c r="D10" s="3"/>
      <c r="E10" s="3"/>
      <c r="F10" s="6091" t="s">
        <v>1861</v>
      </c>
      <c r="G10" s="6091"/>
      <c r="H10" s="3"/>
    </row>
    <row r="11" spans="1:9" ht="15.95" customHeight="1">
      <c r="A11" s="3"/>
      <c r="B11" s="3"/>
      <c r="C11" s="3"/>
      <c r="D11" s="3"/>
      <c r="E11" s="3"/>
      <c r="F11" s="3"/>
      <c r="G11" s="3"/>
      <c r="H11" s="3"/>
    </row>
    <row r="12" spans="1:9" ht="15.95" customHeight="1">
      <c r="A12" s="2"/>
      <c r="B12" s="2"/>
      <c r="C12" s="2"/>
      <c r="D12" s="2"/>
      <c r="E12" s="2"/>
      <c r="F12" s="2"/>
      <c r="G12" s="2"/>
      <c r="H12" s="2"/>
    </row>
    <row r="13" spans="1:9" ht="15.95" customHeight="1"/>
    <row r="14" spans="1:9" ht="15.95" customHeight="1"/>
    <row r="15" spans="1:9" ht="15.95" customHeight="1"/>
    <row r="16" spans="1:9" ht="15.95" customHeight="1"/>
    <row r="17" spans="6:6" ht="15.95" customHeight="1"/>
    <row r="18" spans="6:6" ht="15.95" customHeight="1"/>
    <row r="19" spans="6:6" ht="15.95" customHeight="1"/>
    <row r="20" spans="6:6" ht="15.95" customHeight="1">
      <c r="F20" s="106"/>
    </row>
    <row r="21" spans="6:6" ht="15.95" customHeight="1"/>
    <row r="22" spans="6:6" ht="15.95" customHeight="1"/>
    <row r="23" spans="6:6" ht="15.95" customHeight="1"/>
    <row r="24" spans="6:6" ht="15.95" customHeight="1"/>
    <row r="25" spans="6:6" ht="15.95" customHeight="1"/>
    <row r="26" spans="6:6" ht="15.95" customHeight="1"/>
    <row r="27" spans="6:6" ht="15.95" customHeight="1"/>
    <row r="28" spans="6:6" ht="15.95" customHeight="1"/>
    <row r="29" spans="6:6" ht="15.95" customHeight="1"/>
    <row r="30" spans="6:6" ht="15.95" customHeight="1"/>
    <row r="31" spans="6:6" ht="15.95" customHeight="1"/>
  </sheetData>
  <mergeCells count="5">
    <mergeCell ref="F10:G10"/>
    <mergeCell ref="B2:D2"/>
    <mergeCell ref="E2:G2"/>
    <mergeCell ref="B3:D3"/>
    <mergeCell ref="E3:G3"/>
  </mergeCells>
  <phoneticPr fontId="2"/>
  <hyperlinks>
    <hyperlink ref="I2" location="目次!F168" display="目　　次　" xr:uid="{00000000-0004-0000-8F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AB28"/>
  <sheetViews>
    <sheetView showGridLines="0" workbookViewId="0">
      <selection activeCell="L2" sqref="L2"/>
    </sheetView>
  </sheetViews>
  <sheetFormatPr defaultRowHeight="12.75"/>
  <cols>
    <col min="1" max="1" width="8.75" style="64" customWidth="1"/>
    <col min="2" max="10" width="7.625" style="64" customWidth="1"/>
    <col min="11" max="11" width="9" style="64"/>
    <col min="12" max="12" width="11" style="64" customWidth="1"/>
    <col min="13" max="16384" width="9" style="64"/>
  </cols>
  <sheetData>
    <row r="1" spans="1:28" ht="15.95" customHeight="1" thickBot="1">
      <c r="A1" s="128" t="s">
        <v>1897</v>
      </c>
    </row>
    <row r="2" spans="1:28" s="65" customFormat="1" ht="15.95" customHeight="1">
      <c r="A2" s="5680" t="s">
        <v>610</v>
      </c>
      <c r="B2" s="5930" t="s">
        <v>1896</v>
      </c>
      <c r="C2" s="5722" t="s">
        <v>1895</v>
      </c>
      <c r="D2" s="5929"/>
      <c r="E2" s="5722" t="s">
        <v>1894</v>
      </c>
      <c r="F2" s="5723"/>
      <c r="G2" s="5929"/>
      <c r="H2" s="5722" t="s">
        <v>1893</v>
      </c>
      <c r="I2" s="5723"/>
      <c r="J2" s="5723"/>
      <c r="L2" s="5207" t="s">
        <v>8125</v>
      </c>
    </row>
    <row r="3" spans="1:28" s="65" customFormat="1" ht="15.95" customHeight="1">
      <c r="A3" s="5681"/>
      <c r="B3" s="5640"/>
      <c r="C3" s="4072" t="s">
        <v>1892</v>
      </c>
      <c r="D3" s="4072" t="s">
        <v>1891</v>
      </c>
      <c r="E3" s="4072" t="s">
        <v>1892</v>
      </c>
      <c r="F3" s="4072" t="s">
        <v>1891</v>
      </c>
      <c r="G3" s="4072" t="s">
        <v>328</v>
      </c>
      <c r="H3" s="4072" t="s">
        <v>1892</v>
      </c>
      <c r="I3" s="4072" t="s">
        <v>1891</v>
      </c>
      <c r="J3" s="4072" t="s">
        <v>328</v>
      </c>
    </row>
    <row r="4" spans="1:28" ht="15.95" customHeight="1">
      <c r="A4" s="2070">
        <v>2</v>
      </c>
      <c r="B4" s="1767">
        <v>298</v>
      </c>
      <c r="C4" s="107">
        <v>163</v>
      </c>
      <c r="D4" s="107">
        <v>135</v>
      </c>
      <c r="E4" s="1212">
        <v>1</v>
      </c>
      <c r="F4" s="1212">
        <v>4</v>
      </c>
      <c r="G4" s="1212">
        <v>5</v>
      </c>
      <c r="H4" s="2078">
        <v>6.0000000000000001E-3</v>
      </c>
      <c r="I4" s="2078">
        <v>0.03</v>
      </c>
      <c r="J4" s="2078">
        <v>1.7000000000000001E-2</v>
      </c>
    </row>
    <row r="5" spans="1:28" ht="15.95" customHeight="1">
      <c r="A5" s="1335">
        <v>3</v>
      </c>
      <c r="B5" s="2079">
        <v>486</v>
      </c>
      <c r="C5" s="101">
        <v>252</v>
      </c>
      <c r="D5" s="101">
        <v>234</v>
      </c>
      <c r="E5" s="2521" t="s">
        <v>763</v>
      </c>
      <c r="F5" s="2521" t="s">
        <v>763</v>
      </c>
      <c r="G5" s="2521" t="s">
        <v>763</v>
      </c>
      <c r="H5" s="2521" t="s">
        <v>763</v>
      </c>
      <c r="I5" s="2521" t="s">
        <v>763</v>
      </c>
      <c r="J5" s="2521" t="s">
        <v>763</v>
      </c>
    </row>
    <row r="6" spans="1:28" ht="15.95" customHeight="1">
      <c r="A6" s="1335">
        <v>4</v>
      </c>
      <c r="B6" s="101">
        <v>347</v>
      </c>
      <c r="C6" s="101">
        <v>169</v>
      </c>
      <c r="D6" s="101">
        <v>178</v>
      </c>
      <c r="E6" s="1503" t="s">
        <v>763</v>
      </c>
      <c r="F6" s="1503" t="s">
        <v>763</v>
      </c>
      <c r="G6" s="1503" t="s">
        <v>763</v>
      </c>
      <c r="H6" s="1503" t="s">
        <v>763</v>
      </c>
      <c r="I6" s="1503" t="s">
        <v>763</v>
      </c>
      <c r="J6" s="1503" t="s">
        <v>763</v>
      </c>
    </row>
    <row r="7" spans="1:28" ht="15.95" customHeight="1">
      <c r="A7" s="2056">
        <v>5</v>
      </c>
      <c r="B7" s="1255">
        <v>638</v>
      </c>
      <c r="C7" s="1255">
        <v>334</v>
      </c>
      <c r="D7" s="1255">
        <v>304</v>
      </c>
      <c r="E7" s="1503" t="s">
        <v>763</v>
      </c>
      <c r="F7" s="1503" t="s">
        <v>763</v>
      </c>
      <c r="G7" s="1503" t="s">
        <v>763</v>
      </c>
      <c r="H7" s="1503" t="s">
        <v>763</v>
      </c>
      <c r="I7" s="1503" t="s">
        <v>763</v>
      </c>
      <c r="J7" s="1503" t="s">
        <v>763</v>
      </c>
    </row>
    <row r="8" spans="1:28" s="129" customFormat="1" ht="15.95" customHeight="1" thickBot="1">
      <c r="A8" s="3204">
        <v>6</v>
      </c>
      <c r="B8" s="2994"/>
      <c r="C8" s="2995"/>
      <c r="D8" s="2995"/>
      <c r="E8" s="2991" t="s">
        <v>763</v>
      </c>
      <c r="F8" s="2991" t="s">
        <v>763</v>
      </c>
      <c r="G8" s="2991" t="s">
        <v>763</v>
      </c>
      <c r="H8" s="2991" t="s">
        <v>763</v>
      </c>
      <c r="I8" s="2991" t="s">
        <v>763</v>
      </c>
      <c r="J8" s="2991" t="s">
        <v>763</v>
      </c>
      <c r="K8" s="64"/>
      <c r="L8" s="64"/>
      <c r="M8" s="64"/>
      <c r="N8" s="64"/>
      <c r="O8" s="64"/>
      <c r="P8" s="64"/>
      <c r="Q8" s="64"/>
      <c r="R8" s="64"/>
      <c r="S8" s="64"/>
      <c r="T8" s="64"/>
      <c r="U8" s="64"/>
      <c r="V8" s="64"/>
      <c r="W8" s="64"/>
      <c r="X8" s="64"/>
      <c r="Y8" s="64"/>
      <c r="Z8" s="64"/>
      <c r="AA8" s="64"/>
      <c r="AB8" s="64"/>
    </row>
    <row r="9" spans="1:28" ht="15.95" customHeight="1">
      <c r="A9" s="3"/>
      <c r="B9" s="3"/>
      <c r="C9" s="3"/>
      <c r="D9" s="3"/>
      <c r="E9" s="3"/>
      <c r="F9" s="3"/>
      <c r="G9" s="3"/>
      <c r="H9" s="6091" t="s">
        <v>1861</v>
      </c>
      <c r="I9" s="6317"/>
      <c r="J9" s="6317"/>
    </row>
    <row r="10" spans="1:28" ht="15.95" customHeight="1">
      <c r="A10" s="3" t="s">
        <v>6580</v>
      </c>
      <c r="B10" s="3"/>
      <c r="C10" s="3"/>
      <c r="D10" s="3"/>
      <c r="E10" s="3"/>
      <c r="F10" s="3"/>
      <c r="G10" s="3"/>
      <c r="H10" s="3"/>
      <c r="I10" s="3"/>
    </row>
    <row r="11" spans="1:28" ht="15.95" customHeight="1">
      <c r="A11" s="3" t="s">
        <v>7045</v>
      </c>
      <c r="B11" s="3"/>
      <c r="C11" s="3"/>
      <c r="D11" s="3"/>
      <c r="E11" s="3"/>
      <c r="F11" s="3"/>
      <c r="G11" s="3"/>
      <c r="H11" s="3"/>
      <c r="I11" s="3"/>
    </row>
    <row r="12" spans="1:28" ht="15.95" customHeight="1">
      <c r="A12" s="3" t="s">
        <v>7117</v>
      </c>
      <c r="B12" s="3"/>
      <c r="C12" s="3"/>
      <c r="D12" s="3"/>
      <c r="E12" s="3"/>
      <c r="F12" s="3"/>
      <c r="G12" s="3"/>
      <c r="H12" s="3"/>
      <c r="I12" s="3"/>
    </row>
    <row r="13" spans="1:28" ht="15.95" customHeight="1">
      <c r="A13" s="64" t="s">
        <v>7118</v>
      </c>
    </row>
    <row r="14" spans="1:28" ht="15.95" customHeight="1">
      <c r="A14" s="64" t="s">
        <v>7119</v>
      </c>
    </row>
    <row r="15" spans="1:28" ht="15.95" customHeight="1">
      <c r="H15" s="106"/>
    </row>
    <row r="16" spans="1:28" ht="15.95" customHeight="1"/>
    <row r="17" spans="8:10" ht="15.95" customHeight="1">
      <c r="H17" s="392"/>
      <c r="I17" s="392"/>
      <c r="J17" s="392"/>
    </row>
    <row r="18" spans="8:10" ht="15.95" customHeight="1">
      <c r="H18" s="392"/>
      <c r="I18" s="392"/>
      <c r="J18" s="392"/>
    </row>
    <row r="19" spans="8:10" ht="15.95" customHeight="1">
      <c r="H19" s="392"/>
      <c r="I19" s="392"/>
      <c r="J19" s="392"/>
    </row>
    <row r="20" spans="8:10" ht="15.95" customHeight="1">
      <c r="H20" s="392"/>
      <c r="I20" s="392"/>
      <c r="J20" s="392"/>
    </row>
    <row r="21" spans="8:10" ht="15.95" customHeight="1">
      <c r="H21" s="392"/>
      <c r="I21" s="392"/>
      <c r="J21" s="392"/>
    </row>
    <row r="22" spans="8:10" ht="15.95" customHeight="1"/>
    <row r="23" spans="8:10" ht="15.95" customHeight="1"/>
    <row r="24" spans="8:10" ht="15.95" customHeight="1"/>
    <row r="25" spans="8:10" ht="15.95" customHeight="1"/>
    <row r="26" spans="8:10" ht="15.95" customHeight="1"/>
    <row r="27" spans="8:10" ht="15.95" customHeight="1"/>
    <row r="28" spans="8:10" ht="15.95" customHeight="1"/>
  </sheetData>
  <mergeCells count="6">
    <mergeCell ref="H9:J9"/>
    <mergeCell ref="H2:J2"/>
    <mergeCell ref="A2:A3"/>
    <mergeCell ref="B2:B3"/>
    <mergeCell ref="C2:D2"/>
    <mergeCell ref="E2:G2"/>
  </mergeCells>
  <phoneticPr fontId="2"/>
  <hyperlinks>
    <hyperlink ref="L2" location="目次!F169" display="目　次" xr:uid="{00000000-0004-0000-90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J14"/>
  <sheetViews>
    <sheetView showGridLines="0" workbookViewId="0">
      <selection activeCell="J2" sqref="J2"/>
    </sheetView>
  </sheetViews>
  <sheetFormatPr defaultRowHeight="12.75"/>
  <cols>
    <col min="1" max="1" width="8.25" style="64" customWidth="1"/>
    <col min="2" max="8" width="9.875" style="64" customWidth="1"/>
    <col min="9" max="9" width="9" style="64"/>
    <col min="10" max="10" width="11.5" style="64" customWidth="1"/>
    <col min="11" max="16384" width="9" style="64"/>
  </cols>
  <sheetData>
    <row r="1" spans="1:10" ht="15.95" customHeight="1" thickBot="1">
      <c r="A1" s="2596" t="s">
        <v>1817</v>
      </c>
      <c r="B1" s="2595"/>
      <c r="C1" s="2595"/>
      <c r="D1" s="2595"/>
      <c r="E1" s="2595"/>
      <c r="F1" s="2595"/>
      <c r="G1" s="2595"/>
      <c r="H1" s="2595"/>
    </row>
    <row r="2" spans="1:10" s="65" customFormat="1" ht="15.95" customHeight="1">
      <c r="A2" s="6322" t="s">
        <v>610</v>
      </c>
      <c r="B2" s="6323" t="s">
        <v>1816</v>
      </c>
      <c r="C2" s="6325" t="s">
        <v>1815</v>
      </c>
      <c r="D2" s="6163" t="s">
        <v>1814</v>
      </c>
      <c r="E2" s="6320" t="s">
        <v>1813</v>
      </c>
      <c r="F2" s="6318" t="s">
        <v>1812</v>
      </c>
      <c r="G2" s="6318" t="s">
        <v>1811</v>
      </c>
      <c r="H2" s="2080" t="s">
        <v>1810</v>
      </c>
      <c r="I2" s="93"/>
      <c r="J2" s="5207" t="s">
        <v>8125</v>
      </c>
    </row>
    <row r="3" spans="1:10" s="65" customFormat="1" ht="15.95" customHeight="1">
      <c r="A3" s="6305"/>
      <c r="B3" s="6324"/>
      <c r="C3" s="6326"/>
      <c r="D3" s="6327"/>
      <c r="E3" s="6321"/>
      <c r="F3" s="6319"/>
      <c r="G3" s="6319"/>
      <c r="H3" s="2081" t="s">
        <v>1809</v>
      </c>
      <c r="I3" s="93"/>
    </row>
    <row r="4" spans="1:10" s="129" customFormat="1" ht="15.95" customHeight="1">
      <c r="A4" s="1876">
        <v>2</v>
      </c>
      <c r="B4" s="1280">
        <v>14396</v>
      </c>
      <c r="C4" s="1280">
        <v>4564</v>
      </c>
      <c r="D4" s="2082">
        <v>0.317</v>
      </c>
      <c r="E4" s="2083">
        <v>449</v>
      </c>
      <c r="F4" s="2083">
        <v>363</v>
      </c>
      <c r="G4" s="2083">
        <v>324</v>
      </c>
      <c r="H4" s="2082">
        <v>0.72199999999999998</v>
      </c>
      <c r="I4" s="64"/>
      <c r="J4" s="64"/>
    </row>
    <row r="5" spans="1:10" s="129" customFormat="1" ht="15.95" customHeight="1">
      <c r="A5" s="1471">
        <v>3</v>
      </c>
      <c r="B5" s="101">
        <v>14020</v>
      </c>
      <c r="C5" s="101">
        <v>5746</v>
      </c>
      <c r="D5" s="2846">
        <v>0.41</v>
      </c>
      <c r="E5" s="2847">
        <v>601</v>
      </c>
      <c r="F5" s="2847">
        <v>526</v>
      </c>
      <c r="G5" s="2847">
        <v>457</v>
      </c>
      <c r="H5" s="2846">
        <v>0.76</v>
      </c>
      <c r="I5" s="64"/>
      <c r="J5" s="64"/>
    </row>
    <row r="6" spans="1:10" s="129" customFormat="1" ht="15.95" customHeight="1">
      <c r="A6" s="1471">
        <v>4</v>
      </c>
      <c r="B6" s="101">
        <v>13211</v>
      </c>
      <c r="C6" s="101">
        <v>5612</v>
      </c>
      <c r="D6" s="2846">
        <v>0.42499999999999999</v>
      </c>
      <c r="E6" s="2847">
        <v>517</v>
      </c>
      <c r="F6" s="2847">
        <v>426</v>
      </c>
      <c r="G6" s="2847">
        <v>374</v>
      </c>
      <c r="H6" s="2846">
        <v>0.72299999999999998</v>
      </c>
      <c r="I6" s="64"/>
      <c r="J6" s="64"/>
    </row>
    <row r="7" spans="1:10" ht="15.95" customHeight="1">
      <c r="A7" s="2038">
        <v>5</v>
      </c>
      <c r="B7" s="101">
        <v>12465</v>
      </c>
      <c r="C7" s="101">
        <v>5559</v>
      </c>
      <c r="D7" s="2846">
        <v>0.44600000000000001</v>
      </c>
      <c r="E7" s="2847">
        <v>459</v>
      </c>
      <c r="F7" s="2847">
        <v>380</v>
      </c>
      <c r="G7" s="2847">
        <v>344</v>
      </c>
      <c r="H7" s="2846">
        <v>0.749</v>
      </c>
      <c r="J7" s="4467"/>
    </row>
    <row r="8" spans="1:10" ht="15.95" customHeight="1" thickBot="1">
      <c r="A8" s="3165">
        <v>6</v>
      </c>
      <c r="B8" s="3069">
        <v>11716</v>
      </c>
      <c r="C8" s="2453">
        <v>5461</v>
      </c>
      <c r="D8" s="3205">
        <v>0.46600000000000003</v>
      </c>
      <c r="E8" s="3206">
        <v>410</v>
      </c>
      <c r="F8" s="3206">
        <v>342</v>
      </c>
      <c r="G8" s="3206">
        <v>266</v>
      </c>
      <c r="H8" s="3205">
        <v>0.64900000000000002</v>
      </c>
    </row>
    <row r="9" spans="1:10" ht="15.95" customHeight="1">
      <c r="A9" s="3498"/>
      <c r="B9" s="3499"/>
      <c r="C9" s="3499"/>
      <c r="D9" s="3500"/>
      <c r="E9" s="3501"/>
      <c r="F9" s="3501"/>
      <c r="G9" s="6285" t="s">
        <v>1774</v>
      </c>
      <c r="H9" s="6285"/>
    </row>
    <row r="10" spans="1:10" ht="15.95" customHeight="1">
      <c r="A10" s="2085" t="s">
        <v>1808</v>
      </c>
      <c r="B10" s="378"/>
      <c r="C10" s="378"/>
      <c r="D10" s="378"/>
      <c r="E10" s="378"/>
      <c r="F10" s="378"/>
      <c r="G10" s="378"/>
      <c r="H10" s="378"/>
    </row>
    <row r="11" spans="1:10" ht="15.95" customHeight="1">
      <c r="F11" s="67"/>
      <c r="G11" s="67"/>
    </row>
    <row r="12" spans="1:10" ht="15.95" customHeight="1"/>
    <row r="13" spans="1:10" ht="15.95" customHeight="1">
      <c r="A13" s="254"/>
    </row>
    <row r="14" spans="1:10" ht="15.95" customHeight="1"/>
  </sheetData>
  <mergeCells count="8">
    <mergeCell ref="G9:H9"/>
    <mergeCell ref="G2:G3"/>
    <mergeCell ref="E2:E3"/>
    <mergeCell ref="F2:F3"/>
    <mergeCell ref="A2:A3"/>
    <mergeCell ref="B2:B3"/>
    <mergeCell ref="C2:C3"/>
    <mergeCell ref="D2:D3"/>
  </mergeCells>
  <phoneticPr fontId="2"/>
  <hyperlinks>
    <hyperlink ref="J2" location="目次!F170" display="目　次" xr:uid="{00000000-0004-0000-91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M26"/>
  <sheetViews>
    <sheetView showGridLines="0" workbookViewId="0">
      <selection activeCell="L2" sqref="L2"/>
    </sheetView>
  </sheetViews>
  <sheetFormatPr defaultRowHeight="12.75"/>
  <cols>
    <col min="1" max="1" width="8.875" style="64" customWidth="1"/>
    <col min="2" max="2" width="9.75" style="64" customWidth="1"/>
    <col min="3" max="3" width="8.75" style="64" customWidth="1"/>
    <col min="4" max="7" width="6.75" style="64" customWidth="1"/>
    <col min="8" max="9" width="6.5" style="64" customWidth="1"/>
    <col min="10" max="10" width="6.75" style="64" customWidth="1"/>
    <col min="11" max="11" width="5.125" style="64" customWidth="1"/>
    <col min="12" max="12" width="10.5" style="64" customWidth="1"/>
    <col min="13" max="16384" width="9" style="64"/>
  </cols>
  <sheetData>
    <row r="1" spans="1:13" ht="15.95" customHeight="1" thickBot="1">
      <c r="A1" s="128" t="s">
        <v>1908</v>
      </c>
      <c r="D1" s="2442"/>
      <c r="E1" s="2442"/>
      <c r="F1" s="2442"/>
      <c r="G1" s="2442"/>
      <c r="H1" s="2442"/>
      <c r="I1" s="2442"/>
      <c r="J1" s="2442"/>
      <c r="K1" s="65"/>
      <c r="L1" s="65"/>
      <c r="M1" s="65"/>
    </row>
    <row r="2" spans="1:13" s="65" customFormat="1" ht="15.95" customHeight="1">
      <c r="A2" s="5727" t="s">
        <v>300</v>
      </c>
      <c r="B2" s="5616" t="s">
        <v>1907</v>
      </c>
      <c r="C2" s="6328" t="s">
        <v>1906</v>
      </c>
      <c r="D2" s="5917" t="s">
        <v>1905</v>
      </c>
      <c r="E2" s="5916"/>
      <c r="F2" s="5916"/>
      <c r="G2" s="5916"/>
      <c r="H2" s="5916"/>
      <c r="I2" s="5916"/>
      <c r="J2" s="5916"/>
      <c r="K2" s="388"/>
      <c r="L2" s="5207" t="s">
        <v>8125</v>
      </c>
    </row>
    <row r="3" spans="1:13" s="65" customFormat="1" ht="82.5">
      <c r="A3" s="5534"/>
      <c r="B3" s="5618"/>
      <c r="C3" s="6329"/>
      <c r="D3" s="2086" t="s">
        <v>1904</v>
      </c>
      <c r="E3" s="2087" t="s">
        <v>1903</v>
      </c>
      <c r="F3" s="2088" t="s">
        <v>1902</v>
      </c>
      <c r="G3" s="2088" t="s">
        <v>1901</v>
      </c>
      <c r="H3" s="2088" t="s">
        <v>1900</v>
      </c>
      <c r="I3" s="2088" t="s">
        <v>315</v>
      </c>
      <c r="J3" s="2088" t="s">
        <v>1899</v>
      </c>
      <c r="K3" s="397"/>
    </row>
    <row r="4" spans="1:13" ht="15.95" customHeight="1">
      <c r="A4" s="1337">
        <v>2</v>
      </c>
      <c r="B4" s="1286">
        <v>967</v>
      </c>
      <c r="C4" s="1258">
        <v>98</v>
      </c>
      <c r="D4" s="1258">
        <v>2</v>
      </c>
      <c r="E4" s="1258">
        <v>1</v>
      </c>
      <c r="F4" s="1258">
        <v>1</v>
      </c>
      <c r="G4" s="1258">
        <v>67</v>
      </c>
      <c r="H4" s="1258">
        <v>12</v>
      </c>
      <c r="I4" s="1258">
        <v>4</v>
      </c>
      <c r="J4" s="1258">
        <v>3</v>
      </c>
      <c r="K4" s="1255"/>
      <c r="L4" s="136"/>
      <c r="M4" s="65"/>
    </row>
    <row r="5" spans="1:13" ht="15.95" customHeight="1">
      <c r="A5" s="1333">
        <v>3</v>
      </c>
      <c r="B5" s="2117">
        <v>3671</v>
      </c>
      <c r="C5" s="1223">
        <v>341</v>
      </c>
      <c r="D5" s="1223">
        <v>5</v>
      </c>
      <c r="E5" s="1223">
        <v>12</v>
      </c>
      <c r="F5" s="1223">
        <v>1</v>
      </c>
      <c r="G5" s="1223">
        <v>184</v>
      </c>
      <c r="H5" s="1223">
        <v>31</v>
      </c>
      <c r="I5" s="1223">
        <v>24</v>
      </c>
      <c r="J5" s="1223">
        <v>37</v>
      </c>
      <c r="K5" s="1255"/>
      <c r="L5" s="136"/>
      <c r="M5" s="65"/>
    </row>
    <row r="6" spans="1:13" ht="15.95" customHeight="1">
      <c r="A6" s="1333">
        <v>4</v>
      </c>
      <c r="B6" s="1223">
        <v>3451</v>
      </c>
      <c r="C6" s="1223">
        <v>219</v>
      </c>
      <c r="D6" s="1223">
        <v>5</v>
      </c>
      <c r="E6" s="1223">
        <v>6</v>
      </c>
      <c r="F6" s="1223">
        <v>3</v>
      </c>
      <c r="G6" s="1223">
        <v>125</v>
      </c>
      <c r="H6" s="1223">
        <v>20</v>
      </c>
      <c r="I6" s="1223">
        <v>11</v>
      </c>
      <c r="J6" s="1223">
        <v>20</v>
      </c>
      <c r="K6" s="1255"/>
      <c r="L6" s="136"/>
      <c r="M6" s="65"/>
    </row>
    <row r="7" spans="1:13" ht="15.95" customHeight="1" thickBot="1">
      <c r="A7" s="3204">
        <v>5</v>
      </c>
      <c r="B7" s="2994">
        <v>3140</v>
      </c>
      <c r="C7" s="2995">
        <v>163</v>
      </c>
      <c r="D7" s="2995">
        <v>5</v>
      </c>
      <c r="E7" s="2995">
        <v>11</v>
      </c>
      <c r="F7" s="2995">
        <v>2</v>
      </c>
      <c r="G7" s="2995">
        <v>91</v>
      </c>
      <c r="H7" s="2995">
        <v>10</v>
      </c>
      <c r="I7" s="2995">
        <v>9</v>
      </c>
      <c r="J7" s="2995">
        <v>9</v>
      </c>
      <c r="K7" s="1328"/>
      <c r="L7" s="65"/>
      <c r="M7" s="65"/>
    </row>
    <row r="8" spans="1:13" ht="15.95" customHeight="1">
      <c r="A8" s="3"/>
      <c r="B8" s="3"/>
      <c r="C8" s="3"/>
      <c r="D8" s="3"/>
      <c r="E8" s="3"/>
      <c r="F8" s="3"/>
      <c r="G8" s="6330" t="s">
        <v>1898</v>
      </c>
      <c r="H8" s="6330"/>
      <c r="I8" s="6330"/>
      <c r="J8" s="6330"/>
    </row>
    <row r="9" spans="1:13" ht="15.95" customHeight="1">
      <c r="A9" s="3"/>
      <c r="B9" s="3" t="s">
        <v>6580</v>
      </c>
      <c r="C9" s="3"/>
      <c r="D9" s="3"/>
      <c r="E9" s="3"/>
      <c r="F9" s="4062"/>
      <c r="G9" s="4062"/>
      <c r="H9" s="3"/>
      <c r="I9" s="3"/>
      <c r="J9" s="3"/>
    </row>
    <row r="10" spans="1:13" ht="15.95" customHeight="1">
      <c r="E10" s="106"/>
    </row>
    <row r="11" spans="1:13" ht="15.95" customHeight="1">
      <c r="E11" s="395"/>
      <c r="K11" s="67"/>
    </row>
    <row r="12" spans="1:13" ht="15.95" customHeight="1">
      <c r="E12" s="395"/>
      <c r="H12" s="106"/>
    </row>
    <row r="13" spans="1:13" ht="15.95" customHeight="1">
      <c r="E13" s="395"/>
      <c r="H13" s="67"/>
      <c r="I13" s="67"/>
      <c r="J13" s="67"/>
    </row>
    <row r="14" spans="1:13" ht="15.95" customHeight="1">
      <c r="D14" s="396"/>
      <c r="E14" s="395"/>
    </row>
    <row r="15" spans="1:13" ht="15.95" customHeight="1">
      <c r="C15" s="394"/>
      <c r="E15" s="393"/>
    </row>
    <row r="16" spans="1:13" ht="15.95" customHeight="1">
      <c r="E16" s="106"/>
    </row>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sheetData>
  <mergeCells count="5">
    <mergeCell ref="A2:A3"/>
    <mergeCell ref="B2:B3"/>
    <mergeCell ref="C2:C3"/>
    <mergeCell ref="D2:J2"/>
    <mergeCell ref="G8:J8"/>
  </mergeCells>
  <phoneticPr fontId="2"/>
  <hyperlinks>
    <hyperlink ref="L2" location="目次!F171" display="目　次" xr:uid="{00000000-0004-0000-92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21"/>
  <sheetViews>
    <sheetView showGridLines="0" workbookViewId="0">
      <selection activeCell="I2" sqref="I2"/>
    </sheetView>
  </sheetViews>
  <sheetFormatPr defaultRowHeight="12.75"/>
  <cols>
    <col min="1" max="1" width="7.75" style="64" customWidth="1"/>
    <col min="2" max="3" width="10.625" style="64" customWidth="1"/>
    <col min="4" max="6" width="9.625" style="64" customWidth="1"/>
    <col min="7" max="7" width="12.625" style="64" customWidth="1"/>
    <col min="8" max="8" width="9" style="64"/>
    <col min="9" max="9" width="11.5" style="64" customWidth="1"/>
    <col min="10" max="16384" width="9" style="64"/>
  </cols>
  <sheetData>
    <row r="1" spans="1:9" ht="15.95" customHeight="1" thickBot="1">
      <c r="A1" s="128" t="s">
        <v>1915</v>
      </c>
      <c r="D1" s="2442"/>
      <c r="E1" s="2442"/>
      <c r="F1" s="2442"/>
      <c r="G1" s="2442"/>
    </row>
    <row r="2" spans="1:9" ht="15.95" customHeight="1">
      <c r="A2" s="5680" t="s">
        <v>300</v>
      </c>
      <c r="B2" s="5680" t="s">
        <v>1907</v>
      </c>
      <c r="C2" s="5930" t="s">
        <v>1906</v>
      </c>
      <c r="D2" s="6331" t="s">
        <v>1914</v>
      </c>
      <c r="E2" s="6332"/>
      <c r="F2" s="6332"/>
      <c r="G2" s="6332"/>
      <c r="I2" s="588" t="s">
        <v>8125</v>
      </c>
    </row>
    <row r="3" spans="1:9" ht="15.95" customHeight="1">
      <c r="A3" s="5681"/>
      <c r="B3" s="5681"/>
      <c r="C3" s="5640"/>
      <c r="D3" s="2089" t="s">
        <v>1913</v>
      </c>
      <c r="E3" s="2954" t="s">
        <v>1912</v>
      </c>
      <c r="F3" s="2089" t="s">
        <v>1911</v>
      </c>
      <c r="G3" s="2090" t="s">
        <v>1910</v>
      </c>
    </row>
    <row r="4" spans="1:9" ht="15.95" customHeight="1">
      <c r="A4" s="1335">
        <v>2</v>
      </c>
      <c r="B4" s="2091">
        <v>2524</v>
      </c>
      <c r="C4" s="2091">
        <v>47</v>
      </c>
      <c r="D4" s="2092">
        <v>0</v>
      </c>
      <c r="E4" s="2092">
        <v>19</v>
      </c>
      <c r="F4" s="2092">
        <v>4</v>
      </c>
      <c r="G4" s="2092">
        <v>20</v>
      </c>
    </row>
    <row r="5" spans="1:9" ht="15.95" customHeight="1">
      <c r="A5" s="1335">
        <v>3</v>
      </c>
      <c r="B5" s="2093">
        <v>2833</v>
      </c>
      <c r="C5" s="1399">
        <v>53</v>
      </c>
      <c r="D5" s="1651">
        <v>1</v>
      </c>
      <c r="E5" s="1651">
        <v>16</v>
      </c>
      <c r="F5" s="1651">
        <v>10</v>
      </c>
      <c r="G5" s="1651">
        <v>24</v>
      </c>
    </row>
    <row r="6" spans="1:9" ht="15.95" customHeight="1">
      <c r="A6" s="1335">
        <v>4</v>
      </c>
      <c r="B6" s="1399">
        <v>2756</v>
      </c>
      <c r="C6" s="1399">
        <v>41</v>
      </c>
      <c r="D6" s="1651">
        <v>0</v>
      </c>
      <c r="E6" s="1651">
        <v>18</v>
      </c>
      <c r="F6" s="1651">
        <v>5</v>
      </c>
      <c r="G6" s="1651">
        <v>17</v>
      </c>
    </row>
    <row r="7" spans="1:9" ht="15.95" customHeight="1" thickBot="1">
      <c r="A7" s="3189">
        <v>5</v>
      </c>
      <c r="B7" s="3207">
        <v>2551</v>
      </c>
      <c r="C7" s="3207">
        <v>48</v>
      </c>
      <c r="D7" s="3208">
        <v>0</v>
      </c>
      <c r="E7" s="3208">
        <v>15</v>
      </c>
      <c r="F7" s="3208">
        <v>16</v>
      </c>
      <c r="G7" s="3208">
        <v>11</v>
      </c>
    </row>
    <row r="8" spans="1:9" ht="15.95" customHeight="1">
      <c r="A8" s="3"/>
      <c r="B8" s="3"/>
      <c r="C8" s="3"/>
      <c r="D8" s="3"/>
      <c r="E8" s="3"/>
      <c r="F8" s="3"/>
      <c r="G8" s="123" t="s">
        <v>1909</v>
      </c>
    </row>
    <row r="9" spans="1:9" ht="15.95" customHeight="1">
      <c r="A9" s="3"/>
      <c r="B9" s="3"/>
      <c r="C9" s="3"/>
      <c r="D9" s="3"/>
      <c r="E9" s="3"/>
      <c r="F9" s="3"/>
      <c r="G9" s="139"/>
    </row>
    <row r="10" spans="1:9" ht="15.95" customHeight="1">
      <c r="G10" s="65"/>
    </row>
    <row r="11" spans="1:9" ht="15.95" customHeight="1">
      <c r="F11" s="399"/>
      <c r="G11" s="65"/>
    </row>
    <row r="12" spans="1:9" ht="15.95" customHeight="1"/>
    <row r="13" spans="1:9" s="129" customFormat="1" ht="15.95" customHeight="1">
      <c r="A13" s="64"/>
      <c r="B13" s="64"/>
      <c r="C13" s="64"/>
      <c r="D13" s="64"/>
      <c r="E13" s="64"/>
      <c r="F13" s="64"/>
      <c r="G13" s="64"/>
    </row>
    <row r="14" spans="1:9" ht="15.95" customHeight="1">
      <c r="A14" s="129"/>
      <c r="B14" s="129"/>
      <c r="C14" s="129"/>
      <c r="D14" s="129"/>
      <c r="E14" s="129"/>
      <c r="F14" s="129"/>
      <c r="G14" s="129"/>
    </row>
    <row r="15" spans="1:9" ht="15.95" customHeight="1"/>
    <row r="16" spans="1:9" ht="15.95" customHeight="1">
      <c r="D16" s="398"/>
    </row>
    <row r="17" spans="4:4" ht="15.95" customHeight="1">
      <c r="D17" s="106"/>
    </row>
    <row r="18" spans="4:4" ht="15.95" customHeight="1"/>
    <row r="19" spans="4:4" ht="15.95" customHeight="1"/>
    <row r="20" spans="4:4" ht="15.95" customHeight="1"/>
    <row r="21" spans="4:4" ht="15.95" customHeight="1"/>
  </sheetData>
  <mergeCells count="4">
    <mergeCell ref="D2:G2"/>
    <mergeCell ref="A2:A3"/>
    <mergeCell ref="B2:B3"/>
    <mergeCell ref="C2:C3"/>
  </mergeCells>
  <phoneticPr fontId="2"/>
  <hyperlinks>
    <hyperlink ref="I2" location="目次!F172" display="目　次" xr:uid="{00000000-0004-0000-93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13"/>
  <sheetViews>
    <sheetView showGridLines="0" topLeftCell="E1" zoomScaleNormal="100" workbookViewId="0">
      <selection activeCell="M2" sqref="M2"/>
    </sheetView>
  </sheetViews>
  <sheetFormatPr defaultRowHeight="18.75"/>
  <cols>
    <col min="1" max="1" width="15.625" customWidth="1"/>
    <col min="2" max="6" width="11.75" customWidth="1"/>
    <col min="7" max="7" width="9.375" customWidth="1"/>
    <col min="8" max="16" width="11.75" customWidth="1"/>
  </cols>
  <sheetData>
    <row r="1" spans="1:16" ht="19.5" thickBot="1">
      <c r="A1" s="1510" t="s">
        <v>551</v>
      </c>
      <c r="B1" s="1505"/>
      <c r="C1" s="1505"/>
      <c r="D1" s="1505"/>
      <c r="E1" s="1505"/>
      <c r="F1" s="1505"/>
      <c r="G1" s="1505"/>
      <c r="H1" s="1505"/>
      <c r="I1" s="1505"/>
      <c r="J1" s="1505"/>
      <c r="K1" s="1506" t="s">
        <v>550</v>
      </c>
      <c r="L1" s="1505"/>
      <c r="M1" s="1505"/>
      <c r="N1" s="1505"/>
      <c r="O1" s="1505"/>
      <c r="P1" s="1505"/>
    </row>
    <row r="2" spans="1:16" ht="19.5" thickBot="1">
      <c r="A2" s="1061" t="s">
        <v>549</v>
      </c>
      <c r="B2" s="193" t="s">
        <v>548</v>
      </c>
      <c r="C2" s="193" t="s">
        <v>547</v>
      </c>
      <c r="D2" s="193" t="s">
        <v>546</v>
      </c>
      <c r="E2" s="193" t="s">
        <v>545</v>
      </c>
      <c r="F2" s="193" t="s">
        <v>544</v>
      </c>
      <c r="G2" s="194" t="s">
        <v>543</v>
      </c>
      <c r="H2" s="193" t="s">
        <v>542</v>
      </c>
      <c r="I2" s="193" t="s">
        <v>541</v>
      </c>
      <c r="J2" s="193" t="s">
        <v>540</v>
      </c>
      <c r="K2" s="194" t="s">
        <v>539</v>
      </c>
      <c r="L2" s="1505"/>
      <c r="M2" s="5207" t="s">
        <v>8125</v>
      </c>
      <c r="N2" s="1505"/>
      <c r="O2" s="1505"/>
      <c r="P2" s="1505"/>
    </row>
    <row r="3" spans="1:16">
      <c r="A3" s="1341">
        <v>2</v>
      </c>
      <c r="B3" s="191">
        <v>2171</v>
      </c>
      <c r="C3" s="191">
        <v>931</v>
      </c>
      <c r="D3" s="191">
        <v>441</v>
      </c>
      <c r="E3" s="191">
        <v>294</v>
      </c>
      <c r="F3" s="191">
        <v>75</v>
      </c>
      <c r="G3" s="192">
        <v>258</v>
      </c>
      <c r="H3" s="191">
        <v>39</v>
      </c>
      <c r="I3" s="191">
        <v>17</v>
      </c>
      <c r="J3" s="191">
        <v>8</v>
      </c>
      <c r="K3" s="192">
        <v>108</v>
      </c>
      <c r="L3" s="1505"/>
      <c r="M3" s="1505"/>
      <c r="N3" s="1505"/>
      <c r="O3" s="1505"/>
      <c r="P3" s="1505"/>
    </row>
    <row r="4" spans="1:16">
      <c r="A4" s="1342">
        <v>3</v>
      </c>
      <c r="B4" s="190">
        <v>2061</v>
      </c>
      <c r="C4" s="190">
        <v>856</v>
      </c>
      <c r="D4" s="190">
        <v>418</v>
      </c>
      <c r="E4" s="190">
        <v>270</v>
      </c>
      <c r="F4" s="190">
        <v>74</v>
      </c>
      <c r="G4" s="190">
        <v>258</v>
      </c>
      <c r="H4" s="190">
        <v>32</v>
      </c>
      <c r="I4" s="190">
        <v>17</v>
      </c>
      <c r="J4" s="190">
        <v>9</v>
      </c>
      <c r="K4" s="1062">
        <v>127</v>
      </c>
      <c r="L4" s="1505"/>
      <c r="M4" s="1505"/>
      <c r="N4" s="1505"/>
      <c r="O4" s="1505"/>
      <c r="P4" s="1505"/>
    </row>
    <row r="5" spans="1:16">
      <c r="A5" s="1340">
        <v>4</v>
      </c>
      <c r="B5" s="1511">
        <v>2130</v>
      </c>
      <c r="C5" s="1512">
        <v>834</v>
      </c>
      <c r="D5" s="1512">
        <v>427</v>
      </c>
      <c r="E5" s="1512">
        <v>259</v>
      </c>
      <c r="F5" s="1512">
        <v>73</v>
      </c>
      <c r="G5" s="1512">
        <v>286</v>
      </c>
      <c r="H5" s="1512">
        <v>35</v>
      </c>
      <c r="I5" s="1512">
        <v>20</v>
      </c>
      <c r="J5" s="1512">
        <v>10</v>
      </c>
      <c r="K5" s="1513">
        <v>186</v>
      </c>
      <c r="L5" s="1505"/>
      <c r="M5" s="1505"/>
      <c r="N5" s="1505"/>
      <c r="O5" s="1505"/>
      <c r="P5" s="1505"/>
    </row>
    <row r="6" spans="1:16">
      <c r="A6" s="2457">
        <v>5</v>
      </c>
      <c r="B6" s="2458">
        <v>2259</v>
      </c>
      <c r="C6" s="2459">
        <v>862</v>
      </c>
      <c r="D6" s="2459">
        <v>439</v>
      </c>
      <c r="E6" s="2459">
        <v>260</v>
      </c>
      <c r="F6" s="2459">
        <v>71</v>
      </c>
      <c r="G6" s="2459">
        <v>295</v>
      </c>
      <c r="H6" s="2459">
        <v>34</v>
      </c>
      <c r="I6" s="2459">
        <v>17</v>
      </c>
      <c r="J6" s="2459">
        <v>10</v>
      </c>
      <c r="K6" s="2460">
        <v>271</v>
      </c>
      <c r="L6" s="1505"/>
      <c r="M6" s="1505"/>
      <c r="N6" s="1505"/>
      <c r="O6" s="1505"/>
      <c r="P6" s="1505"/>
    </row>
    <row r="7" spans="1:16" ht="19.5" thickBot="1">
      <c r="A7" s="3017">
        <v>6</v>
      </c>
      <c r="B7" s="3018">
        <v>2352</v>
      </c>
      <c r="C7" s="3019">
        <v>851</v>
      </c>
      <c r="D7" s="3019">
        <v>464</v>
      </c>
      <c r="E7" s="3019">
        <v>251</v>
      </c>
      <c r="F7" s="3019">
        <v>73</v>
      </c>
      <c r="G7" s="3019">
        <v>296</v>
      </c>
      <c r="H7" s="3019">
        <v>40</v>
      </c>
      <c r="I7" s="3019">
        <v>12</v>
      </c>
      <c r="J7" s="3019">
        <v>9</v>
      </c>
      <c r="K7" s="3020">
        <v>356</v>
      </c>
      <c r="L7" s="1505"/>
      <c r="M7" s="1505"/>
      <c r="N7" s="1505"/>
      <c r="O7" s="1505"/>
      <c r="P7" s="1505"/>
    </row>
    <row r="8" spans="1:16">
      <c r="A8" s="3026"/>
      <c r="B8" s="2863"/>
      <c r="C8" s="3026"/>
      <c r="D8" s="3026"/>
      <c r="E8" s="3026"/>
      <c r="F8" s="3026"/>
      <c r="G8" s="3026"/>
      <c r="H8" s="3026"/>
      <c r="I8" s="3026"/>
      <c r="J8" s="1505"/>
      <c r="K8" s="1506" t="s">
        <v>538</v>
      </c>
      <c r="L8" s="1505"/>
      <c r="M8" s="1505"/>
      <c r="N8" s="1505"/>
      <c r="O8" s="1505"/>
      <c r="P8" s="1505"/>
    </row>
    <row r="9" spans="1:16">
      <c r="A9" s="1505"/>
      <c r="B9" s="1505"/>
      <c r="C9" s="1505"/>
      <c r="D9" s="1505"/>
      <c r="E9" s="1505"/>
      <c r="F9" s="1505"/>
      <c r="G9" s="1505"/>
      <c r="H9" s="1505"/>
      <c r="I9" s="1505"/>
      <c r="J9" s="1505"/>
      <c r="K9" s="1505"/>
      <c r="L9" s="1505"/>
      <c r="M9" s="1505"/>
      <c r="N9" s="1505"/>
      <c r="O9" s="1505"/>
      <c r="P9" s="1505"/>
    </row>
    <row r="10" spans="1:16">
      <c r="A10" s="5274" t="s">
        <v>537</v>
      </c>
      <c r="B10" s="3026" t="s">
        <v>536</v>
      </c>
      <c r="C10" s="3026" t="s">
        <v>6605</v>
      </c>
      <c r="D10" s="3026" t="s">
        <v>4789</v>
      </c>
      <c r="E10" s="3026" t="s">
        <v>6606</v>
      </c>
      <c r="F10" s="3026" t="s">
        <v>6607</v>
      </c>
      <c r="G10" s="3026" t="s">
        <v>6608</v>
      </c>
      <c r="H10" s="3026" t="s">
        <v>6609</v>
      </c>
      <c r="I10" s="3026" t="s">
        <v>6610</v>
      </c>
      <c r="J10" s="3026" t="s">
        <v>6611</v>
      </c>
      <c r="K10" s="3026" t="s">
        <v>6612</v>
      </c>
      <c r="L10" s="3026" t="s">
        <v>6613</v>
      </c>
      <c r="M10" s="3026" t="s">
        <v>6614</v>
      </c>
      <c r="N10" s="3026" t="s">
        <v>6615</v>
      </c>
      <c r="O10" s="5216" t="s">
        <v>6616</v>
      </c>
      <c r="P10" s="5216" t="s">
        <v>6617</v>
      </c>
    </row>
    <row r="11" spans="1:16">
      <c r="A11" s="5274"/>
      <c r="B11" s="3026" t="s">
        <v>6618</v>
      </c>
      <c r="C11" s="3026" t="s">
        <v>6619</v>
      </c>
      <c r="D11" s="3026" t="s">
        <v>6620</v>
      </c>
      <c r="E11" s="3026" t="s">
        <v>6621</v>
      </c>
      <c r="F11" s="3026" t="s">
        <v>6622</v>
      </c>
      <c r="G11" s="3026" t="s">
        <v>6623</v>
      </c>
      <c r="H11" s="3026" t="s">
        <v>6624</v>
      </c>
      <c r="I11" s="3026" t="s">
        <v>6625</v>
      </c>
      <c r="J11" s="3026" t="s">
        <v>6626</v>
      </c>
      <c r="K11" s="3026" t="s">
        <v>6627</v>
      </c>
      <c r="L11" s="3026" t="s">
        <v>6628</v>
      </c>
      <c r="M11" s="5216" t="s">
        <v>6629</v>
      </c>
      <c r="N11" s="5216" t="s">
        <v>6630</v>
      </c>
      <c r="O11" s="3026" t="s">
        <v>6631</v>
      </c>
      <c r="P11" s="3026" t="s">
        <v>6632</v>
      </c>
    </row>
    <row r="12" spans="1:16">
      <c r="A12" s="1505"/>
      <c r="B12" s="1505"/>
      <c r="C12" s="1505"/>
      <c r="D12" s="1505"/>
      <c r="E12" s="1505"/>
      <c r="F12" s="1505"/>
      <c r="G12" s="1505"/>
      <c r="H12" s="1505"/>
      <c r="I12" s="1505"/>
      <c r="J12" s="1505"/>
      <c r="K12" s="1505"/>
      <c r="L12" s="1505"/>
      <c r="M12" s="1505"/>
      <c r="N12" s="1505"/>
      <c r="O12" s="1505"/>
      <c r="P12" s="1505"/>
    </row>
    <row r="13" spans="1:16">
      <c r="A13" s="1505"/>
      <c r="B13" s="1505"/>
      <c r="C13" s="1505"/>
      <c r="D13" s="1505"/>
      <c r="E13" s="1505"/>
      <c r="F13" s="1505"/>
      <c r="G13" s="1505"/>
      <c r="H13" s="1505"/>
      <c r="I13" s="1505"/>
      <c r="J13" s="1505"/>
      <c r="K13" s="1505"/>
      <c r="L13" s="1505"/>
      <c r="M13" s="1505"/>
      <c r="N13" s="1505"/>
      <c r="O13" s="1505"/>
      <c r="P13" s="1505"/>
    </row>
  </sheetData>
  <mergeCells count="1">
    <mergeCell ref="A10:A11"/>
  </mergeCells>
  <phoneticPr fontId="2"/>
  <hyperlinks>
    <hyperlink ref="M2" location="目次!F20" display="目　次" xr:uid="{00000000-0004-0000-0D00-000000000000}"/>
  </hyperlinks>
  <pageMargins left="0.70866141732283472" right="0.70866141732283472" top="0.74803149606299213" bottom="0.74803149606299213" header="0.31496062992125984" footer="0.31496062992125984"/>
  <pageSetup paperSize="9" scale="42"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J26"/>
  <sheetViews>
    <sheetView showGridLines="0" workbookViewId="0">
      <selection activeCell="J2" sqref="J2"/>
    </sheetView>
  </sheetViews>
  <sheetFormatPr defaultRowHeight="12.75"/>
  <cols>
    <col min="1" max="1" width="6.25" style="64" customWidth="1"/>
    <col min="2" max="2" width="8.625" style="64" customWidth="1"/>
    <col min="3" max="3" width="10.25" style="64" customWidth="1"/>
    <col min="4" max="4" width="9.625" style="64" customWidth="1"/>
    <col min="5" max="5" width="9.75" style="64" customWidth="1"/>
    <col min="6" max="6" width="9.625" style="64" customWidth="1"/>
    <col min="7" max="8" width="10.25" style="64" customWidth="1"/>
    <col min="9" max="9" width="9" style="64"/>
    <col min="10" max="10" width="10" style="64" customWidth="1"/>
    <col min="11" max="16384" width="9" style="64"/>
  </cols>
  <sheetData>
    <row r="1" spans="1:10" ht="15.95" customHeight="1" thickBot="1">
      <c r="A1" s="128" t="s">
        <v>1921</v>
      </c>
      <c r="D1" s="2442"/>
      <c r="E1" s="2442"/>
      <c r="F1" s="2442"/>
      <c r="G1" s="2442"/>
      <c r="H1" s="2442"/>
    </row>
    <row r="2" spans="1:10" s="65" customFormat="1" ht="15.95" customHeight="1">
      <c r="A2" s="5680" t="s">
        <v>300</v>
      </c>
      <c r="B2" s="5930" t="s">
        <v>1907</v>
      </c>
      <c r="C2" s="5930" t="s">
        <v>1906</v>
      </c>
      <c r="D2" s="6333" t="s">
        <v>1920</v>
      </c>
      <c r="E2" s="6334"/>
      <c r="F2" s="6334"/>
      <c r="G2" s="6334"/>
      <c r="H2" s="6335"/>
      <c r="I2" s="139"/>
      <c r="J2" s="5207" t="s">
        <v>8125</v>
      </c>
    </row>
    <row r="3" spans="1:10" s="65" customFormat="1" ht="15.95" customHeight="1">
      <c r="A3" s="5681"/>
      <c r="B3" s="5640"/>
      <c r="C3" s="5640"/>
      <c r="D3" s="3985" t="s">
        <v>1919</v>
      </c>
      <c r="E3" s="3974" t="s">
        <v>1918</v>
      </c>
      <c r="F3" s="3974" t="s">
        <v>1917</v>
      </c>
      <c r="G3" s="1196" t="s">
        <v>315</v>
      </c>
      <c r="H3" s="4122" t="s">
        <v>1916</v>
      </c>
      <c r="I3" s="139"/>
    </row>
    <row r="4" spans="1:10" ht="15.95" customHeight="1">
      <c r="A4" s="2070">
        <v>2</v>
      </c>
      <c r="B4" s="1767">
        <v>4742</v>
      </c>
      <c r="C4" s="107">
        <v>137</v>
      </c>
      <c r="D4" s="1212">
        <v>11</v>
      </c>
      <c r="E4" s="1212">
        <v>17</v>
      </c>
      <c r="F4" s="1212">
        <v>19</v>
      </c>
      <c r="G4" s="1212">
        <v>26</v>
      </c>
      <c r="H4" s="2092">
        <v>27</v>
      </c>
      <c r="I4" s="3"/>
    </row>
    <row r="5" spans="1:10" ht="15.95" customHeight="1">
      <c r="A5" s="2070">
        <v>3</v>
      </c>
      <c r="B5" s="2079">
        <v>5026</v>
      </c>
      <c r="C5" s="101">
        <v>131</v>
      </c>
      <c r="D5" s="2521">
        <v>10</v>
      </c>
      <c r="E5" s="2521">
        <v>11</v>
      </c>
      <c r="F5" s="2521">
        <v>25</v>
      </c>
      <c r="G5" s="2521">
        <v>53</v>
      </c>
      <c r="H5" s="1651">
        <v>27</v>
      </c>
      <c r="I5" s="3"/>
    </row>
    <row r="6" spans="1:10" ht="15.95" customHeight="1">
      <c r="A6" s="1335">
        <v>4</v>
      </c>
      <c r="B6" s="101">
        <v>4691</v>
      </c>
      <c r="C6" s="101">
        <v>107</v>
      </c>
      <c r="D6" s="2521">
        <v>6</v>
      </c>
      <c r="E6" s="2521">
        <v>15</v>
      </c>
      <c r="F6" s="2521">
        <v>19</v>
      </c>
      <c r="G6" s="2521">
        <v>43</v>
      </c>
      <c r="H6" s="1651">
        <v>22</v>
      </c>
      <c r="I6" s="3"/>
    </row>
    <row r="7" spans="1:10" ht="15.95" customHeight="1" thickBot="1">
      <c r="A7" s="3209">
        <v>5</v>
      </c>
      <c r="B7" s="3210">
        <v>4494</v>
      </c>
      <c r="C7" s="3211">
        <v>97</v>
      </c>
      <c r="D7" s="3203">
        <v>10</v>
      </c>
      <c r="E7" s="3203">
        <v>19</v>
      </c>
      <c r="F7" s="3203">
        <v>13</v>
      </c>
      <c r="G7" s="3203">
        <v>29</v>
      </c>
      <c r="H7" s="3212">
        <v>22</v>
      </c>
      <c r="I7" s="3"/>
    </row>
    <row r="8" spans="1:10" ht="15.95" customHeight="1">
      <c r="A8" s="3"/>
      <c r="B8" s="3"/>
      <c r="C8" s="3"/>
      <c r="D8" s="3"/>
      <c r="E8" s="3"/>
      <c r="F8" s="3"/>
      <c r="G8" s="6090" t="s">
        <v>1898</v>
      </c>
      <c r="H8" s="6090"/>
      <c r="I8" s="3"/>
    </row>
    <row r="9" spans="1:10" ht="15.95" customHeight="1">
      <c r="A9" s="3"/>
      <c r="B9" s="3"/>
      <c r="C9" s="3"/>
      <c r="D9" s="3"/>
      <c r="E9" s="3"/>
      <c r="F9" s="3"/>
      <c r="G9" s="3"/>
      <c r="H9" s="3"/>
      <c r="I9" s="3"/>
    </row>
    <row r="10" spans="1:10" ht="15.95" customHeight="1"/>
    <row r="11" spans="1:10" ht="15.95" customHeight="1"/>
    <row r="12" spans="1:10" ht="15.95" customHeight="1"/>
    <row r="13" spans="1:10" ht="15.95" customHeight="1"/>
    <row r="14" spans="1:10" ht="15.95" customHeight="1"/>
    <row r="15" spans="1:10" ht="15.95" customHeight="1"/>
    <row r="16" spans="1:10"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sheetData>
  <mergeCells count="5">
    <mergeCell ref="G8:H8"/>
    <mergeCell ref="A2:A3"/>
    <mergeCell ref="B2:B3"/>
    <mergeCell ref="C2:C3"/>
    <mergeCell ref="D2:H2"/>
  </mergeCells>
  <phoneticPr fontId="2"/>
  <hyperlinks>
    <hyperlink ref="J2" location="目次!F173" display="目　次" xr:uid="{00000000-0004-0000-94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R22"/>
  <sheetViews>
    <sheetView showGridLines="0" workbookViewId="0">
      <selection activeCell="I2" sqref="I2"/>
    </sheetView>
  </sheetViews>
  <sheetFormatPr defaultRowHeight="12.75"/>
  <cols>
    <col min="1" max="1" width="7.5" style="64" customWidth="1"/>
    <col min="2" max="2" width="8.125" style="64" customWidth="1"/>
    <col min="3" max="3" width="9.25" style="64" customWidth="1"/>
    <col min="4" max="4" width="8.875" style="64" customWidth="1"/>
    <col min="5" max="6" width="9.25" style="64" customWidth="1"/>
    <col min="7" max="7" width="12.375" style="64" customWidth="1"/>
    <col min="8" max="8" width="8.75" style="64" customWidth="1"/>
    <col min="9" max="9" width="12.5" style="64" customWidth="1"/>
    <col min="10" max="16384" width="9" style="64"/>
  </cols>
  <sheetData>
    <row r="1" spans="1:18" ht="15.95" customHeight="1" thickBot="1">
      <c r="A1" s="128" t="s">
        <v>1928</v>
      </c>
      <c r="D1" s="2442"/>
      <c r="E1" s="2442"/>
      <c r="F1" s="2442"/>
      <c r="G1" s="2442"/>
      <c r="H1" s="106"/>
      <c r="I1" s="106"/>
      <c r="K1" s="65"/>
      <c r="L1" s="65"/>
      <c r="M1" s="65"/>
      <c r="N1" s="65"/>
      <c r="O1" s="65"/>
      <c r="P1" s="65"/>
      <c r="Q1" s="65"/>
      <c r="R1" s="65"/>
    </row>
    <row r="2" spans="1:18" ht="15.95" customHeight="1">
      <c r="A2" s="5680" t="s">
        <v>300</v>
      </c>
      <c r="B2" s="5930" t="s">
        <v>1907</v>
      </c>
      <c r="C2" s="5930" t="s">
        <v>1927</v>
      </c>
      <c r="D2" s="5642" t="s">
        <v>1926</v>
      </c>
      <c r="E2" s="6336"/>
      <c r="F2" s="6336"/>
      <c r="G2" s="6336"/>
      <c r="H2" s="106"/>
      <c r="I2" s="591" t="s">
        <v>8125</v>
      </c>
      <c r="K2" s="65"/>
      <c r="L2" s="65"/>
      <c r="M2" s="65"/>
      <c r="N2" s="65"/>
      <c r="O2" s="65"/>
      <c r="P2" s="65"/>
      <c r="Q2" s="65"/>
      <c r="R2" s="65"/>
    </row>
    <row r="3" spans="1:18" ht="15.95" customHeight="1">
      <c r="A3" s="5681"/>
      <c r="B3" s="5640"/>
      <c r="C3" s="5640"/>
      <c r="D3" s="4072" t="s">
        <v>1925</v>
      </c>
      <c r="E3" s="92" t="s">
        <v>1924</v>
      </c>
      <c r="F3" s="2094" t="s">
        <v>1911</v>
      </c>
      <c r="G3" s="2508" t="s">
        <v>1923</v>
      </c>
      <c r="K3" s="65"/>
      <c r="L3" s="65"/>
      <c r="M3" s="65"/>
      <c r="N3" s="65"/>
      <c r="O3" s="65"/>
      <c r="P3" s="65"/>
      <c r="Q3" s="65"/>
      <c r="R3" s="65"/>
    </row>
    <row r="4" spans="1:18" ht="15.95" customHeight="1">
      <c r="A4" s="2070">
        <v>2</v>
      </c>
      <c r="B4" s="1767">
        <v>8569</v>
      </c>
      <c r="C4" s="1212">
        <v>674</v>
      </c>
      <c r="D4" s="1212">
        <v>14</v>
      </c>
      <c r="E4" s="1212">
        <v>248</v>
      </c>
      <c r="F4" s="1417">
        <v>80</v>
      </c>
      <c r="G4" s="1417">
        <v>136</v>
      </c>
    </row>
    <row r="5" spans="1:18" ht="15.95" customHeight="1">
      <c r="A5" s="1335">
        <v>3</v>
      </c>
      <c r="B5" s="2079">
        <v>8875</v>
      </c>
      <c r="C5" s="2521">
        <v>481</v>
      </c>
      <c r="D5" s="2521">
        <v>7</v>
      </c>
      <c r="E5" s="2521">
        <v>171</v>
      </c>
      <c r="F5" s="1407">
        <v>73</v>
      </c>
      <c r="G5" s="1407">
        <v>102</v>
      </c>
    </row>
    <row r="6" spans="1:18" ht="15.95" customHeight="1">
      <c r="A6" s="1335">
        <v>4</v>
      </c>
      <c r="B6" s="101">
        <v>8316</v>
      </c>
      <c r="C6" s="2521">
        <v>406</v>
      </c>
      <c r="D6" s="2521">
        <v>10</v>
      </c>
      <c r="E6" s="2521">
        <v>159</v>
      </c>
      <c r="F6" s="1407">
        <v>54</v>
      </c>
      <c r="G6" s="1407">
        <v>78</v>
      </c>
    </row>
    <row r="7" spans="1:18" ht="15.95" customHeight="1" thickBot="1">
      <c r="A7" s="3204">
        <v>5</v>
      </c>
      <c r="B7" s="2994">
        <v>8383</v>
      </c>
      <c r="C7" s="2991">
        <v>412</v>
      </c>
      <c r="D7" s="2991">
        <v>11</v>
      </c>
      <c r="E7" s="2991">
        <v>163</v>
      </c>
      <c r="F7" s="3213">
        <v>59</v>
      </c>
      <c r="G7" s="3213">
        <v>66</v>
      </c>
    </row>
    <row r="8" spans="1:18" ht="15.95" customHeight="1">
      <c r="A8" s="3495"/>
      <c r="B8" s="3"/>
      <c r="C8" s="3"/>
      <c r="D8" s="3"/>
      <c r="E8" s="3"/>
      <c r="F8" s="3"/>
      <c r="G8" s="123" t="s">
        <v>1922</v>
      </c>
    </row>
    <row r="9" spans="1:18" ht="15.95" customHeight="1">
      <c r="A9" s="3"/>
      <c r="B9" s="3"/>
      <c r="C9" s="3"/>
      <c r="D9" s="3"/>
      <c r="E9" s="3"/>
      <c r="F9" s="3"/>
      <c r="G9" s="3"/>
      <c r="H9" s="384"/>
      <c r="I9" s="384"/>
    </row>
    <row r="10" spans="1:18" s="384" customFormat="1" ht="15.95" customHeight="1">
      <c r="A10" s="64"/>
    </row>
    <row r="11" spans="1:18" s="384" customFormat="1" ht="15.95" customHeight="1">
      <c r="H11" s="129"/>
      <c r="I11" s="129"/>
    </row>
    <row r="12" spans="1:18" s="129" customFormat="1" ht="15.95" customHeight="1">
      <c r="H12" s="64"/>
      <c r="I12" s="64"/>
      <c r="K12" s="255"/>
      <c r="L12" s="255"/>
      <c r="M12" s="255"/>
      <c r="N12" s="255"/>
      <c r="O12" s="255"/>
      <c r="P12" s="255"/>
      <c r="Q12" s="255"/>
      <c r="R12" s="255"/>
    </row>
    <row r="13" spans="1:18" ht="15.95" customHeight="1"/>
    <row r="14" spans="1:18" ht="15.95" customHeight="1">
      <c r="E14" s="398"/>
    </row>
    <row r="15" spans="1:18" ht="15.95" customHeight="1"/>
    <row r="16" spans="1:18" ht="15.95" customHeight="1">
      <c r="C16" s="106"/>
    </row>
    <row r="17" ht="15.95" customHeight="1"/>
    <row r="18" ht="15.95" customHeight="1"/>
    <row r="19" ht="15.95" customHeight="1"/>
    <row r="20" ht="15.95" customHeight="1"/>
    <row r="21" ht="15.95" customHeight="1"/>
    <row r="22" ht="15.95" customHeight="1"/>
  </sheetData>
  <mergeCells count="4">
    <mergeCell ref="D2:G2"/>
    <mergeCell ref="A2:A3"/>
    <mergeCell ref="B2:B3"/>
    <mergeCell ref="C2:C3"/>
  </mergeCells>
  <phoneticPr fontId="2"/>
  <hyperlinks>
    <hyperlink ref="I2" location="目次!F174" display="目　次" xr:uid="{00000000-0004-0000-95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I26"/>
  <sheetViews>
    <sheetView showGridLines="0" workbookViewId="0">
      <selection activeCell="I2" sqref="I2"/>
    </sheetView>
  </sheetViews>
  <sheetFormatPr defaultRowHeight="12.75"/>
  <cols>
    <col min="1" max="1" width="6.25" style="64" customWidth="1"/>
    <col min="2" max="3" width="10.125" style="64" customWidth="1"/>
    <col min="4" max="7" width="11.25" style="64" customWidth="1"/>
    <col min="8" max="8" width="9" style="64"/>
    <col min="9" max="9" width="12" style="64" customWidth="1"/>
    <col min="10" max="16384" width="9" style="64"/>
  </cols>
  <sheetData>
    <row r="1" spans="1:9" ht="15.95" customHeight="1" thickBot="1">
      <c r="A1" s="128" t="s">
        <v>1935</v>
      </c>
      <c r="D1" s="2442"/>
      <c r="E1" s="2597"/>
      <c r="F1" s="2595"/>
      <c r="G1" s="2595"/>
    </row>
    <row r="2" spans="1:9" s="65" customFormat="1" ht="15.95" customHeight="1">
      <c r="A2" s="5680" t="s">
        <v>300</v>
      </c>
      <c r="B2" s="5930" t="s">
        <v>1907</v>
      </c>
      <c r="C2" s="5930" t="s">
        <v>1927</v>
      </c>
      <c r="D2" s="5642" t="s">
        <v>1934</v>
      </c>
      <c r="E2" s="6147"/>
      <c r="F2" s="5730"/>
      <c r="G2" s="5730"/>
      <c r="I2" s="5207" t="s">
        <v>8125</v>
      </c>
    </row>
    <row r="3" spans="1:9" s="65" customFormat="1" ht="15.95" customHeight="1">
      <c r="A3" s="5681"/>
      <c r="B3" s="5640"/>
      <c r="C3" s="5640"/>
      <c r="D3" s="4127" t="s">
        <v>1925</v>
      </c>
      <c r="E3" s="2096" t="s">
        <v>1933</v>
      </c>
      <c r="F3" s="4127" t="s">
        <v>1932</v>
      </c>
      <c r="G3" s="2095" t="s">
        <v>1931</v>
      </c>
    </row>
    <row r="4" spans="1:9" ht="15.95" customHeight="1">
      <c r="A4" s="2070">
        <v>2</v>
      </c>
      <c r="B4" s="1767">
        <v>6394</v>
      </c>
      <c r="C4" s="1212">
        <v>289</v>
      </c>
      <c r="D4" s="1212">
        <v>7</v>
      </c>
      <c r="E4" s="1212">
        <v>12</v>
      </c>
      <c r="F4" s="1417">
        <v>172</v>
      </c>
      <c r="G4" s="1417">
        <v>51</v>
      </c>
    </row>
    <row r="5" spans="1:9" ht="15.95" customHeight="1">
      <c r="A5" s="1335">
        <v>3</v>
      </c>
      <c r="B5" s="2079">
        <v>7577</v>
      </c>
      <c r="C5" s="2521">
        <v>297</v>
      </c>
      <c r="D5" s="2521">
        <v>8</v>
      </c>
      <c r="E5" s="2521">
        <v>6</v>
      </c>
      <c r="F5" s="1407">
        <v>144</v>
      </c>
      <c r="G5" s="1407">
        <v>40</v>
      </c>
    </row>
    <row r="6" spans="1:9" ht="15.95" customHeight="1">
      <c r="A6" s="1335">
        <v>4</v>
      </c>
      <c r="B6" s="101">
        <v>7435</v>
      </c>
      <c r="C6" s="2521">
        <v>301</v>
      </c>
      <c r="D6" s="2521">
        <v>12</v>
      </c>
      <c r="E6" s="2521">
        <v>5</v>
      </c>
      <c r="F6" s="1407">
        <v>162</v>
      </c>
      <c r="G6" s="1407">
        <v>84</v>
      </c>
    </row>
    <row r="7" spans="1:9" ht="15.95" customHeight="1" thickBot="1">
      <c r="A7" s="3189">
        <v>5</v>
      </c>
      <c r="B7" s="2994">
        <v>6931</v>
      </c>
      <c r="C7" s="2991">
        <v>258</v>
      </c>
      <c r="D7" s="2991">
        <v>7</v>
      </c>
      <c r="E7" s="2991">
        <v>7</v>
      </c>
      <c r="F7" s="3213">
        <v>164</v>
      </c>
      <c r="G7" s="3213">
        <v>58</v>
      </c>
    </row>
    <row r="8" spans="1:9" ht="15.95" customHeight="1">
      <c r="A8" s="3"/>
      <c r="B8" s="3"/>
      <c r="C8" s="3"/>
      <c r="D8" s="3"/>
      <c r="E8" s="3"/>
      <c r="F8" s="3"/>
      <c r="G8" s="123" t="s">
        <v>1930</v>
      </c>
    </row>
    <row r="9" spans="1:9" ht="15.95" customHeight="1">
      <c r="A9" s="3" t="s">
        <v>1929</v>
      </c>
      <c r="B9" s="3"/>
      <c r="C9" s="3"/>
      <c r="D9" s="3"/>
      <c r="E9" s="3"/>
      <c r="F9" s="3"/>
      <c r="G9" s="3"/>
    </row>
    <row r="10" spans="1:9" ht="15.95" customHeight="1">
      <c r="A10" s="3"/>
      <c r="B10" s="3"/>
      <c r="C10" s="3"/>
      <c r="D10" s="3"/>
      <c r="E10" s="3"/>
      <c r="F10" s="3"/>
      <c r="G10" s="3"/>
    </row>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sheetData>
  <mergeCells count="4">
    <mergeCell ref="C2:C3"/>
    <mergeCell ref="A2:A3"/>
    <mergeCell ref="B2:B3"/>
    <mergeCell ref="D2:G2"/>
  </mergeCells>
  <phoneticPr fontId="2"/>
  <hyperlinks>
    <hyperlink ref="I2" location="目次!F175" display="目　次" xr:uid="{00000000-0004-0000-96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F19"/>
  <sheetViews>
    <sheetView showGridLines="0" workbookViewId="0">
      <selection activeCell="F2" sqref="F2"/>
    </sheetView>
  </sheetViews>
  <sheetFormatPr defaultRowHeight="18.75"/>
  <cols>
    <col min="1" max="1" width="9.25" customWidth="1"/>
    <col min="2" max="4" width="13.125" customWidth="1"/>
    <col min="5" max="5" width="11.875" customWidth="1"/>
    <col min="6" max="6" width="7" customWidth="1"/>
  </cols>
  <sheetData>
    <row r="1" spans="1:6">
      <c r="A1" s="2097" t="s">
        <v>1821</v>
      </c>
      <c r="B1" s="1505"/>
      <c r="C1" s="1505"/>
      <c r="D1" s="1505"/>
      <c r="E1" s="1505"/>
      <c r="F1" s="1505"/>
    </row>
    <row r="2" spans="1:6" ht="19.5" thickBot="1">
      <c r="A2" s="4468"/>
      <c r="B2" s="1505"/>
      <c r="C2" s="1505"/>
      <c r="D2" s="1505"/>
      <c r="E2" s="1505"/>
      <c r="F2" s="5114" t="s">
        <v>8125</v>
      </c>
    </row>
    <row r="3" spans="1:6" ht="35.25" customHeight="1">
      <c r="A3" s="2098" t="s">
        <v>1740</v>
      </c>
      <c r="B3" s="2099" t="s">
        <v>1820</v>
      </c>
      <c r="C3" s="2099" t="s">
        <v>1819</v>
      </c>
      <c r="D3" s="2100" t="s">
        <v>1818</v>
      </c>
      <c r="E3" s="1505"/>
      <c r="F3" s="1505"/>
    </row>
    <row r="4" spans="1:6" ht="16.5" customHeight="1">
      <c r="A4" s="2104">
        <v>2</v>
      </c>
      <c r="B4" s="2105">
        <v>95</v>
      </c>
      <c r="C4" s="2106">
        <v>149</v>
      </c>
      <c r="D4" s="2598">
        <v>13436166</v>
      </c>
      <c r="E4" s="1505"/>
      <c r="F4" s="1505"/>
    </row>
    <row r="5" spans="1:6" ht="16.5" customHeight="1">
      <c r="A5" s="2104">
        <v>3</v>
      </c>
      <c r="B5" s="2599">
        <v>148</v>
      </c>
      <c r="C5" s="2600">
        <v>194</v>
      </c>
      <c r="D5" s="2601">
        <v>16054307</v>
      </c>
      <c r="E5" s="1505"/>
      <c r="F5" s="1505"/>
    </row>
    <row r="6" spans="1:6" ht="16.5" customHeight="1">
      <c r="A6" s="2104">
        <v>4</v>
      </c>
      <c r="B6" s="2600">
        <v>130</v>
      </c>
      <c r="C6" s="2600">
        <v>163</v>
      </c>
      <c r="D6" s="2601">
        <v>9808570</v>
      </c>
      <c r="E6" s="1505"/>
      <c r="F6" s="1505"/>
    </row>
    <row r="7" spans="1:6">
      <c r="A7" s="3214">
        <v>5</v>
      </c>
      <c r="B7" s="2600">
        <v>119</v>
      </c>
      <c r="C7" s="2600">
        <v>156</v>
      </c>
      <c r="D7" s="2601">
        <v>9077144</v>
      </c>
      <c r="E7" s="1505"/>
      <c r="F7" s="1505"/>
    </row>
    <row r="8" spans="1:6" ht="19.5" thickBot="1">
      <c r="A8" s="3215">
        <v>6</v>
      </c>
      <c r="B8" s="3216">
        <v>119</v>
      </c>
      <c r="C8" s="3217">
        <v>154</v>
      </c>
      <c r="D8" s="3218">
        <v>8186704</v>
      </c>
      <c r="E8" s="1505"/>
      <c r="F8" s="1505"/>
    </row>
    <row r="9" spans="1:6">
      <c r="A9" s="4469"/>
      <c r="B9" s="1505"/>
      <c r="C9" s="1505"/>
      <c r="D9" s="1506" t="s">
        <v>6828</v>
      </c>
      <c r="E9" s="1505"/>
      <c r="F9" s="1505"/>
    </row>
    <row r="10" spans="1:6">
      <c r="A10" s="4469"/>
      <c r="B10" s="1505"/>
      <c r="C10" s="1505"/>
      <c r="D10" s="1505"/>
      <c r="E10" s="1505"/>
      <c r="F10" s="1505"/>
    </row>
    <row r="11" spans="1:6">
      <c r="A11" s="4469"/>
      <c r="B11" s="1505"/>
      <c r="C11" s="1505"/>
      <c r="D11" s="1505"/>
      <c r="E11" s="1505"/>
      <c r="F11" s="1505"/>
    </row>
    <row r="13" spans="1:6">
      <c r="B13" s="379"/>
    </row>
    <row r="17" spans="2:3">
      <c r="B17" s="379"/>
    </row>
    <row r="19" spans="2:3">
      <c r="C19" s="379"/>
    </row>
  </sheetData>
  <phoneticPr fontId="2"/>
  <hyperlinks>
    <hyperlink ref="F2" location="目次!F176" display="目　次" xr:uid="{00000000-0004-0000-9700-000000000000}"/>
  </hyperlink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F17"/>
  <sheetViews>
    <sheetView showGridLines="0" workbookViewId="0">
      <selection activeCell="F2" sqref="F2"/>
    </sheetView>
  </sheetViews>
  <sheetFormatPr defaultRowHeight="18.75"/>
  <cols>
    <col min="1" max="1" width="9.25" customWidth="1"/>
    <col min="2" max="3" width="13.125" bestFit="1" customWidth="1"/>
    <col min="4" max="4" width="13.75" bestFit="1" customWidth="1"/>
    <col min="5" max="5" width="11.75" customWidth="1"/>
    <col min="6" max="6" width="5.625" customWidth="1"/>
  </cols>
  <sheetData>
    <row r="1" spans="1:6">
      <c r="A1" s="2097" t="s">
        <v>1822</v>
      </c>
      <c r="B1" s="1505"/>
      <c r="C1" s="1505"/>
      <c r="D1" s="1505"/>
      <c r="E1" s="1505"/>
      <c r="F1" s="1505"/>
    </row>
    <row r="2" spans="1:6" ht="19.5" thickBot="1">
      <c r="A2" s="4468"/>
      <c r="B2" s="1505"/>
      <c r="C2" s="1505"/>
      <c r="D2" s="1505"/>
      <c r="E2" s="1505"/>
      <c r="F2" s="5114" t="s">
        <v>8129</v>
      </c>
    </row>
    <row r="3" spans="1:6" ht="35.25" customHeight="1">
      <c r="A3" s="2098" t="s">
        <v>1740</v>
      </c>
      <c r="B3" s="2099" t="s">
        <v>1820</v>
      </c>
      <c r="C3" s="2099" t="s">
        <v>1819</v>
      </c>
      <c r="D3" s="2100" t="s">
        <v>1818</v>
      </c>
      <c r="E3" s="1505"/>
      <c r="F3" s="1505"/>
    </row>
    <row r="4" spans="1:6" ht="16.5" customHeight="1">
      <c r="A4" s="2101">
        <v>2</v>
      </c>
      <c r="B4" s="2107">
        <v>0</v>
      </c>
      <c r="C4" s="2108">
        <v>0</v>
      </c>
      <c r="D4" s="2109">
        <v>0</v>
      </c>
      <c r="E4" s="1505"/>
      <c r="F4" s="1505"/>
    </row>
    <row r="5" spans="1:6" ht="16.5" customHeight="1">
      <c r="A5" s="2101">
        <v>3</v>
      </c>
      <c r="B5" s="2102">
        <v>1</v>
      </c>
      <c r="C5" s="2103">
        <v>1</v>
      </c>
      <c r="D5" s="2110">
        <v>50000</v>
      </c>
      <c r="E5" s="1505"/>
      <c r="F5" s="1505"/>
    </row>
    <row r="6" spans="1:6" ht="16.5" customHeight="1">
      <c r="A6" s="2101">
        <v>4</v>
      </c>
      <c r="B6" s="2103">
        <v>1</v>
      </c>
      <c r="C6" s="2103">
        <v>1</v>
      </c>
      <c r="D6" s="2110">
        <v>18470</v>
      </c>
      <c r="E6" s="1505"/>
      <c r="F6" s="1505"/>
    </row>
    <row r="7" spans="1:6" ht="16.5" customHeight="1">
      <c r="A7" s="3219">
        <v>5</v>
      </c>
      <c r="B7" s="2103">
        <v>2</v>
      </c>
      <c r="C7" s="2103">
        <v>2</v>
      </c>
      <c r="D7" s="2110">
        <v>54732</v>
      </c>
      <c r="E7" s="1505"/>
      <c r="F7" s="1505"/>
    </row>
    <row r="8" spans="1:6" ht="16.5" customHeight="1" thickBot="1">
      <c r="A8" s="3220">
        <v>6</v>
      </c>
      <c r="B8" s="3221">
        <v>0</v>
      </c>
      <c r="C8" s="3222">
        <v>0</v>
      </c>
      <c r="D8" s="3223">
        <v>0</v>
      </c>
      <c r="E8" s="1505"/>
      <c r="F8" s="1505"/>
    </row>
    <row r="9" spans="1:6">
      <c r="A9" s="4469"/>
      <c r="B9" s="1505"/>
      <c r="C9" s="1505"/>
      <c r="D9" s="1506" t="s">
        <v>6828</v>
      </c>
      <c r="E9" s="1505"/>
      <c r="F9" s="1505"/>
    </row>
    <row r="10" spans="1:6">
      <c r="A10" s="382"/>
      <c r="B10" s="381"/>
      <c r="C10" s="381"/>
      <c r="D10" s="381"/>
      <c r="E10" s="381"/>
    </row>
    <row r="11" spans="1:6">
      <c r="A11" s="380"/>
    </row>
    <row r="17" spans="3:3">
      <c r="C17" s="379"/>
    </row>
  </sheetData>
  <phoneticPr fontId="2"/>
  <hyperlinks>
    <hyperlink ref="F2" location="目次!F177" display="目 次" xr:uid="{00000000-0004-0000-9800-000000000000}"/>
  </hyperlinks>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G21"/>
  <sheetViews>
    <sheetView showGridLines="0" workbookViewId="0">
      <selection activeCell="G2" sqref="G2"/>
    </sheetView>
  </sheetViews>
  <sheetFormatPr defaultRowHeight="12.75"/>
  <cols>
    <col min="1" max="1" width="8.25" style="64" customWidth="1"/>
    <col min="2" max="3" width="16" style="64" customWidth="1"/>
    <col min="4" max="5" width="17.125" style="64" customWidth="1"/>
    <col min="6" max="6" width="9" style="64"/>
    <col min="7" max="7" width="11.5" style="64" customWidth="1"/>
    <col min="8" max="16384" width="9" style="64"/>
  </cols>
  <sheetData>
    <row r="1" spans="1:7" ht="15.95" customHeight="1" thickBot="1">
      <c r="A1" s="128" t="s">
        <v>1943</v>
      </c>
    </row>
    <row r="2" spans="1:7" s="65" customFormat="1" ht="15.95" customHeight="1">
      <c r="A2" s="5680" t="s">
        <v>610</v>
      </c>
      <c r="B2" s="5930" t="s">
        <v>1942</v>
      </c>
      <c r="C2" s="5930" t="s">
        <v>1941</v>
      </c>
      <c r="D2" s="5722" t="s">
        <v>1940</v>
      </c>
      <c r="E2" s="5723"/>
      <c r="G2" s="5207" t="s">
        <v>8129</v>
      </c>
    </row>
    <row r="3" spans="1:7" s="65" customFormat="1" ht="15.95" customHeight="1">
      <c r="A3" s="5681"/>
      <c r="B3" s="5640"/>
      <c r="C3" s="5640"/>
      <c r="D3" s="4040" t="s">
        <v>1939</v>
      </c>
      <c r="E3" s="4040" t="s">
        <v>1938</v>
      </c>
    </row>
    <row r="4" spans="1:7" ht="15.95" customHeight="1">
      <c r="A4" s="2578">
        <v>2</v>
      </c>
      <c r="B4" s="107">
        <v>92</v>
      </c>
      <c r="C4" s="1212">
        <v>723</v>
      </c>
      <c r="D4" s="1212">
        <v>1096</v>
      </c>
      <c r="E4" s="1212">
        <v>6331</v>
      </c>
    </row>
    <row r="5" spans="1:7" ht="15.95" customHeight="1">
      <c r="A5" s="1335">
        <v>3</v>
      </c>
      <c r="B5" s="101">
        <v>92</v>
      </c>
      <c r="C5" s="2521">
        <v>772</v>
      </c>
      <c r="D5" s="2521">
        <v>1034</v>
      </c>
      <c r="E5" s="2521">
        <v>6706</v>
      </c>
    </row>
    <row r="6" spans="1:7" ht="15.95" customHeight="1">
      <c r="A6" s="1335">
        <v>4</v>
      </c>
      <c r="B6" s="101">
        <v>88</v>
      </c>
      <c r="C6" s="2521">
        <v>932</v>
      </c>
      <c r="D6" s="2521">
        <v>988</v>
      </c>
      <c r="E6" s="2521">
        <v>7553</v>
      </c>
    </row>
    <row r="7" spans="1:7" s="129" customFormat="1" ht="15.95" customHeight="1">
      <c r="A7" s="2056">
        <v>5</v>
      </c>
      <c r="B7" s="101">
        <v>85</v>
      </c>
      <c r="C7" s="2521">
        <v>934</v>
      </c>
      <c r="D7" s="2521">
        <v>924</v>
      </c>
      <c r="E7" s="2521">
        <v>7182</v>
      </c>
      <c r="F7" s="64"/>
      <c r="G7" s="64"/>
    </row>
    <row r="8" spans="1:7" ht="15.95" customHeight="1" thickBot="1">
      <c r="A8" s="3189">
        <v>6</v>
      </c>
      <c r="B8" s="2453">
        <v>80</v>
      </c>
      <c r="C8" s="2606">
        <v>873</v>
      </c>
      <c r="D8" s="2606">
        <v>905</v>
      </c>
      <c r="E8" s="2606">
        <v>7032</v>
      </c>
    </row>
    <row r="9" spans="1:7" ht="15.95" customHeight="1">
      <c r="A9" s="3"/>
      <c r="B9" s="3"/>
      <c r="C9" s="3"/>
      <c r="D9" s="3"/>
      <c r="E9" s="4061" t="s">
        <v>1937</v>
      </c>
    </row>
    <row r="10" spans="1:7" ht="15.95" customHeight="1">
      <c r="A10" s="3" t="s">
        <v>1936</v>
      </c>
      <c r="B10" s="3"/>
      <c r="C10" s="3"/>
      <c r="D10" s="3"/>
      <c r="E10" s="3"/>
    </row>
    <row r="11" spans="1:7" ht="15.95" customHeight="1">
      <c r="A11" s="3"/>
      <c r="B11" s="3"/>
      <c r="C11" s="3"/>
      <c r="D11" s="3"/>
      <c r="E11" s="3"/>
    </row>
    <row r="12" spans="1:7" ht="15.95" customHeight="1"/>
    <row r="13" spans="1:7" ht="15.95" customHeight="1"/>
    <row r="14" spans="1:7" ht="15.95" customHeight="1"/>
    <row r="15" spans="1:7" ht="15.95" customHeight="1">
      <c r="D15" s="106"/>
    </row>
    <row r="16" spans="1:7" ht="15.95" customHeight="1"/>
    <row r="17" spans="4:4" ht="15.95" customHeight="1"/>
    <row r="21" spans="4:4" ht="13.5">
      <c r="D21" s="3"/>
    </row>
  </sheetData>
  <mergeCells count="4">
    <mergeCell ref="A2:A3"/>
    <mergeCell ref="B2:B3"/>
    <mergeCell ref="C2:C3"/>
    <mergeCell ref="D2:E2"/>
  </mergeCells>
  <phoneticPr fontId="2"/>
  <hyperlinks>
    <hyperlink ref="G2" location="目次!F179" display="目 次" xr:uid="{00000000-0004-0000-99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E29"/>
  <sheetViews>
    <sheetView workbookViewId="0">
      <selection activeCell="E2" sqref="E2"/>
    </sheetView>
  </sheetViews>
  <sheetFormatPr defaultColWidth="8" defaultRowHeight="12.75"/>
  <cols>
    <col min="1" max="1" width="8.75" style="3579" customWidth="1"/>
    <col min="2" max="3" width="17.125" style="3579" customWidth="1"/>
    <col min="4" max="16384" width="8" style="3579"/>
  </cols>
  <sheetData>
    <row r="1" spans="1:5" ht="15.95" customHeight="1" thickBot="1">
      <c r="A1" s="4800" t="s">
        <v>8047</v>
      </c>
      <c r="B1" s="3634"/>
      <c r="C1" s="5025"/>
    </row>
    <row r="2" spans="1:5" s="3895" customFormat="1" ht="15.95" customHeight="1">
      <c r="A2" s="6337" t="s">
        <v>610</v>
      </c>
      <c r="B2" s="6339" t="s">
        <v>8048</v>
      </c>
      <c r="C2" s="6340"/>
      <c r="E2" s="5207" t="s">
        <v>8129</v>
      </c>
    </row>
    <row r="3" spans="1:5" s="3895" customFormat="1" ht="15.95" customHeight="1">
      <c r="A3" s="6338"/>
      <c r="B3" s="4993" t="s">
        <v>8049</v>
      </c>
      <c r="C3" s="4993" t="s">
        <v>8050</v>
      </c>
    </row>
    <row r="4" spans="1:5" ht="15.95" customHeight="1">
      <c r="A4" s="5026" t="s">
        <v>305</v>
      </c>
      <c r="B4" s="1212">
        <v>2</v>
      </c>
      <c r="C4" s="1212">
        <v>1592</v>
      </c>
    </row>
    <row r="5" spans="1:5" ht="15.95" customHeight="1">
      <c r="A5" s="5027">
        <v>2</v>
      </c>
      <c r="B5" s="1212">
        <v>1</v>
      </c>
      <c r="C5" s="1212">
        <v>1910</v>
      </c>
    </row>
    <row r="6" spans="1:5" ht="15.95" customHeight="1">
      <c r="A6" s="5027">
        <v>3</v>
      </c>
      <c r="B6" s="2521">
        <v>2</v>
      </c>
      <c r="C6" s="2521">
        <v>2081</v>
      </c>
    </row>
    <row r="7" spans="1:5" ht="15.95" customHeight="1">
      <c r="A7" s="5028">
        <v>4</v>
      </c>
      <c r="B7" s="5029">
        <v>5</v>
      </c>
      <c r="C7" s="5029">
        <v>1886</v>
      </c>
    </row>
    <row r="8" spans="1:5" ht="15.95" customHeight="1">
      <c r="A8" s="5028">
        <v>5</v>
      </c>
      <c r="B8" s="5029">
        <v>6</v>
      </c>
      <c r="C8" s="5029">
        <v>1994</v>
      </c>
    </row>
    <row r="9" spans="1:5" ht="15.95" customHeight="1" thickBot="1">
      <c r="A9" s="5032">
        <v>6</v>
      </c>
      <c r="B9" s="5033">
        <v>8</v>
      </c>
      <c r="C9" s="5029">
        <v>1953</v>
      </c>
    </row>
    <row r="10" spans="1:5" ht="15.95" customHeight="1">
      <c r="B10" s="3634"/>
      <c r="C10" s="5030" t="s">
        <v>8051</v>
      </c>
    </row>
    <row r="11" spans="1:5" ht="15.95" customHeight="1">
      <c r="B11" s="3634"/>
      <c r="C11" s="3634"/>
    </row>
    <row r="12" spans="1:5" ht="15.95" customHeight="1">
      <c r="B12" s="3634"/>
      <c r="C12" s="3634"/>
    </row>
    <row r="13" spans="1:5" ht="15.95" customHeight="1">
      <c r="A13" s="5031"/>
      <c r="B13" s="3634"/>
      <c r="C13" s="3634"/>
    </row>
    <row r="14" spans="1:5" ht="15.95" customHeight="1">
      <c r="B14" s="3634"/>
      <c r="C14" s="3634"/>
    </row>
    <row r="15" spans="1:5" ht="15.95" customHeight="1"/>
    <row r="16" spans="1:5"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sheetData>
  <mergeCells count="2">
    <mergeCell ref="A2:A3"/>
    <mergeCell ref="B2:C2"/>
  </mergeCells>
  <phoneticPr fontId="2"/>
  <hyperlinks>
    <hyperlink ref="E2" location="目次!F179" display="目 次" xr:uid="{03505C1E-941B-438D-B20A-2D7D72962ADC}"/>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33"/>
  <sheetViews>
    <sheetView showGridLines="0" zoomScaleNormal="100" workbookViewId="0">
      <selection activeCell="F2" sqref="F2"/>
    </sheetView>
  </sheetViews>
  <sheetFormatPr defaultRowHeight="12.75"/>
  <cols>
    <col min="1" max="1" width="12.75" style="1314" customWidth="1"/>
    <col min="2" max="4" width="21.625" style="65" customWidth="1"/>
    <col min="5" max="5" width="9" style="65"/>
    <col min="6" max="6" width="12" style="65" customWidth="1"/>
    <col min="7" max="16384" width="9" style="65"/>
  </cols>
  <sheetData>
    <row r="1" spans="1:8" ht="15.95" customHeight="1">
      <c r="A1" s="2111" t="s">
        <v>1766</v>
      </c>
    </row>
    <row r="2" spans="1:8" ht="15.95" customHeight="1" thickBot="1">
      <c r="A2" s="2112" t="s">
        <v>1765</v>
      </c>
      <c r="C2" s="374"/>
      <c r="D2" s="2033" t="s">
        <v>1762</v>
      </c>
      <c r="F2" s="5207" t="s">
        <v>8129</v>
      </c>
    </row>
    <row r="3" spans="1:8" ht="15.95" customHeight="1">
      <c r="A3" s="3987" t="s">
        <v>610</v>
      </c>
      <c r="B3" s="283" t="s">
        <v>1761</v>
      </c>
      <c r="C3" s="3989" t="s">
        <v>1760</v>
      </c>
      <c r="D3" s="3989" t="s">
        <v>1759</v>
      </c>
    </row>
    <row r="4" spans="1:8" ht="15.95" customHeight="1">
      <c r="A4" s="2602">
        <v>2</v>
      </c>
      <c r="B4" s="1255">
        <v>65839</v>
      </c>
      <c r="C4" s="1503">
        <v>4765343</v>
      </c>
      <c r="D4" s="1503">
        <v>230781</v>
      </c>
    </row>
    <row r="5" spans="1:8" ht="15.95" customHeight="1">
      <c r="A5" s="2115">
        <v>3</v>
      </c>
      <c r="B5" s="101">
        <v>84047</v>
      </c>
      <c r="C5" s="2521">
        <v>4707864</v>
      </c>
      <c r="D5" s="2521">
        <v>235743</v>
      </c>
    </row>
    <row r="6" spans="1:8" ht="15.95" customHeight="1">
      <c r="A6" s="2827">
        <v>4</v>
      </c>
      <c r="B6" s="1255">
        <v>85029</v>
      </c>
      <c r="C6" s="1503">
        <v>4651872</v>
      </c>
      <c r="D6" s="1503">
        <v>225069</v>
      </c>
    </row>
    <row r="7" spans="1:8" ht="15.95" customHeight="1">
      <c r="A7" s="2827">
        <v>5</v>
      </c>
      <c r="B7" s="1255">
        <v>85403</v>
      </c>
      <c r="C7" s="1503">
        <v>4657742</v>
      </c>
      <c r="D7" s="1503">
        <v>229120</v>
      </c>
    </row>
    <row r="8" spans="1:8" ht="15.95" customHeight="1" thickBot="1">
      <c r="A8" s="3224">
        <v>6</v>
      </c>
      <c r="B8" s="2995">
        <v>84374</v>
      </c>
      <c r="C8" s="2991">
        <v>4581937</v>
      </c>
      <c r="D8" s="2991">
        <v>233912</v>
      </c>
    </row>
    <row r="9" spans="1:8" ht="15.95" customHeight="1">
      <c r="A9" s="1326"/>
      <c r="C9" s="374"/>
      <c r="D9" s="4084" t="s">
        <v>1758</v>
      </c>
    </row>
    <row r="10" spans="1:8" ht="15.75" customHeight="1">
      <c r="A10" s="1327"/>
      <c r="B10" s="2084"/>
      <c r="C10" s="1504"/>
      <c r="D10" s="1504"/>
    </row>
    <row r="11" spans="1:8" ht="15.95" customHeight="1" thickBot="1">
      <c r="A11" s="2114" t="s">
        <v>1764</v>
      </c>
      <c r="C11" s="374"/>
      <c r="D11" s="2033" t="s">
        <v>1762</v>
      </c>
    </row>
    <row r="12" spans="1:8" ht="15.95" customHeight="1">
      <c r="A12" s="3987" t="s">
        <v>610</v>
      </c>
      <c r="B12" s="283" t="s">
        <v>1761</v>
      </c>
      <c r="C12" s="3989" t="s">
        <v>1760</v>
      </c>
      <c r="D12" s="3989" t="s">
        <v>1759</v>
      </c>
      <c r="E12" s="93"/>
      <c r="H12" s="93"/>
    </row>
    <row r="13" spans="1:8" ht="15.95" customHeight="1">
      <c r="A13" s="2113">
        <v>2</v>
      </c>
      <c r="B13" s="2067">
        <v>111392</v>
      </c>
      <c r="C13" s="2521">
        <v>1468191</v>
      </c>
      <c r="D13" s="2521">
        <v>205992</v>
      </c>
    </row>
    <row r="14" spans="1:8" ht="15.95" customHeight="1">
      <c r="A14" s="2115">
        <v>3</v>
      </c>
      <c r="B14" s="2067">
        <v>120563</v>
      </c>
      <c r="C14" s="2521">
        <v>1588926</v>
      </c>
      <c r="D14" s="2521">
        <v>225839</v>
      </c>
    </row>
    <row r="15" spans="1:8" ht="15.95" customHeight="1">
      <c r="A15" s="2115">
        <v>4</v>
      </c>
      <c r="B15" s="2521">
        <v>124600</v>
      </c>
      <c r="C15" s="1503">
        <v>1556646</v>
      </c>
      <c r="D15" s="1503">
        <v>244804</v>
      </c>
    </row>
    <row r="16" spans="1:8" ht="15.95" customHeight="1">
      <c r="A16" s="2827">
        <v>5</v>
      </c>
      <c r="B16" s="1503">
        <v>145792</v>
      </c>
      <c r="C16" s="1503">
        <v>1776125</v>
      </c>
      <c r="D16" s="1503">
        <v>283355</v>
      </c>
    </row>
    <row r="17" spans="1:7" ht="15.95" customHeight="1" thickBot="1">
      <c r="A17" s="3094">
        <v>6</v>
      </c>
      <c r="B17" s="3198">
        <v>154049</v>
      </c>
      <c r="C17" s="2991">
        <v>1758173</v>
      </c>
      <c r="D17" s="2991">
        <v>291025</v>
      </c>
      <c r="G17" s="93"/>
    </row>
    <row r="18" spans="1:7" ht="15.95" customHeight="1">
      <c r="A18" s="2112"/>
      <c r="B18" s="139"/>
      <c r="C18" s="2032"/>
      <c r="D18" s="2116" t="s">
        <v>1758</v>
      </c>
    </row>
    <row r="19" spans="1:7" ht="15.95" customHeight="1">
      <c r="A19" s="2112"/>
      <c r="B19" s="139"/>
      <c r="C19" s="2032"/>
      <c r="D19" s="2116"/>
    </row>
    <row r="20" spans="1:7" ht="15.95" customHeight="1" thickBot="1">
      <c r="A20" s="2114" t="s">
        <v>1763</v>
      </c>
      <c r="B20" s="139"/>
      <c r="C20" s="2032"/>
      <c r="D20" s="2033" t="s">
        <v>1762</v>
      </c>
    </row>
    <row r="21" spans="1:7" ht="15" customHeight="1">
      <c r="A21" s="3987" t="s">
        <v>610</v>
      </c>
      <c r="B21" s="283" t="s">
        <v>1761</v>
      </c>
      <c r="C21" s="3989" t="s">
        <v>1760</v>
      </c>
      <c r="D21" s="3989" t="s">
        <v>1759</v>
      </c>
    </row>
    <row r="22" spans="1:7" ht="15" customHeight="1">
      <c r="A22" s="2113">
        <v>2</v>
      </c>
      <c r="B22" s="2079">
        <v>18242</v>
      </c>
      <c r="C22" s="2521">
        <v>215313</v>
      </c>
      <c r="D22" s="2521">
        <v>38403</v>
      </c>
    </row>
    <row r="23" spans="1:7" ht="15" customHeight="1">
      <c r="A23" s="2113">
        <v>3</v>
      </c>
      <c r="B23" s="2079">
        <v>19878</v>
      </c>
      <c r="C23" s="2521">
        <v>217713</v>
      </c>
      <c r="D23" s="2521">
        <v>38264</v>
      </c>
    </row>
    <row r="24" spans="1:7" ht="15" customHeight="1">
      <c r="A24" s="2115">
        <v>4</v>
      </c>
      <c r="B24" s="1255">
        <v>20307</v>
      </c>
      <c r="C24" s="1503">
        <v>248809</v>
      </c>
      <c r="D24" s="1503">
        <v>42155</v>
      </c>
    </row>
    <row r="25" spans="1:7" ht="15" customHeight="1">
      <c r="A25" s="2827">
        <v>5</v>
      </c>
      <c r="B25" s="1255">
        <v>20486</v>
      </c>
      <c r="C25" s="1503">
        <v>258067</v>
      </c>
      <c r="D25" s="1503">
        <v>42111</v>
      </c>
    </row>
    <row r="26" spans="1:7" ht="14.25" thickBot="1">
      <c r="A26" s="3094">
        <v>6</v>
      </c>
      <c r="B26" s="2994">
        <v>19684</v>
      </c>
      <c r="C26" s="2991">
        <v>223740</v>
      </c>
      <c r="D26" s="2991">
        <v>39849</v>
      </c>
    </row>
    <row r="27" spans="1:7" ht="13.5">
      <c r="A27" s="2112"/>
      <c r="B27" s="139"/>
      <c r="C27" s="2032"/>
      <c r="D27" s="4084" t="s">
        <v>1758</v>
      </c>
    </row>
    <row r="33" spans="3:3">
      <c r="C33" s="93"/>
    </row>
  </sheetData>
  <phoneticPr fontId="2"/>
  <dataValidations count="1">
    <dataValidation imeMode="off" allowBlank="1" showInputMessage="1" showErrorMessage="1" sqref="A1:D1048576" xr:uid="{00000000-0002-0000-9B00-000000000000}"/>
  </dataValidations>
  <hyperlinks>
    <hyperlink ref="F2" location="目次!F180" display="目 次" xr:uid="{00000000-0004-0000-9B00-000000000000}"/>
  </hyperlinks>
  <pageMargins left="0.86614173228346458" right="0.86614173228346458" top="0.98425196850393704" bottom="0.98425196850393704" header="0.51181102362204722" footer="0.51181102362204722"/>
  <pageSetup paperSize="9" scale="99" orientation="portrait" horizontalDpi="300" verticalDpi="300"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33"/>
  <sheetViews>
    <sheetView showGridLines="0" workbookViewId="0">
      <selection activeCell="H2" sqref="H2"/>
    </sheetView>
  </sheetViews>
  <sheetFormatPr defaultRowHeight="12.75"/>
  <cols>
    <col min="1" max="1" width="6" style="1" customWidth="1"/>
    <col min="2" max="8" width="11.875" style="1" customWidth="1"/>
    <col min="9" max="12" width="9" style="1"/>
    <col min="13" max="13" width="8" style="1" customWidth="1"/>
    <col min="14" max="16384" width="9" style="1"/>
  </cols>
  <sheetData>
    <row r="1" spans="1:9" ht="15.95" customHeight="1" thickBot="1">
      <c r="A1" s="594" t="s">
        <v>1842</v>
      </c>
      <c r="B1" s="64"/>
      <c r="C1" s="64"/>
      <c r="D1" s="64"/>
      <c r="E1" s="64"/>
      <c r="F1" s="123" t="s">
        <v>1841</v>
      </c>
      <c r="G1" s="64"/>
      <c r="H1" s="490"/>
    </row>
    <row r="2" spans="1:9" s="280" customFormat="1" ht="15.95" customHeight="1">
      <c r="A2" s="5680" t="s">
        <v>610</v>
      </c>
      <c r="B2" s="6342" t="s">
        <v>1840</v>
      </c>
      <c r="C2" s="5722" t="s">
        <v>1839</v>
      </c>
      <c r="D2" s="5723"/>
      <c r="E2" s="6341" t="s">
        <v>1833</v>
      </c>
      <c r="F2" s="6341" t="s">
        <v>1838</v>
      </c>
      <c r="G2" s="139"/>
      <c r="H2" s="5131" t="s">
        <v>8129</v>
      </c>
      <c r="I2" s="386"/>
    </row>
    <row r="3" spans="1:9" s="280" customFormat="1" ht="27">
      <c r="A3" s="5681"/>
      <c r="B3" s="5916"/>
      <c r="C3" s="4040" t="s">
        <v>747</v>
      </c>
      <c r="D3" s="4040" t="s">
        <v>1837</v>
      </c>
      <c r="E3" s="5917"/>
      <c r="F3" s="5917"/>
      <c r="G3" s="139"/>
      <c r="H3" s="388"/>
      <c r="I3" s="386"/>
    </row>
    <row r="4" spans="1:9" s="384" customFormat="1" ht="15.95" customHeight="1">
      <c r="A4" s="2118">
        <v>2</v>
      </c>
      <c r="B4" s="3508">
        <v>12656</v>
      </c>
      <c r="C4" s="101">
        <v>20061</v>
      </c>
      <c r="D4" s="2521" t="s">
        <v>87</v>
      </c>
      <c r="E4" s="101">
        <v>326746</v>
      </c>
      <c r="F4" s="101">
        <v>7121522</v>
      </c>
      <c r="G4" s="248"/>
      <c r="H4" s="1255"/>
      <c r="I4" s="387"/>
    </row>
    <row r="5" spans="1:9" s="384" customFormat="1" ht="15.95" customHeight="1">
      <c r="A5" s="2119">
        <v>3</v>
      </c>
      <c r="B5" s="3510">
        <v>12524</v>
      </c>
      <c r="C5" s="1223">
        <v>19625</v>
      </c>
      <c r="D5" s="1287" t="s">
        <v>87</v>
      </c>
      <c r="E5" s="1223">
        <v>335655</v>
      </c>
      <c r="F5" s="1223">
        <v>7354430.034</v>
      </c>
      <c r="G5" s="248"/>
      <c r="H5" s="1255"/>
      <c r="I5" s="387"/>
    </row>
    <row r="6" spans="1:9" s="280" customFormat="1" ht="15.75" customHeight="1">
      <c r="A6" s="2992">
        <v>4</v>
      </c>
      <c r="B6" s="3510">
        <v>12288</v>
      </c>
      <c r="C6" s="1223">
        <v>18943</v>
      </c>
      <c r="D6" s="1287" t="s">
        <v>87</v>
      </c>
      <c r="E6" s="1223">
        <v>333781</v>
      </c>
      <c r="F6" s="1223">
        <v>7342248</v>
      </c>
      <c r="G6" s="99"/>
      <c r="H6" s="4470"/>
    </row>
    <row r="7" spans="1:9" s="280" customFormat="1" ht="15.75" customHeight="1">
      <c r="A7" s="2992">
        <v>5</v>
      </c>
      <c r="B7" s="3510">
        <v>11856</v>
      </c>
      <c r="C7" s="1223">
        <v>17951</v>
      </c>
      <c r="D7" s="1287" t="s">
        <v>87</v>
      </c>
      <c r="E7" s="1223">
        <v>325850</v>
      </c>
      <c r="F7" s="1223">
        <v>6976118</v>
      </c>
      <c r="G7" s="99"/>
      <c r="H7" s="4470"/>
    </row>
    <row r="8" spans="1:9" s="280" customFormat="1" ht="15.75" customHeight="1" thickBot="1">
      <c r="A8" s="2992">
        <v>6</v>
      </c>
      <c r="B8" s="3510">
        <v>11383</v>
      </c>
      <c r="C8" s="1223">
        <v>17027</v>
      </c>
      <c r="D8" s="1287" t="s">
        <v>87</v>
      </c>
      <c r="E8" s="1223">
        <v>313784</v>
      </c>
      <c r="F8" s="1223">
        <v>7008149</v>
      </c>
      <c r="G8" s="99"/>
      <c r="H8" s="4470"/>
    </row>
    <row r="9" spans="1:9" s="64" customFormat="1" ht="13.5">
      <c r="A9" s="2120" t="s">
        <v>1836</v>
      </c>
      <c r="B9" s="2120"/>
      <c r="C9" s="2120"/>
      <c r="D9" s="2120"/>
      <c r="E9" s="2120"/>
      <c r="F9" s="2120"/>
      <c r="G9" s="3"/>
    </row>
    <row r="10" spans="1:9" s="64" customFormat="1" ht="13.5">
      <c r="A10" s="125"/>
      <c r="B10" s="125"/>
      <c r="C10" s="125"/>
      <c r="D10" s="125"/>
      <c r="E10" s="125"/>
      <c r="F10" s="125"/>
      <c r="G10" s="3"/>
    </row>
    <row r="11" spans="1:9" s="280" customFormat="1" ht="15.95" customHeight="1" thickBot="1">
      <c r="A11" s="99"/>
      <c r="B11" s="99"/>
      <c r="C11" s="2116" t="s">
        <v>1835</v>
      </c>
      <c r="D11" s="99"/>
      <c r="E11" s="2116"/>
      <c r="F11" s="2116"/>
      <c r="G11" s="99"/>
      <c r="H11" s="93"/>
    </row>
    <row r="12" spans="1:9" s="280" customFormat="1" ht="15.95" customHeight="1">
      <c r="A12" s="5727" t="s">
        <v>610</v>
      </c>
      <c r="B12" s="105" t="s">
        <v>1834</v>
      </c>
      <c r="C12" s="104"/>
      <c r="D12" s="99"/>
      <c r="E12" s="139"/>
      <c r="F12" s="139"/>
      <c r="G12" s="139"/>
      <c r="H12" s="65"/>
    </row>
    <row r="13" spans="1:9" s="280" customFormat="1" ht="15.95" customHeight="1">
      <c r="A13" s="5534"/>
      <c r="B13" s="4127" t="s">
        <v>1833</v>
      </c>
      <c r="C13" s="2121" t="s">
        <v>1832</v>
      </c>
      <c r="D13" s="99"/>
      <c r="E13" s="139"/>
      <c r="F13" s="139"/>
      <c r="G13" s="139"/>
      <c r="H13" s="65"/>
    </row>
    <row r="14" spans="1:9" s="280" customFormat="1" ht="15.75" customHeight="1">
      <c r="A14" s="2065">
        <v>2</v>
      </c>
      <c r="B14" s="101">
        <v>10</v>
      </c>
      <c r="C14" s="101">
        <v>46</v>
      </c>
      <c r="D14" s="99"/>
      <c r="E14" s="139"/>
      <c r="F14" s="139"/>
      <c r="G14" s="139"/>
      <c r="H14" s="65"/>
    </row>
    <row r="15" spans="1:9" s="280" customFormat="1" ht="15.75" customHeight="1">
      <c r="A15" s="2065">
        <v>3</v>
      </c>
      <c r="B15" s="101" t="s">
        <v>93</v>
      </c>
      <c r="C15" s="101" t="s">
        <v>93</v>
      </c>
      <c r="D15" s="99"/>
      <c r="E15" s="139"/>
      <c r="F15" s="139"/>
      <c r="G15" s="139"/>
      <c r="H15" s="65"/>
    </row>
    <row r="16" spans="1:9" s="384" customFormat="1" ht="13.5">
      <c r="A16" s="2119">
        <v>4</v>
      </c>
      <c r="B16" s="2521" t="s">
        <v>93</v>
      </c>
      <c r="C16" s="2521" t="s">
        <v>93</v>
      </c>
      <c r="D16" s="99"/>
      <c r="E16" s="139"/>
      <c r="F16" s="139"/>
      <c r="G16" s="248"/>
    </row>
    <row r="17" spans="1:8" s="384" customFormat="1" ht="13.5">
      <c r="A17" s="2119">
        <v>5</v>
      </c>
      <c r="B17" s="1287" t="s">
        <v>87</v>
      </c>
      <c r="C17" s="1287" t="s">
        <v>87</v>
      </c>
      <c r="D17" s="99"/>
      <c r="E17" s="139"/>
      <c r="F17" s="139"/>
      <c r="G17" s="248"/>
    </row>
    <row r="18" spans="1:8" s="384" customFormat="1" ht="14.25" thickBot="1">
      <c r="A18" s="2992">
        <v>6</v>
      </c>
      <c r="B18" s="1287" t="s">
        <v>87</v>
      </c>
      <c r="C18" s="1287" t="s">
        <v>87</v>
      </c>
      <c r="D18" s="99"/>
      <c r="E18" s="139"/>
      <c r="F18" s="139"/>
      <c r="G18" s="248"/>
    </row>
    <row r="19" spans="1:8" s="280" customFormat="1" ht="15.95" customHeight="1" thickBot="1">
      <c r="A19" s="4471"/>
      <c r="B19" s="4472"/>
      <c r="C19" s="4472"/>
      <c r="D19" s="2116" t="s">
        <v>1831</v>
      </c>
      <c r="E19" s="2116"/>
      <c r="F19" s="2116"/>
      <c r="G19" s="139"/>
      <c r="H19" s="65"/>
    </row>
    <row r="20" spans="1:8" s="280" customFormat="1" ht="15.95" customHeight="1">
      <c r="A20" s="5727" t="s">
        <v>610</v>
      </c>
      <c r="B20" s="104" t="s">
        <v>1830</v>
      </c>
      <c r="C20" s="104"/>
      <c r="D20" s="103" t="s">
        <v>1829</v>
      </c>
      <c r="E20" s="139"/>
      <c r="F20" s="139"/>
      <c r="G20" s="139"/>
      <c r="H20" s="65"/>
    </row>
    <row r="21" spans="1:8" s="280" customFormat="1" ht="15.95" customHeight="1">
      <c r="A21" s="5534"/>
      <c r="B21" s="4122" t="s">
        <v>1828</v>
      </c>
      <c r="C21" s="132" t="s">
        <v>1827</v>
      </c>
      <c r="D21" s="92" t="s">
        <v>1826</v>
      </c>
      <c r="E21" s="139"/>
      <c r="F21" s="139"/>
      <c r="G21" s="139"/>
      <c r="H21" s="65"/>
    </row>
    <row r="22" spans="1:8" ht="15.95" customHeight="1">
      <c r="A22" s="1335">
        <v>2</v>
      </c>
      <c r="B22" s="3509">
        <v>354991</v>
      </c>
      <c r="C22" s="2039" t="s">
        <v>93</v>
      </c>
      <c r="D22" s="107">
        <v>67376</v>
      </c>
      <c r="E22" s="3"/>
      <c r="F22" s="3"/>
      <c r="G22" s="125"/>
      <c r="H22" s="106"/>
    </row>
    <row r="23" spans="1:8" ht="15.95" customHeight="1">
      <c r="A23" s="1335">
        <v>3</v>
      </c>
      <c r="B23" s="3508">
        <v>374748</v>
      </c>
      <c r="C23" s="2037" t="s">
        <v>87</v>
      </c>
      <c r="D23" s="101">
        <f>798689756/12335</f>
        <v>64749.878881232267</v>
      </c>
      <c r="E23" s="3"/>
      <c r="F23" s="3"/>
      <c r="G23" s="125"/>
      <c r="H23" s="106"/>
    </row>
    <row r="24" spans="1:8" ht="15.95" customHeight="1">
      <c r="A24" s="2119">
        <v>4</v>
      </c>
      <c r="B24" s="1255">
        <f>7342248387/18943</f>
        <v>387596.91638072109</v>
      </c>
      <c r="C24" s="4443" t="s">
        <v>87</v>
      </c>
      <c r="D24" s="1255">
        <f>803074193/12604</f>
        <v>63715.819819105047</v>
      </c>
      <c r="E24" s="3"/>
      <c r="F24" s="3"/>
      <c r="G24" s="125"/>
      <c r="H24" s="106"/>
    </row>
    <row r="25" spans="1:8" ht="15.95" customHeight="1">
      <c r="A25" s="2992">
        <v>5</v>
      </c>
      <c r="B25" s="1255">
        <v>388620</v>
      </c>
      <c r="C25" s="4443" t="s">
        <v>87</v>
      </c>
      <c r="D25" s="1255">
        <v>61418</v>
      </c>
      <c r="E25" s="3"/>
      <c r="F25" s="3"/>
      <c r="G25" s="125"/>
      <c r="H25" s="106"/>
    </row>
    <row r="26" spans="1:8" ht="14.25" thickBot="1">
      <c r="A26" s="2992">
        <v>6</v>
      </c>
      <c r="B26" s="2994">
        <v>411590</v>
      </c>
      <c r="C26" s="4473" t="s">
        <v>87</v>
      </c>
      <c r="D26" s="2995">
        <v>61717</v>
      </c>
      <c r="E26" s="3"/>
      <c r="F26" s="3"/>
      <c r="G26" s="3"/>
      <c r="H26" s="64"/>
    </row>
    <row r="27" spans="1:8" ht="15.95" customHeight="1">
      <c r="A27" s="2120"/>
      <c r="B27" s="2120"/>
      <c r="C27" s="2120"/>
      <c r="D27" s="4062" t="s">
        <v>1825</v>
      </c>
      <c r="E27" s="3"/>
      <c r="F27" s="3"/>
      <c r="G27" s="3"/>
      <c r="H27" s="64"/>
    </row>
    <row r="28" spans="1:8" ht="15.95" customHeight="1">
      <c r="A28" s="125"/>
      <c r="B28" s="125"/>
      <c r="C28" s="125"/>
      <c r="D28" s="4062"/>
      <c r="E28" s="3"/>
      <c r="F28" s="3"/>
      <c r="G28" s="3"/>
      <c r="H28" s="64"/>
    </row>
    <row r="29" spans="1:8" ht="15.95" customHeight="1">
      <c r="A29" s="3" t="s">
        <v>1824</v>
      </c>
      <c r="B29" s="3"/>
      <c r="C29" s="3"/>
      <c r="D29" s="3"/>
      <c r="E29" s="3"/>
      <c r="F29" s="3"/>
      <c r="G29" s="3"/>
      <c r="H29" s="64"/>
    </row>
    <row r="30" spans="1:8" ht="13.5">
      <c r="A30" s="2527" t="s">
        <v>1823</v>
      </c>
      <c r="B30" s="3"/>
      <c r="C30" s="3"/>
      <c r="D30" s="3"/>
      <c r="E30" s="3"/>
      <c r="F30" s="3"/>
      <c r="G30" s="3"/>
      <c r="H30" s="64"/>
    </row>
    <row r="31" spans="1:8" s="64" customFormat="1" ht="13.5">
      <c r="A31" s="3"/>
      <c r="B31" s="3"/>
      <c r="C31" s="3"/>
      <c r="D31" s="3"/>
      <c r="E31" s="3"/>
      <c r="F31" s="3"/>
      <c r="G31" s="3"/>
    </row>
    <row r="32" spans="1:8" s="64" customFormat="1" ht="13.5">
      <c r="A32" s="3"/>
      <c r="B32" s="3"/>
      <c r="C32" s="3"/>
      <c r="D32" s="3"/>
      <c r="E32" s="3"/>
      <c r="F32" s="3"/>
      <c r="G32" s="3"/>
    </row>
    <row r="33" spans="1:7" s="64" customFormat="1" ht="18.75">
      <c r="A33" s="2"/>
      <c r="B33" s="2"/>
      <c r="C33" s="2"/>
      <c r="D33" s="2"/>
      <c r="E33" s="2"/>
      <c r="F33" s="2"/>
      <c r="G33" s="2"/>
    </row>
  </sheetData>
  <mergeCells count="7">
    <mergeCell ref="F2:F3"/>
    <mergeCell ref="A12:A13"/>
    <mergeCell ref="A20:A21"/>
    <mergeCell ref="B2:B3"/>
    <mergeCell ref="A2:A3"/>
    <mergeCell ref="C2:D2"/>
    <mergeCell ref="E2:E3"/>
  </mergeCells>
  <phoneticPr fontId="2"/>
  <hyperlinks>
    <hyperlink ref="H2" location="目次!F181" display="目 次" xr:uid="{00000000-0004-0000-9C00-000000000000}"/>
  </hyperlinks>
  <pageMargins left="0.86614173228346458" right="0.86614173228346458" top="0.87" bottom="0.87" header="0.51181102362204722" footer="0.51181102362204722"/>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M25"/>
  <sheetViews>
    <sheetView showGridLines="0" workbookViewId="0">
      <selection activeCell="M2" sqref="M2"/>
    </sheetView>
  </sheetViews>
  <sheetFormatPr defaultRowHeight="12.75"/>
  <cols>
    <col min="1" max="1" width="6.625" style="1" customWidth="1"/>
    <col min="2" max="2" width="9.125" style="1" customWidth="1"/>
    <col min="3" max="5" width="9.5" style="1" customWidth="1"/>
    <col min="6" max="6" width="8.5" style="1" customWidth="1"/>
    <col min="7" max="7" width="9.125" style="1" customWidth="1"/>
    <col min="8" max="9" width="8.75" style="1" customWidth="1"/>
    <col min="10" max="10" width="8.375" style="1" customWidth="1"/>
    <col min="11" max="11" width="9.5" style="1" customWidth="1"/>
    <col min="12" max="12" width="8.625" style="1" bestFit="1" customWidth="1"/>
    <col min="13" max="13" width="12.5" style="1" customWidth="1"/>
    <col min="14" max="14" width="8.625" style="1" bestFit="1" customWidth="1"/>
    <col min="15" max="16384" width="9" style="1"/>
  </cols>
  <sheetData>
    <row r="1" spans="1:13" ht="15.95" customHeight="1" thickBot="1">
      <c r="A1" s="594" t="s">
        <v>1860</v>
      </c>
      <c r="B1" s="64"/>
      <c r="C1" s="64"/>
      <c r="D1" s="64"/>
      <c r="E1" s="2010" t="s">
        <v>1859</v>
      </c>
      <c r="F1" s="64"/>
      <c r="G1" s="64"/>
      <c r="H1" s="64"/>
      <c r="I1" s="64"/>
      <c r="J1" s="64"/>
      <c r="K1" s="64"/>
      <c r="L1" s="64"/>
      <c r="M1" s="64"/>
    </row>
    <row r="2" spans="1:13" s="280" customFormat="1" ht="15.95" customHeight="1">
      <c r="A2" s="5727" t="s">
        <v>610</v>
      </c>
      <c r="B2" s="104" t="s">
        <v>1858</v>
      </c>
      <c r="C2" s="104"/>
      <c r="D2" s="104"/>
      <c r="E2" s="104"/>
      <c r="F2" s="139"/>
      <c r="G2" s="139"/>
      <c r="H2" s="139"/>
      <c r="I2" s="139"/>
      <c r="J2" s="139"/>
      <c r="K2" s="139"/>
      <c r="L2" s="65"/>
      <c r="M2" s="5207" t="s">
        <v>8129</v>
      </c>
    </row>
    <row r="3" spans="1:13" s="280" customFormat="1" ht="25.5" customHeight="1">
      <c r="A3" s="5534"/>
      <c r="B3" s="131" t="s">
        <v>1857</v>
      </c>
      <c r="C3" s="131" t="s">
        <v>1856</v>
      </c>
      <c r="D3" s="132" t="s">
        <v>1855</v>
      </c>
      <c r="E3" s="132" t="s">
        <v>1854</v>
      </c>
      <c r="F3" s="139"/>
      <c r="G3" s="139"/>
      <c r="H3" s="139"/>
      <c r="I3" s="139"/>
      <c r="J3" s="139"/>
      <c r="K3" s="139"/>
      <c r="L3" s="65"/>
      <c r="M3" s="65"/>
    </row>
    <row r="4" spans="1:13" s="280" customFormat="1" ht="21.95" customHeight="1">
      <c r="A4" s="2604">
        <v>2</v>
      </c>
      <c r="B4" s="101">
        <v>8780035.7660000008</v>
      </c>
      <c r="C4" s="101">
        <v>1812558.4380000001</v>
      </c>
      <c r="D4" s="2521">
        <v>10967</v>
      </c>
      <c r="E4" s="101">
        <v>6956510.3280000007</v>
      </c>
      <c r="F4" s="139"/>
      <c r="G4" s="139"/>
      <c r="H4" s="101"/>
      <c r="I4" s="101"/>
      <c r="J4" s="3494"/>
      <c r="K4" s="139"/>
      <c r="L4" s="65"/>
      <c r="M4" s="65"/>
    </row>
    <row r="5" spans="1:13" s="280" customFormat="1" ht="21.95" customHeight="1">
      <c r="A5" s="2119">
        <v>3</v>
      </c>
      <c r="B5" s="101">
        <v>9015109.0109999999</v>
      </c>
      <c r="C5" s="101">
        <v>1818062.014</v>
      </c>
      <c r="D5" s="2521">
        <v>5005</v>
      </c>
      <c r="E5" s="101">
        <f>B5-C5-D5</f>
        <v>7192041.9969999995</v>
      </c>
      <c r="F5" s="139"/>
      <c r="G5" s="139"/>
      <c r="H5" s="101"/>
      <c r="I5" s="101"/>
      <c r="J5" s="3494"/>
      <c r="K5" s="139"/>
      <c r="L5" s="65"/>
      <c r="M5" s="65"/>
    </row>
    <row r="6" spans="1:13" s="280" customFormat="1" ht="21.95" customHeight="1">
      <c r="A6" s="2992">
        <v>4</v>
      </c>
      <c r="B6" s="1255">
        <v>8980372</v>
      </c>
      <c r="C6" s="1255">
        <v>1740825</v>
      </c>
      <c r="D6" s="1503">
        <v>63</v>
      </c>
      <c r="E6" s="1255">
        <v>7239484</v>
      </c>
      <c r="F6" s="3494"/>
      <c r="G6" s="4475"/>
      <c r="H6" s="3494"/>
      <c r="I6" s="139"/>
      <c r="J6" s="3494"/>
      <c r="K6" s="139"/>
      <c r="L6" s="65"/>
      <c r="M6" s="65"/>
    </row>
    <row r="7" spans="1:13" s="280" customFormat="1" ht="21.95" customHeight="1">
      <c r="A7" s="2992">
        <v>5</v>
      </c>
      <c r="B7" s="1255">
        <v>8564670</v>
      </c>
      <c r="C7" s="1255">
        <v>1712775</v>
      </c>
      <c r="D7" s="1503">
        <v>204</v>
      </c>
      <c r="E7" s="1255">
        <v>6851690</v>
      </c>
      <c r="F7" s="3494"/>
      <c r="G7" s="4475"/>
      <c r="H7" s="3494"/>
      <c r="I7" s="139"/>
      <c r="J7" s="3494"/>
      <c r="K7" s="139"/>
      <c r="L7" s="65"/>
      <c r="M7" s="65"/>
    </row>
    <row r="8" spans="1:13" s="280" customFormat="1" ht="21.95" customHeight="1" thickBot="1">
      <c r="A8" s="2993">
        <v>6</v>
      </c>
      <c r="B8" s="2995">
        <v>8604871</v>
      </c>
      <c r="C8" s="2995">
        <v>1674176</v>
      </c>
      <c r="D8" s="2991">
        <v>7583</v>
      </c>
      <c r="E8" s="2995">
        <v>6923113</v>
      </c>
      <c r="F8" s="139"/>
      <c r="G8" s="139"/>
      <c r="H8" s="139"/>
      <c r="I8" s="139"/>
      <c r="J8" s="139"/>
      <c r="K8" s="139"/>
      <c r="L8" s="65"/>
      <c r="M8" s="65"/>
    </row>
    <row r="9" spans="1:13" s="280" customFormat="1" ht="15.95" customHeight="1" thickBot="1">
      <c r="A9" s="139"/>
      <c r="B9" s="139"/>
      <c r="C9" s="139"/>
      <c r="D9" s="139"/>
      <c r="E9" s="139"/>
      <c r="F9" s="139"/>
      <c r="G9" s="139"/>
      <c r="H9" s="139"/>
      <c r="I9" s="139"/>
      <c r="J9" s="139"/>
      <c r="K9" s="2033" t="s">
        <v>264</v>
      </c>
      <c r="L9" s="65"/>
      <c r="M9" s="65"/>
    </row>
    <row r="10" spans="1:13" s="280" customFormat="1" ht="15.95" customHeight="1">
      <c r="A10" s="5727" t="s">
        <v>610</v>
      </c>
      <c r="B10" s="3990" t="s">
        <v>1853</v>
      </c>
      <c r="C10" s="3990"/>
      <c r="D10" s="3990"/>
      <c r="E10" s="3990"/>
      <c r="F10" s="3990"/>
      <c r="G10" s="3990"/>
      <c r="H10" s="3990"/>
      <c r="I10" s="3990"/>
      <c r="J10" s="3990"/>
      <c r="K10" s="6341" t="s">
        <v>1852</v>
      </c>
      <c r="L10" s="65"/>
      <c r="M10" s="65"/>
    </row>
    <row r="11" spans="1:13" s="280" customFormat="1" ht="40.5">
      <c r="A11" s="5534"/>
      <c r="B11" s="1196" t="s">
        <v>285</v>
      </c>
      <c r="C11" s="3973" t="s">
        <v>1851</v>
      </c>
      <c r="D11" s="3973" t="s">
        <v>1850</v>
      </c>
      <c r="E11" s="2122" t="s">
        <v>1849</v>
      </c>
      <c r="F11" s="2034" t="s">
        <v>1848</v>
      </c>
      <c r="G11" s="2122" t="s">
        <v>1847</v>
      </c>
      <c r="H11" s="2122" t="s">
        <v>1846</v>
      </c>
      <c r="I11" s="2122" t="s">
        <v>1845</v>
      </c>
      <c r="J11" s="3973" t="s">
        <v>739</v>
      </c>
      <c r="K11" s="5917"/>
      <c r="L11" s="65"/>
      <c r="M11" s="65"/>
    </row>
    <row r="12" spans="1:13" ht="21.95" customHeight="1">
      <c r="A12" s="1335">
        <v>2</v>
      </c>
      <c r="B12" s="107">
        <v>8651498.9949999992</v>
      </c>
      <c r="C12" s="107">
        <v>120777.314</v>
      </c>
      <c r="D12" s="107">
        <v>6134873.0659999996</v>
      </c>
      <c r="E12" s="2039" t="s">
        <v>219</v>
      </c>
      <c r="F12" s="2039" t="s">
        <v>219</v>
      </c>
      <c r="G12" s="1212">
        <v>2257665.923</v>
      </c>
      <c r="H12" s="107">
        <v>43352.36</v>
      </c>
      <c r="I12" s="2039" t="s">
        <v>219</v>
      </c>
      <c r="J12" s="107">
        <v>94830.332000000009</v>
      </c>
      <c r="K12" s="107">
        <v>128537</v>
      </c>
      <c r="L12" s="64"/>
      <c r="M12" s="389"/>
    </row>
    <row r="13" spans="1:13" ht="21.95" customHeight="1">
      <c r="A13" s="2119">
        <v>3</v>
      </c>
      <c r="B13" s="101">
        <v>8872765.4729999993</v>
      </c>
      <c r="C13" s="101">
        <v>118130.827</v>
      </c>
      <c r="D13" s="101">
        <v>6351940.1189999999</v>
      </c>
      <c r="E13" s="2037" t="s">
        <v>763</v>
      </c>
      <c r="F13" s="2037" t="s">
        <v>763</v>
      </c>
      <c r="G13" s="2521">
        <v>2251715.977</v>
      </c>
      <c r="H13" s="101">
        <v>53395.413999999997</v>
      </c>
      <c r="I13" s="2037" t="s">
        <v>763</v>
      </c>
      <c r="J13" s="101">
        <f>B13-C13-D13-G13-H13</f>
        <v>97583.135999999824</v>
      </c>
      <c r="K13" s="101">
        <f>B5-B13</f>
        <v>142343.53800000064</v>
      </c>
      <c r="L13" s="64"/>
      <c r="M13" s="389"/>
    </row>
    <row r="14" spans="1:13" ht="21.95" customHeight="1">
      <c r="A14" s="2119">
        <v>4</v>
      </c>
      <c r="B14" s="1255">
        <v>8879851</v>
      </c>
      <c r="C14" s="1255">
        <v>115507</v>
      </c>
      <c r="D14" s="1255">
        <v>6331163</v>
      </c>
      <c r="E14" s="4443" t="s">
        <v>763</v>
      </c>
      <c r="F14" s="4443" t="s">
        <v>763</v>
      </c>
      <c r="G14" s="1503">
        <v>2281123</v>
      </c>
      <c r="H14" s="1255">
        <v>54773</v>
      </c>
      <c r="I14" s="4443" t="s">
        <v>763</v>
      </c>
      <c r="J14" s="1255">
        <f>B14-C14-D14-G14-H14</f>
        <v>97285</v>
      </c>
      <c r="K14" s="1255">
        <f>B5-B14</f>
        <v>135258.01099999994</v>
      </c>
      <c r="L14" s="64"/>
      <c r="M14" s="389"/>
    </row>
    <row r="15" spans="1:13" ht="21.95" customHeight="1">
      <c r="A15" s="2992">
        <v>5</v>
      </c>
      <c r="B15" s="1255">
        <v>8464998</v>
      </c>
      <c r="C15" s="1255">
        <v>114631</v>
      </c>
      <c r="D15" s="1255">
        <v>5982980</v>
      </c>
      <c r="E15" s="4443" t="s">
        <v>763</v>
      </c>
      <c r="F15" s="4443" t="s">
        <v>763</v>
      </c>
      <c r="G15" s="1503">
        <v>2239232</v>
      </c>
      <c r="H15" s="1255">
        <v>53450</v>
      </c>
      <c r="I15" s="4443" t="s">
        <v>763</v>
      </c>
      <c r="J15" s="1255">
        <v>74705</v>
      </c>
      <c r="K15" s="1255">
        <v>99672</v>
      </c>
      <c r="L15" s="254"/>
      <c r="M15" s="86"/>
    </row>
    <row r="16" spans="1:13" s="64" customFormat="1" ht="21.95" customHeight="1" thickBot="1">
      <c r="A16" s="2993">
        <v>6</v>
      </c>
      <c r="B16" s="2994">
        <v>8471638</v>
      </c>
      <c r="C16" s="2995">
        <v>132559</v>
      </c>
      <c r="D16" s="2995">
        <v>6065604</v>
      </c>
      <c r="E16" s="4474" t="s">
        <v>763</v>
      </c>
      <c r="F16" s="4474" t="s">
        <v>763</v>
      </c>
      <c r="G16" s="2991">
        <v>2149285</v>
      </c>
      <c r="H16" s="2995">
        <v>57602</v>
      </c>
      <c r="I16" s="4474" t="s">
        <v>763</v>
      </c>
      <c r="J16" s="2995">
        <v>56587</v>
      </c>
      <c r="K16" s="2995">
        <v>133233</v>
      </c>
      <c r="M16" s="86"/>
    </row>
    <row r="17" spans="1:13" ht="15.95" customHeight="1">
      <c r="A17" s="3"/>
      <c r="B17" s="3"/>
      <c r="C17" s="3"/>
      <c r="D17" s="3"/>
      <c r="E17" s="3"/>
      <c r="F17" s="3"/>
      <c r="G17" s="3"/>
      <c r="H17" s="3"/>
      <c r="I17" s="1766"/>
      <c r="J17" s="3"/>
      <c r="K17" s="4062" t="s">
        <v>1825</v>
      </c>
      <c r="L17" s="64"/>
      <c r="M17" s="64"/>
    </row>
    <row r="18" spans="1:13" ht="15.95" customHeight="1">
      <c r="A18" s="3" t="s">
        <v>1844</v>
      </c>
      <c r="B18" s="3"/>
      <c r="C18" s="3"/>
      <c r="D18" s="3"/>
      <c r="E18" s="3"/>
      <c r="F18" s="3"/>
      <c r="G18" s="3"/>
      <c r="H18" s="3"/>
      <c r="I18" s="3"/>
      <c r="J18" s="3"/>
      <c r="K18" s="3"/>
      <c r="L18" s="64"/>
      <c r="M18" s="64"/>
    </row>
    <row r="19" spans="1:13" ht="15.95" customHeight="1">
      <c r="A19" s="3" t="s">
        <v>1843</v>
      </c>
      <c r="B19" s="3"/>
      <c r="C19" s="3"/>
      <c r="D19" s="3"/>
      <c r="E19" s="3"/>
      <c r="F19" s="3"/>
      <c r="G19" s="3"/>
      <c r="H19" s="3"/>
      <c r="I19" s="3"/>
      <c r="J19" s="1291"/>
      <c r="K19" s="3"/>
      <c r="L19" s="64"/>
      <c r="M19" s="64"/>
    </row>
    <row r="20" spans="1:13" ht="15.95" customHeight="1">
      <c r="A20" s="4476"/>
      <c r="B20" s="3"/>
      <c r="C20" s="3"/>
      <c r="D20" s="3"/>
      <c r="E20" s="3"/>
      <c r="F20" s="3"/>
      <c r="G20" s="3"/>
      <c r="H20" s="3"/>
      <c r="I20" s="3"/>
      <c r="J20" s="3"/>
      <c r="K20" s="3"/>
      <c r="L20" s="64"/>
      <c r="M20" s="64"/>
    </row>
    <row r="21" spans="1:13" ht="15.95" customHeight="1">
      <c r="A21" s="64"/>
      <c r="B21" s="64"/>
      <c r="C21" s="64"/>
      <c r="D21" s="64"/>
      <c r="E21" s="64"/>
      <c r="F21" s="64"/>
      <c r="G21" s="64"/>
      <c r="H21" s="64"/>
      <c r="I21" s="64"/>
      <c r="J21" s="86"/>
      <c r="K21" s="64"/>
      <c r="L21" s="64"/>
      <c r="M21" s="64"/>
    </row>
    <row r="22" spans="1:13" ht="15.95" customHeight="1">
      <c r="A22" s="64"/>
      <c r="B22" s="64"/>
      <c r="C22" s="64"/>
      <c r="D22" s="64"/>
      <c r="E22" s="64"/>
      <c r="F22" s="64"/>
      <c r="G22" s="64"/>
      <c r="H22" s="64"/>
      <c r="I22" s="64"/>
      <c r="J22" s="64"/>
      <c r="K22" s="64"/>
      <c r="L22" s="64"/>
      <c r="M22" s="64"/>
    </row>
    <row r="23" spans="1:13" ht="15.95" customHeight="1"/>
    <row r="24" spans="1:13" ht="15.95" customHeight="1"/>
    <row r="25" spans="1:13" ht="15.95" customHeight="1"/>
  </sheetData>
  <mergeCells count="3">
    <mergeCell ref="A2:A3"/>
    <mergeCell ref="A10:A11"/>
    <mergeCell ref="K10:K11"/>
  </mergeCells>
  <phoneticPr fontId="2"/>
  <hyperlinks>
    <hyperlink ref="M2" location="目次!F182" display="目 次" xr:uid="{00000000-0004-0000-9D00-000000000000}"/>
  </hyperlinks>
  <pageMargins left="0.74803149606299213" right="0.27559055118110237" top="0.98425196850393704" bottom="0.98425196850393704" header="0.51181102362204722" footer="0.51181102362204722"/>
  <pageSetup paperSize="9" scale="7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36"/>
  <sheetViews>
    <sheetView showGridLines="0" zoomScaleNormal="100" workbookViewId="0">
      <selection activeCell="M2" sqref="M2"/>
    </sheetView>
  </sheetViews>
  <sheetFormatPr defaultRowHeight="13.5"/>
  <cols>
    <col min="1" max="1" width="5.25" style="686" customWidth="1"/>
    <col min="2" max="2" width="2.75" style="686" customWidth="1"/>
    <col min="3" max="11" width="8.5" style="686" customWidth="1"/>
    <col min="12" max="16384" width="9" style="686"/>
  </cols>
  <sheetData>
    <row r="1" spans="1:13" ht="15.75" customHeight="1" thickBot="1">
      <c r="A1" s="1514" t="s">
        <v>5063</v>
      </c>
      <c r="B1" s="707"/>
      <c r="C1" s="707"/>
      <c r="D1" s="707"/>
      <c r="E1" s="707"/>
      <c r="F1" s="707"/>
      <c r="G1" s="707"/>
      <c r="H1" s="707"/>
      <c r="I1" s="707"/>
      <c r="J1" s="707"/>
      <c r="K1" s="707"/>
      <c r="M1" s="195"/>
    </row>
    <row r="2" spans="1:13" ht="18.75">
      <c r="A2" s="5275" t="s">
        <v>2059</v>
      </c>
      <c r="B2" s="5276"/>
      <c r="C2" s="5279" t="s">
        <v>5062</v>
      </c>
      <c r="D2" s="5279"/>
      <c r="E2" s="5279"/>
      <c r="F2" s="5279" t="s">
        <v>5061</v>
      </c>
      <c r="G2" s="5279"/>
      <c r="H2" s="5279"/>
      <c r="I2" s="1131"/>
      <c r="J2" s="3779" t="s">
        <v>5060</v>
      </c>
      <c r="K2" s="3779"/>
      <c r="M2" s="5117" t="s">
        <v>8125</v>
      </c>
    </row>
    <row r="3" spans="1:13">
      <c r="A3" s="5277"/>
      <c r="B3" s="5277"/>
      <c r="C3" s="5280"/>
      <c r="D3" s="5280"/>
      <c r="E3" s="5280"/>
      <c r="F3" s="5280"/>
      <c r="G3" s="5280"/>
      <c r="H3" s="5280"/>
      <c r="I3" s="1132"/>
      <c r="J3" s="3785" t="s">
        <v>5059</v>
      </c>
      <c r="K3" s="3785"/>
    </row>
    <row r="4" spans="1:13">
      <c r="A4" s="5278"/>
      <c r="B4" s="5278"/>
      <c r="C4" s="1118" t="s">
        <v>5058</v>
      </c>
      <c r="D4" s="1118" t="s">
        <v>5056</v>
      </c>
      <c r="E4" s="1118" t="s">
        <v>5055</v>
      </c>
      <c r="F4" s="1118" t="s">
        <v>5058</v>
      </c>
      <c r="G4" s="1118" t="s">
        <v>5056</v>
      </c>
      <c r="H4" s="1118" t="s">
        <v>5055</v>
      </c>
      <c r="I4" s="1118" t="s">
        <v>5057</v>
      </c>
      <c r="J4" s="1118" t="s">
        <v>5056</v>
      </c>
      <c r="K4" s="3786" t="s">
        <v>5055</v>
      </c>
    </row>
    <row r="5" spans="1:13" ht="21.95" customHeight="1">
      <c r="A5" s="1452" t="s">
        <v>5054</v>
      </c>
      <c r="B5" s="1453">
        <v>35</v>
      </c>
      <c r="C5" s="1063">
        <v>658.76</v>
      </c>
      <c r="D5" s="1064">
        <v>24336</v>
      </c>
      <c r="E5" s="1064">
        <v>107902</v>
      </c>
      <c r="F5" s="1065">
        <v>2.4</v>
      </c>
      <c r="G5" s="1064">
        <v>6587</v>
      </c>
      <c r="H5" s="1064">
        <v>26382</v>
      </c>
      <c r="I5" s="1066">
        <f t="shared" ref="I5:I15" si="0">F5/C5*100</f>
        <v>0.36432084522436092</v>
      </c>
      <c r="J5" s="1066">
        <f t="shared" ref="J5:J15" si="1">G5/D5*100</f>
        <v>27.06689677843524</v>
      </c>
      <c r="K5" s="1066">
        <f t="shared" ref="K5:K15" si="2">H5/E5*100</f>
        <v>24.449963856091639</v>
      </c>
    </row>
    <row r="6" spans="1:13" ht="21.95" customHeight="1">
      <c r="A6" s="1454"/>
      <c r="B6" s="1454">
        <v>40</v>
      </c>
      <c r="C6" s="1067">
        <v>658.76</v>
      </c>
      <c r="D6" s="348">
        <v>25718</v>
      </c>
      <c r="E6" s="348">
        <v>105548</v>
      </c>
      <c r="F6" s="1068">
        <v>2.2999999999999998</v>
      </c>
      <c r="G6" s="348">
        <v>6345</v>
      </c>
      <c r="H6" s="348">
        <v>24023</v>
      </c>
      <c r="I6" s="1069">
        <f t="shared" si="0"/>
        <v>0.34914081000667918</v>
      </c>
      <c r="J6" s="1069">
        <f t="shared" si="1"/>
        <v>24.671436348083052</v>
      </c>
      <c r="K6" s="1069">
        <f t="shared" si="2"/>
        <v>22.760260734452572</v>
      </c>
    </row>
    <row r="7" spans="1:13" ht="21.95" customHeight="1">
      <c r="A7" s="1454"/>
      <c r="B7" s="1454">
        <v>45</v>
      </c>
      <c r="C7" s="1067">
        <v>658.76</v>
      </c>
      <c r="D7" s="348">
        <v>27331</v>
      </c>
      <c r="E7" s="348">
        <v>104789</v>
      </c>
      <c r="F7" s="1068">
        <v>3.2</v>
      </c>
      <c r="G7" s="348">
        <v>7136</v>
      </c>
      <c r="H7" s="348">
        <v>25034</v>
      </c>
      <c r="I7" s="1069">
        <f t="shared" si="0"/>
        <v>0.48576112696581458</v>
      </c>
      <c r="J7" s="1069">
        <f t="shared" si="1"/>
        <v>26.109545936848267</v>
      </c>
      <c r="K7" s="1069">
        <f t="shared" si="2"/>
        <v>23.88991210909542</v>
      </c>
    </row>
    <row r="8" spans="1:13" ht="21.95" customHeight="1">
      <c r="A8" s="1454"/>
      <c r="B8" s="1454">
        <v>50</v>
      </c>
      <c r="C8" s="1067">
        <v>658.76</v>
      </c>
      <c r="D8" s="348">
        <v>29064</v>
      </c>
      <c r="E8" s="348">
        <v>107093</v>
      </c>
      <c r="F8" s="1068">
        <v>3.7</v>
      </c>
      <c r="G8" s="348">
        <v>7228</v>
      </c>
      <c r="H8" s="348">
        <v>24072</v>
      </c>
      <c r="I8" s="1069">
        <f t="shared" si="0"/>
        <v>0.56166130305422313</v>
      </c>
      <c r="J8" s="1069">
        <f t="shared" si="1"/>
        <v>24.869254060005506</v>
      </c>
      <c r="K8" s="1069">
        <f t="shared" si="2"/>
        <v>22.477659604269189</v>
      </c>
    </row>
    <row r="9" spans="1:13" ht="21.95" customHeight="1">
      <c r="A9" s="1454"/>
      <c r="B9" s="1454">
        <v>55</v>
      </c>
      <c r="C9" s="1067">
        <v>658.76</v>
      </c>
      <c r="D9" s="348">
        <v>31004</v>
      </c>
      <c r="E9" s="348">
        <v>109465</v>
      </c>
      <c r="F9" s="1068">
        <v>3.8</v>
      </c>
      <c r="G9" s="348">
        <v>7456</v>
      </c>
      <c r="H9" s="348">
        <v>22714</v>
      </c>
      <c r="I9" s="1069">
        <f t="shared" si="0"/>
        <v>0.57684133827190476</v>
      </c>
      <c r="J9" s="1069">
        <f t="shared" si="1"/>
        <v>24.048509869694232</v>
      </c>
      <c r="K9" s="1069">
        <f t="shared" si="2"/>
        <v>20.750011419175081</v>
      </c>
    </row>
    <row r="10" spans="1:13" ht="21.95" customHeight="1">
      <c r="A10" s="1454"/>
      <c r="B10" s="1454">
        <v>60</v>
      </c>
      <c r="C10" s="1067">
        <v>658.76</v>
      </c>
      <c r="D10" s="348">
        <v>31984</v>
      </c>
      <c r="E10" s="348">
        <v>111009</v>
      </c>
      <c r="F10" s="1068">
        <v>7.4</v>
      </c>
      <c r="G10" s="348">
        <v>11694</v>
      </c>
      <c r="H10" s="348">
        <v>35838</v>
      </c>
      <c r="I10" s="1069">
        <f t="shared" si="0"/>
        <v>1.1233226061084463</v>
      </c>
      <c r="J10" s="1069">
        <f t="shared" si="1"/>
        <v>36.562031015507756</v>
      </c>
      <c r="K10" s="1069">
        <f t="shared" si="2"/>
        <v>32.28386887549658</v>
      </c>
    </row>
    <row r="11" spans="1:13" ht="21.95" customHeight="1">
      <c r="A11" s="1455" t="s">
        <v>5053</v>
      </c>
      <c r="B11" s="1454">
        <v>2</v>
      </c>
      <c r="C11" s="1067">
        <v>658.76</v>
      </c>
      <c r="D11" s="348">
        <v>33290</v>
      </c>
      <c r="E11" s="348">
        <v>110402</v>
      </c>
      <c r="F11" s="1068">
        <v>9.5</v>
      </c>
      <c r="G11" s="348">
        <v>14021</v>
      </c>
      <c r="H11" s="348">
        <v>41281</v>
      </c>
      <c r="I11" s="1069">
        <f t="shared" si="0"/>
        <v>1.4421033456797621</v>
      </c>
      <c r="J11" s="1069">
        <f t="shared" si="1"/>
        <v>42.117753079002703</v>
      </c>
      <c r="K11" s="1069">
        <f t="shared" si="2"/>
        <v>37.391532762087643</v>
      </c>
    </row>
    <row r="12" spans="1:13" ht="21.95" customHeight="1">
      <c r="A12" s="1454"/>
      <c r="B12" s="1454">
        <v>7</v>
      </c>
      <c r="C12" s="1067">
        <v>658.76</v>
      </c>
      <c r="D12" s="348">
        <v>34890</v>
      </c>
      <c r="E12" s="348">
        <v>110204</v>
      </c>
      <c r="F12" s="1068">
        <v>9.5</v>
      </c>
      <c r="G12" s="348">
        <v>14263</v>
      </c>
      <c r="H12" s="348">
        <v>39743</v>
      </c>
      <c r="I12" s="1069">
        <f t="shared" si="0"/>
        <v>1.4421033456797621</v>
      </c>
      <c r="J12" s="1069">
        <f t="shared" si="1"/>
        <v>40.879908283175695</v>
      </c>
      <c r="K12" s="1069">
        <f t="shared" si="2"/>
        <v>36.0631193060143</v>
      </c>
    </row>
    <row r="13" spans="1:13" ht="21.95" customHeight="1">
      <c r="A13" s="1454"/>
      <c r="B13" s="1454">
        <v>12</v>
      </c>
      <c r="C13" s="1067">
        <v>658.76</v>
      </c>
      <c r="D13" s="348">
        <v>36762</v>
      </c>
      <c r="E13" s="348">
        <v>110589</v>
      </c>
      <c r="F13" s="1068">
        <v>9.5500000000000007</v>
      </c>
      <c r="G13" s="348">
        <v>14504</v>
      </c>
      <c r="H13" s="348">
        <v>38597</v>
      </c>
      <c r="I13" s="1069">
        <f t="shared" si="0"/>
        <v>1.4496933632886031</v>
      </c>
      <c r="J13" s="1069">
        <f t="shared" si="1"/>
        <v>39.453783798487571</v>
      </c>
      <c r="K13" s="1069">
        <f t="shared" si="2"/>
        <v>34.901301214406494</v>
      </c>
    </row>
    <row r="14" spans="1:13" ht="21.95" customHeight="1">
      <c r="A14" s="1454"/>
      <c r="B14" s="1454">
        <v>17</v>
      </c>
      <c r="C14" s="1067">
        <v>658.76</v>
      </c>
      <c r="D14" s="348">
        <v>37350</v>
      </c>
      <c r="E14" s="348">
        <v>108624</v>
      </c>
      <c r="F14" s="1068">
        <v>9.5500000000000007</v>
      </c>
      <c r="G14" s="348">
        <v>13925</v>
      </c>
      <c r="H14" s="348">
        <v>36512</v>
      </c>
      <c r="I14" s="1069">
        <f t="shared" si="0"/>
        <v>1.4496933632886031</v>
      </c>
      <c r="J14" s="1069">
        <f t="shared" si="1"/>
        <v>37.282463186077642</v>
      </c>
      <c r="K14" s="1069">
        <f t="shared" si="2"/>
        <v>33.613197820002945</v>
      </c>
      <c r="L14" s="711"/>
    </row>
    <row r="15" spans="1:13" ht="21.95" customHeight="1">
      <c r="A15" s="1454"/>
      <c r="B15" s="1454">
        <v>22</v>
      </c>
      <c r="C15" s="1067">
        <v>658.73</v>
      </c>
      <c r="D15" s="348">
        <v>37867</v>
      </c>
      <c r="E15" s="348">
        <v>105335</v>
      </c>
      <c r="F15" s="1068">
        <v>9.5299999999999994</v>
      </c>
      <c r="G15" s="348">
        <v>13760</v>
      </c>
      <c r="H15" s="348">
        <v>34695</v>
      </c>
      <c r="I15" s="1069">
        <f t="shared" si="0"/>
        <v>1.4467232401742747</v>
      </c>
      <c r="J15" s="1069">
        <f t="shared" si="1"/>
        <v>36.337708294821347</v>
      </c>
      <c r="K15" s="1069">
        <f t="shared" si="2"/>
        <v>32.937769971994115</v>
      </c>
    </row>
    <row r="16" spans="1:13" ht="21.95" customHeight="1">
      <c r="A16" s="1454"/>
      <c r="B16" s="1454">
        <v>27</v>
      </c>
      <c r="C16" s="1067">
        <v>658.66</v>
      </c>
      <c r="D16" s="348">
        <v>37694</v>
      </c>
      <c r="E16" s="348">
        <v>101581</v>
      </c>
      <c r="F16" s="1068">
        <v>9.3699999999999992</v>
      </c>
      <c r="G16" s="348">
        <v>13463</v>
      </c>
      <c r="H16" s="348">
        <v>32938</v>
      </c>
      <c r="I16" s="1069">
        <v>1.4225852488385509</v>
      </c>
      <c r="J16" s="1069">
        <v>35.716559664668118</v>
      </c>
      <c r="K16" s="1069">
        <v>32.425355135310738</v>
      </c>
    </row>
    <row r="17" spans="1:11" ht="21.95" customHeight="1" thickBot="1">
      <c r="A17" s="1515" t="s">
        <v>5052</v>
      </c>
      <c r="B17" s="1516">
        <v>2</v>
      </c>
      <c r="C17" s="1517">
        <v>658.66</v>
      </c>
      <c r="D17" s="1518">
        <v>38903</v>
      </c>
      <c r="E17" s="1518">
        <v>98164</v>
      </c>
      <c r="F17" s="1519">
        <v>9.1</v>
      </c>
      <c r="G17" s="1518">
        <v>13086</v>
      </c>
      <c r="H17" s="1518">
        <v>30370</v>
      </c>
      <c r="I17" s="1520">
        <f>F17/C17*100</f>
        <v>1.3815929311025414</v>
      </c>
      <c r="J17" s="1520">
        <f>G17/D17*100</f>
        <v>33.63750867542349</v>
      </c>
      <c r="K17" s="1520">
        <f>H17/E17*100</f>
        <v>30.938022085489592</v>
      </c>
    </row>
    <row r="18" spans="1:11" s="707" customFormat="1">
      <c r="A18" s="687"/>
      <c r="B18" s="687"/>
      <c r="K18" s="1487" t="s">
        <v>5992</v>
      </c>
    </row>
    <row r="19" spans="1:11" s="707" customFormat="1">
      <c r="A19" s="687"/>
      <c r="B19" s="687"/>
      <c r="C19" s="687"/>
      <c r="D19" s="687"/>
      <c r="E19" s="687"/>
      <c r="F19" s="687"/>
      <c r="G19" s="687"/>
      <c r="H19" s="687"/>
      <c r="I19" s="687"/>
      <c r="J19" s="687"/>
      <c r="K19" s="704"/>
    </row>
    <row r="20" spans="1:11" s="707" customFormat="1">
      <c r="A20" s="704"/>
      <c r="B20" s="687"/>
      <c r="C20" s="687"/>
      <c r="D20" s="687"/>
      <c r="E20" s="687"/>
      <c r="F20" s="687"/>
      <c r="G20" s="687"/>
      <c r="H20" s="687"/>
      <c r="I20" s="687"/>
      <c r="J20" s="687"/>
      <c r="K20" s="687"/>
    </row>
    <row r="21" spans="1:11" s="687" customFormat="1" ht="12.75">
      <c r="A21" s="704"/>
      <c r="C21" s="710"/>
    </row>
    <row r="22" spans="1:11" s="687" customFormat="1" ht="12.75"/>
    <row r="23" spans="1:11" s="687" customFormat="1" ht="12.75"/>
    <row r="24" spans="1:11" s="707" customFormat="1">
      <c r="A24" s="704"/>
      <c r="B24" s="687"/>
      <c r="H24" s="709"/>
    </row>
    <row r="25" spans="1:11" s="707" customFormat="1">
      <c r="A25" s="704"/>
      <c r="B25" s="687"/>
    </row>
    <row r="26" spans="1:11" s="707" customFormat="1">
      <c r="J26" s="687"/>
    </row>
    <row r="27" spans="1:11" s="707" customFormat="1"/>
    <row r="28" spans="1:11" s="707" customFormat="1"/>
    <row r="29" spans="1:11" s="707" customFormat="1"/>
    <row r="30" spans="1:11" s="707" customFormat="1"/>
    <row r="31" spans="1:11" s="707" customFormat="1"/>
    <row r="32" spans="1:11" s="707" customFormat="1"/>
    <row r="33" s="707" customFormat="1"/>
    <row r="34" s="707" customFormat="1"/>
    <row r="35" s="707" customFormat="1"/>
    <row r="36" s="707" customFormat="1"/>
  </sheetData>
  <mergeCells count="3">
    <mergeCell ref="A2:B4"/>
    <mergeCell ref="C2:E3"/>
    <mergeCell ref="F2:H3"/>
  </mergeCells>
  <phoneticPr fontId="2"/>
  <hyperlinks>
    <hyperlink ref="M2" location="目次!F21" display="目　次" xr:uid="{00000000-0004-0000-0E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H16"/>
  <sheetViews>
    <sheetView showGridLines="0" zoomScaleNormal="100" workbookViewId="0">
      <selection activeCell="H2" sqref="H2"/>
    </sheetView>
  </sheetViews>
  <sheetFormatPr defaultRowHeight="12.75"/>
  <cols>
    <col min="1" max="1" width="8.5" style="64" customWidth="1"/>
    <col min="2" max="5" width="15.25" style="64" customWidth="1"/>
    <col min="6" max="6" width="5.625" style="64" customWidth="1"/>
    <col min="7" max="7" width="3.625" style="64" customWidth="1"/>
    <col min="8" max="8" width="11.375" style="64" customWidth="1"/>
    <col min="9" max="16384" width="9" style="64"/>
  </cols>
  <sheetData>
    <row r="1" spans="1:8" ht="22.5" customHeight="1" thickBot="1">
      <c r="A1" s="5212" t="s">
        <v>1773</v>
      </c>
      <c r="E1" s="123" t="s">
        <v>1772</v>
      </c>
    </row>
    <row r="2" spans="1:8" ht="15.95" customHeight="1">
      <c r="A2" s="3977" t="s">
        <v>610</v>
      </c>
      <c r="B2" s="4073" t="s">
        <v>1771</v>
      </c>
      <c r="C2" s="3975" t="s">
        <v>1770</v>
      </c>
      <c r="D2" s="3975" t="s">
        <v>1769</v>
      </c>
      <c r="E2" s="3975" t="s">
        <v>1768</v>
      </c>
      <c r="F2" s="3"/>
      <c r="H2" s="588" t="s">
        <v>8129</v>
      </c>
    </row>
    <row r="3" spans="1:8" ht="15.75" customHeight="1">
      <c r="A3" s="1325">
        <v>2</v>
      </c>
      <c r="B3" s="1232">
        <v>18182</v>
      </c>
      <c r="C3" s="1232">
        <v>15384020</v>
      </c>
      <c r="D3" s="1232">
        <v>14143430</v>
      </c>
      <c r="E3" s="2824">
        <v>846</v>
      </c>
      <c r="F3" s="123"/>
    </row>
    <row r="4" spans="1:8" ht="15.75" customHeight="1">
      <c r="A4" s="1325">
        <v>3</v>
      </c>
      <c r="B4" s="2825">
        <v>17983</v>
      </c>
      <c r="C4" s="2826">
        <v>15380599</v>
      </c>
      <c r="D4" s="2826">
        <v>14143704</v>
      </c>
      <c r="E4" s="2826">
        <v>855</v>
      </c>
      <c r="F4" s="123"/>
    </row>
    <row r="5" spans="1:8" ht="15.75" customHeight="1">
      <c r="A5" s="1325">
        <v>4</v>
      </c>
      <c r="B5" s="1238">
        <v>18196</v>
      </c>
      <c r="C5" s="1238">
        <v>15644727</v>
      </c>
      <c r="D5" s="1238">
        <v>14328889</v>
      </c>
      <c r="E5" s="1238">
        <v>859</v>
      </c>
      <c r="F5" s="123"/>
    </row>
    <row r="6" spans="1:8" ht="15.75" customHeight="1">
      <c r="A6" s="3225">
        <v>5</v>
      </c>
      <c r="B6" s="1238">
        <v>18556</v>
      </c>
      <c r="C6" s="1238">
        <v>16309844</v>
      </c>
      <c r="D6" s="1238">
        <v>14940731</v>
      </c>
      <c r="E6" s="1238">
        <v>879</v>
      </c>
      <c r="F6" s="3"/>
    </row>
    <row r="7" spans="1:8" ht="15.95" customHeight="1" thickBot="1">
      <c r="A7" s="3226">
        <v>6</v>
      </c>
      <c r="B7" s="3227">
        <v>18853</v>
      </c>
      <c r="C7" s="3227">
        <v>16598141</v>
      </c>
      <c r="D7" s="3227">
        <v>15203668</v>
      </c>
      <c r="E7" s="3227">
        <v>880</v>
      </c>
      <c r="F7" s="3"/>
    </row>
    <row r="8" spans="1:8" ht="15.95" customHeight="1">
      <c r="A8" s="3"/>
      <c r="B8" s="3"/>
      <c r="C8" s="3"/>
      <c r="D8" s="3"/>
      <c r="E8" s="123" t="s">
        <v>1767</v>
      </c>
      <c r="F8" s="3"/>
    </row>
    <row r="9" spans="1:8" ht="15.95" customHeight="1">
      <c r="A9" s="3"/>
      <c r="B9" s="3"/>
      <c r="C9" s="3"/>
      <c r="D9" s="3"/>
      <c r="E9" s="3"/>
      <c r="F9" s="3"/>
    </row>
    <row r="10" spans="1:8" ht="15.95" customHeight="1"/>
    <row r="11" spans="1:8" ht="15.95" customHeight="1"/>
    <row r="12" spans="1:8" ht="15.95" customHeight="1"/>
    <row r="13" spans="1:8" ht="15.95" customHeight="1"/>
    <row r="14" spans="1:8" ht="15.95" customHeight="1"/>
    <row r="15" spans="1:8" ht="15.95" customHeight="1">
      <c r="C15" s="106"/>
    </row>
    <row r="16" spans="1:8" ht="15.95" customHeight="1"/>
  </sheetData>
  <phoneticPr fontId="2"/>
  <hyperlinks>
    <hyperlink ref="H2" location="目次!F183" display="目 次" xr:uid="{00000000-0004-0000-9E00-000000000000}"/>
  </hyperlinks>
  <pageMargins left="0.86614173228346458" right="0.64" top="0.98425196850393704" bottom="0.98425196850393704" header="0.51181102362204722" footer="0.51181102362204722"/>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F22"/>
  <sheetViews>
    <sheetView workbookViewId="0">
      <selection activeCell="F2" sqref="F2"/>
    </sheetView>
  </sheetViews>
  <sheetFormatPr defaultRowHeight="13.5"/>
  <cols>
    <col min="1" max="4" width="14" style="5034" customWidth="1"/>
    <col min="5" max="16384" width="9" style="5034"/>
  </cols>
  <sheetData>
    <row r="1" spans="1:6" ht="15" customHeight="1" thickBot="1">
      <c r="A1" s="4951" t="s">
        <v>8052</v>
      </c>
      <c r="B1" s="4994"/>
      <c r="C1" s="4994"/>
      <c r="D1" s="4994"/>
    </row>
    <row r="2" spans="1:6" s="5038" customFormat="1" ht="15" customHeight="1">
      <c r="A2" s="5035" t="s">
        <v>2059</v>
      </c>
      <c r="B2" s="5036" t="s">
        <v>8053</v>
      </c>
      <c r="C2" s="5037" t="s">
        <v>8054</v>
      </c>
      <c r="D2" s="5037" t="s">
        <v>8055</v>
      </c>
      <c r="F2" s="588" t="s">
        <v>8129</v>
      </c>
    </row>
    <row r="3" spans="1:6" s="4994" customFormat="1" ht="15" customHeight="1">
      <c r="A3" s="5039">
        <v>30</v>
      </c>
      <c r="B3" s="5040">
        <v>1.71</v>
      </c>
      <c r="C3" s="5040">
        <v>1.57</v>
      </c>
      <c r="D3" s="5041">
        <v>1.42</v>
      </c>
    </row>
    <row r="4" spans="1:6" s="4994" customFormat="1" ht="15" customHeight="1">
      <c r="A4" s="5039" t="s">
        <v>413</v>
      </c>
      <c r="B4" s="5042">
        <v>1.75</v>
      </c>
      <c r="C4" s="5040">
        <v>1.57</v>
      </c>
      <c r="D4" s="5041">
        <v>1.36</v>
      </c>
    </row>
    <row r="5" spans="1:6" s="4994" customFormat="1" ht="15" customHeight="1">
      <c r="A5" s="5039">
        <v>2</v>
      </c>
      <c r="B5" s="5042">
        <v>1.64</v>
      </c>
      <c r="C5" s="5040">
        <v>1.46</v>
      </c>
      <c r="D5" s="5041">
        <v>1.33</v>
      </c>
    </row>
    <row r="6" spans="1:6" s="4994" customFormat="1" ht="15" customHeight="1">
      <c r="A6" s="5043">
        <v>3</v>
      </c>
      <c r="B6" s="5044">
        <v>1.63</v>
      </c>
      <c r="C6" s="5045">
        <v>1.44</v>
      </c>
      <c r="D6" s="5046">
        <v>1.3</v>
      </c>
    </row>
    <row r="7" spans="1:6" s="4994" customFormat="1" ht="15" customHeight="1" thickBot="1">
      <c r="A7" s="5051">
        <v>4</v>
      </c>
      <c r="B7" s="5048">
        <v>1.55</v>
      </c>
      <c r="C7" s="5049">
        <v>1.43</v>
      </c>
      <c r="D7" s="5050">
        <v>1.26</v>
      </c>
    </row>
    <row r="8" spans="1:6">
      <c r="C8" s="5052" t="s">
        <v>8056</v>
      </c>
      <c r="D8" s="5053"/>
    </row>
    <row r="22" spans="4:4">
      <c r="D22" s="5047"/>
    </row>
  </sheetData>
  <phoneticPr fontId="2"/>
  <hyperlinks>
    <hyperlink ref="F2" location="目次!F184" display="目 次" xr:uid="{C277D44B-409E-4CA2-A047-7FC64769EDAD}"/>
  </hyperlinks>
  <pageMargins left="0.97" right="0.78700000000000003" top="0.98399999999999999" bottom="0.98399999999999999" header="0.51200000000000001" footer="0.51200000000000001"/>
  <pageSetup paperSize="9" orientation="portrait" horizontalDpi="300" verticalDpi="300"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M58"/>
  <sheetViews>
    <sheetView zoomScaleNormal="100" workbookViewId="0">
      <selection sqref="A1:H1"/>
    </sheetView>
  </sheetViews>
  <sheetFormatPr defaultRowHeight="13.5"/>
  <cols>
    <col min="1" max="1" width="4" style="3667" customWidth="1"/>
    <col min="2" max="2" width="9.375" style="3667" customWidth="1"/>
    <col min="3" max="3" width="7.625" style="3667" customWidth="1"/>
    <col min="4" max="4" width="10.875" style="3667" customWidth="1"/>
    <col min="5" max="5" width="8.875" style="3667" customWidth="1"/>
    <col min="6" max="6" width="5" style="3667" customWidth="1"/>
    <col min="7" max="7" width="6.375" style="3667" customWidth="1"/>
    <col min="8" max="8" width="12.75" style="3667" customWidth="1"/>
    <col min="9" max="9" width="22.875" style="3667" bestFit="1" customWidth="1"/>
    <col min="10" max="10" width="7.625" style="3667" customWidth="1"/>
    <col min="11" max="16384" width="9" style="3667"/>
  </cols>
  <sheetData>
    <row r="1" spans="1:13" ht="17.25">
      <c r="A1" s="6352" t="s">
        <v>7336</v>
      </c>
      <c r="B1" s="6352"/>
      <c r="C1" s="6352"/>
      <c r="D1" s="6352"/>
      <c r="E1" s="6352"/>
      <c r="F1" s="6352"/>
      <c r="G1" s="6352"/>
      <c r="H1" s="6352"/>
      <c r="J1" s="3699"/>
    </row>
    <row r="2" spans="1:13">
      <c r="B2" s="3698"/>
      <c r="C2" s="3698"/>
      <c r="D2" s="3698"/>
      <c r="E2" s="3698"/>
      <c r="F2" s="3698"/>
      <c r="G2" s="3698"/>
      <c r="H2" s="3698"/>
      <c r="I2" s="4477" t="s">
        <v>7891</v>
      </c>
      <c r="J2" s="3697"/>
      <c r="K2" s="6343" t="s">
        <v>7619</v>
      </c>
      <c r="L2" s="3697"/>
      <c r="M2" s="3697"/>
    </row>
    <row r="3" spans="1:13">
      <c r="A3" s="6353" t="s">
        <v>7335</v>
      </c>
      <c r="B3" s="6353"/>
      <c r="C3" s="6353"/>
      <c r="D3" s="3690" t="s">
        <v>7334</v>
      </c>
      <c r="E3" s="3690"/>
      <c r="F3" s="3690"/>
      <c r="G3" s="3690"/>
      <c r="H3" s="3690"/>
      <c r="I3" s="3690"/>
      <c r="J3" s="3690"/>
      <c r="K3" s="6343"/>
      <c r="L3" s="3690"/>
      <c r="M3" s="3690"/>
    </row>
    <row r="4" spans="1:13">
      <c r="A4" s="3671"/>
      <c r="B4" s="3671"/>
      <c r="C4" s="3671"/>
    </row>
    <row r="5" spans="1:13">
      <c r="A5" s="6354" t="s">
        <v>7333</v>
      </c>
      <c r="B5" s="6354"/>
      <c r="C5" s="6354"/>
      <c r="D5" s="3672" t="s">
        <v>7332</v>
      </c>
      <c r="E5" s="6355" t="s">
        <v>7331</v>
      </c>
      <c r="F5" s="6355"/>
      <c r="G5" s="6355"/>
      <c r="H5" s="3692" t="s">
        <v>7327</v>
      </c>
    </row>
    <row r="6" spans="1:13">
      <c r="A6" s="3690"/>
      <c r="B6" s="3690"/>
      <c r="C6" s="3693"/>
      <c r="D6" s="3672"/>
      <c r="E6" s="6355" t="s">
        <v>7330</v>
      </c>
      <c r="F6" s="6355"/>
      <c r="G6" s="6355"/>
      <c r="H6" s="3692" t="s">
        <v>7325</v>
      </c>
    </row>
    <row r="7" spans="1:13">
      <c r="A7" s="3690"/>
      <c r="B7" s="3690"/>
      <c r="C7" s="3693"/>
      <c r="D7" s="3672" t="s">
        <v>7329</v>
      </c>
      <c r="E7" s="6355" t="s">
        <v>7328</v>
      </c>
      <c r="F7" s="6355"/>
      <c r="G7" s="6355"/>
      <c r="H7" s="3692" t="s">
        <v>7327</v>
      </c>
    </row>
    <row r="8" spans="1:13">
      <c r="A8" s="3690"/>
      <c r="B8" s="3690"/>
      <c r="C8" s="3693"/>
      <c r="D8" s="3672"/>
      <c r="E8" s="6355" t="s">
        <v>7326</v>
      </c>
      <c r="F8" s="6355"/>
      <c r="G8" s="6355"/>
      <c r="H8" s="3692" t="s">
        <v>7325</v>
      </c>
    </row>
    <row r="9" spans="1:13">
      <c r="A9" s="3671"/>
      <c r="B9" s="3671"/>
      <c r="C9" s="3671"/>
    </row>
    <row r="10" spans="1:13" ht="13.5" customHeight="1">
      <c r="A10" s="6354" t="s">
        <v>7324</v>
      </c>
      <c r="B10" s="6354"/>
      <c r="C10" s="6354"/>
      <c r="D10" s="3692" t="s">
        <v>7323</v>
      </c>
      <c r="E10" s="3696" t="s">
        <v>7892</v>
      </c>
      <c r="F10" s="3695"/>
      <c r="G10" s="3690"/>
      <c r="H10" s="3690"/>
      <c r="I10" s="3690"/>
      <c r="J10" s="3694"/>
      <c r="K10" s="3694"/>
      <c r="L10" s="3694"/>
    </row>
    <row r="11" spans="1:13">
      <c r="A11" s="3690"/>
      <c r="B11" s="3690"/>
      <c r="C11" s="3693"/>
      <c r="D11" s="3692" t="s">
        <v>7322</v>
      </c>
      <c r="E11" s="3691" t="s">
        <v>7321</v>
      </c>
      <c r="F11" s="3692"/>
      <c r="G11" s="3691"/>
      <c r="H11" s="3690"/>
      <c r="I11" s="3690"/>
      <c r="J11" s="3690"/>
      <c r="K11" s="3690"/>
      <c r="L11" s="3690"/>
    </row>
    <row r="12" spans="1:13">
      <c r="A12" s="3671"/>
      <c r="B12" s="3671"/>
      <c r="C12" s="3671"/>
    </row>
    <row r="13" spans="1:13">
      <c r="A13" s="6354" t="s">
        <v>7320</v>
      </c>
      <c r="B13" s="6354"/>
      <c r="C13" s="6354"/>
      <c r="D13" s="3689" t="s">
        <v>7319</v>
      </c>
      <c r="E13" s="3689"/>
      <c r="F13" s="3689"/>
      <c r="G13" s="3688"/>
      <c r="H13" s="3688"/>
      <c r="I13" s="3688"/>
      <c r="J13" s="3688"/>
    </row>
    <row r="14" spans="1:13" ht="15" customHeight="1">
      <c r="A14" s="3680"/>
      <c r="B14" s="6348" t="s">
        <v>7318</v>
      </c>
      <c r="C14" s="6349"/>
      <c r="D14" s="6350" t="s">
        <v>7317</v>
      </c>
      <c r="E14" s="6351"/>
      <c r="F14" s="3687"/>
      <c r="G14" s="6350" t="s">
        <v>7316</v>
      </c>
      <c r="H14" s="6350"/>
      <c r="I14" s="3686" t="s">
        <v>7315</v>
      </c>
      <c r="J14" s="3677"/>
    </row>
    <row r="15" spans="1:13" ht="15" customHeight="1">
      <c r="A15" s="3680"/>
      <c r="B15" s="6344" t="s">
        <v>7314</v>
      </c>
      <c r="C15" s="6345"/>
      <c r="D15" s="6346" t="s">
        <v>7313</v>
      </c>
      <c r="E15" s="6347"/>
      <c r="F15" s="3682"/>
      <c r="G15" s="6345" t="s">
        <v>7312</v>
      </c>
      <c r="H15" s="6345"/>
      <c r="I15" s="3681" t="s">
        <v>7311</v>
      </c>
      <c r="J15" s="3677"/>
    </row>
    <row r="16" spans="1:13" ht="15" customHeight="1">
      <c r="A16" s="3680"/>
      <c r="B16" s="6344" t="s">
        <v>7310</v>
      </c>
      <c r="C16" s="6345"/>
      <c r="D16" s="6346" t="s">
        <v>7309</v>
      </c>
      <c r="E16" s="6347"/>
      <c r="F16" s="3682"/>
      <c r="G16" s="6345" t="s">
        <v>7308</v>
      </c>
      <c r="H16" s="6345"/>
      <c r="I16" s="3681" t="s">
        <v>7307</v>
      </c>
      <c r="J16" s="3677"/>
    </row>
    <row r="17" spans="1:12" ht="15" customHeight="1">
      <c r="A17" s="3680"/>
      <c r="B17" s="6344" t="s">
        <v>7306</v>
      </c>
      <c r="C17" s="6345"/>
      <c r="D17" s="6346" t="s">
        <v>7305</v>
      </c>
      <c r="E17" s="6347"/>
      <c r="F17" s="3682"/>
      <c r="G17" s="6345" t="s">
        <v>7304</v>
      </c>
      <c r="H17" s="6345"/>
      <c r="I17" s="3681" t="s">
        <v>7303</v>
      </c>
      <c r="J17" s="3677"/>
    </row>
    <row r="18" spans="1:12" ht="15" customHeight="1">
      <c r="A18" s="3680"/>
      <c r="B18" s="6344" t="s">
        <v>7302</v>
      </c>
      <c r="C18" s="6345"/>
      <c r="D18" s="6346" t="s">
        <v>7301</v>
      </c>
      <c r="E18" s="6347"/>
      <c r="F18" s="3682"/>
      <c r="G18" s="6345"/>
      <c r="H18" s="6345"/>
      <c r="I18" s="3685" t="s">
        <v>7300</v>
      </c>
      <c r="J18" s="3677"/>
    </row>
    <row r="19" spans="1:12" ht="15" customHeight="1">
      <c r="A19" s="3680"/>
      <c r="B19" s="6344" t="s">
        <v>7299</v>
      </c>
      <c r="C19" s="6345"/>
      <c r="D19" s="6346" t="s">
        <v>7298</v>
      </c>
      <c r="E19" s="6347"/>
      <c r="F19" s="3682"/>
      <c r="G19" s="6345"/>
      <c r="H19" s="6345"/>
      <c r="I19" s="3684" t="s">
        <v>7297</v>
      </c>
      <c r="J19" s="3677"/>
    </row>
    <row r="20" spans="1:12" ht="15" customHeight="1">
      <c r="A20" s="3680"/>
      <c r="B20" s="6344" t="s">
        <v>7296</v>
      </c>
      <c r="C20" s="6345"/>
      <c r="D20" s="6346" t="s">
        <v>7295</v>
      </c>
      <c r="E20" s="6347"/>
      <c r="F20" s="3682"/>
      <c r="G20" s="6345" t="s">
        <v>7294</v>
      </c>
      <c r="H20" s="6345"/>
      <c r="I20" s="3681" t="s">
        <v>7267</v>
      </c>
      <c r="J20" s="3677"/>
    </row>
    <row r="21" spans="1:12" ht="15" customHeight="1">
      <c r="A21" s="3680"/>
      <c r="B21" s="6344" t="s">
        <v>7293</v>
      </c>
      <c r="C21" s="6345"/>
      <c r="D21" s="6346" t="s">
        <v>7292</v>
      </c>
      <c r="E21" s="6347"/>
      <c r="F21" s="3682"/>
      <c r="G21" s="6345" t="s">
        <v>7291</v>
      </c>
      <c r="H21" s="6345"/>
      <c r="I21" s="3681" t="s">
        <v>7267</v>
      </c>
      <c r="J21" s="3677"/>
    </row>
    <row r="22" spans="1:12" ht="15" customHeight="1">
      <c r="A22" s="3680"/>
      <c r="B22" s="6344" t="s">
        <v>7290</v>
      </c>
      <c r="C22" s="6345"/>
      <c r="D22" s="6346" t="s">
        <v>7289</v>
      </c>
      <c r="E22" s="6347"/>
      <c r="F22" s="3682"/>
      <c r="G22" s="6345" t="s">
        <v>7288</v>
      </c>
      <c r="H22" s="6345"/>
      <c r="I22" s="3681" t="s">
        <v>7267</v>
      </c>
      <c r="J22" s="3677"/>
    </row>
    <row r="23" spans="1:12" ht="15" customHeight="1">
      <c r="A23" s="3680"/>
      <c r="B23" s="6344" t="s">
        <v>7287</v>
      </c>
      <c r="C23" s="6345"/>
      <c r="D23" s="6346" t="s">
        <v>7286</v>
      </c>
      <c r="E23" s="6347"/>
      <c r="F23" s="3682"/>
      <c r="G23" s="6345" t="s">
        <v>7285</v>
      </c>
      <c r="H23" s="6345"/>
      <c r="I23" s="3681" t="s">
        <v>7267</v>
      </c>
      <c r="J23" s="3677"/>
    </row>
    <row r="24" spans="1:12" ht="15" customHeight="1">
      <c r="A24" s="3680"/>
      <c r="B24" s="6344" t="s">
        <v>7284</v>
      </c>
      <c r="C24" s="6345"/>
      <c r="D24" s="6346" t="s">
        <v>7283</v>
      </c>
      <c r="E24" s="6347"/>
      <c r="F24" s="3682"/>
      <c r="G24" s="6345" t="s">
        <v>7282</v>
      </c>
      <c r="H24" s="6345"/>
      <c r="I24" s="3681" t="s">
        <v>7267</v>
      </c>
      <c r="J24" s="3677"/>
    </row>
    <row r="25" spans="1:12" ht="15" customHeight="1">
      <c r="A25" s="3680"/>
      <c r="B25" s="6344" t="s">
        <v>7281</v>
      </c>
      <c r="C25" s="6345"/>
      <c r="D25" s="6346" t="s">
        <v>7278</v>
      </c>
      <c r="E25" s="6347"/>
      <c r="F25" s="3682"/>
      <c r="G25" s="6345" t="s">
        <v>7280</v>
      </c>
      <c r="H25" s="6345"/>
      <c r="I25" s="3681" t="s">
        <v>7267</v>
      </c>
      <c r="J25" s="3677"/>
    </row>
    <row r="26" spans="1:12" ht="15" customHeight="1">
      <c r="A26" s="3680"/>
      <c r="B26" s="6344" t="s">
        <v>7279</v>
      </c>
      <c r="C26" s="6345"/>
      <c r="D26" s="6346" t="s">
        <v>7278</v>
      </c>
      <c r="E26" s="6347"/>
      <c r="F26" s="3682"/>
      <c r="G26" s="6345" t="s">
        <v>7277</v>
      </c>
      <c r="H26" s="6345"/>
      <c r="I26" s="3681" t="s">
        <v>7267</v>
      </c>
      <c r="J26" s="3677"/>
      <c r="L26" s="3683"/>
    </row>
    <row r="27" spans="1:12" ht="15" customHeight="1">
      <c r="A27" s="3680"/>
      <c r="B27" s="6356" t="s">
        <v>7276</v>
      </c>
      <c r="C27" s="6357"/>
      <c r="D27" s="6358" t="s">
        <v>7275</v>
      </c>
      <c r="E27" s="6359"/>
      <c r="F27" s="3682"/>
      <c r="G27" s="6345" t="s">
        <v>7274</v>
      </c>
      <c r="H27" s="6345"/>
      <c r="I27" s="3681" t="s">
        <v>7267</v>
      </c>
      <c r="J27" s="3677"/>
    </row>
    <row r="28" spans="1:12" ht="15" customHeight="1">
      <c r="A28" s="3680"/>
      <c r="B28" s="6344" t="s">
        <v>7273</v>
      </c>
      <c r="C28" s="6345"/>
      <c r="D28" s="6346" t="s">
        <v>7272</v>
      </c>
      <c r="E28" s="6347"/>
      <c r="F28" s="3682"/>
      <c r="G28" s="6345" t="s">
        <v>7271</v>
      </c>
      <c r="H28" s="6345"/>
      <c r="I28" s="3681" t="s">
        <v>7267</v>
      </c>
      <c r="J28" s="3677"/>
    </row>
    <row r="29" spans="1:12" ht="15" customHeight="1">
      <c r="A29" s="3680"/>
      <c r="B29" s="6344" t="s">
        <v>7270</v>
      </c>
      <c r="C29" s="6345"/>
      <c r="D29" s="6346" t="s">
        <v>7269</v>
      </c>
      <c r="E29" s="6347"/>
      <c r="F29" s="3682"/>
      <c r="G29" s="6345" t="s">
        <v>7268</v>
      </c>
      <c r="H29" s="6345"/>
      <c r="I29" s="3681" t="s">
        <v>7267</v>
      </c>
      <c r="J29" s="3677"/>
    </row>
    <row r="30" spans="1:12" ht="15" customHeight="1">
      <c r="A30" s="3680"/>
      <c r="B30" s="6344" t="s">
        <v>7266</v>
      </c>
      <c r="C30" s="6345"/>
      <c r="D30" s="6346" t="s">
        <v>7265</v>
      </c>
      <c r="E30" s="6347"/>
      <c r="F30" s="3679"/>
      <c r="G30" s="6362" t="s">
        <v>7264</v>
      </c>
      <c r="H30" s="6362"/>
      <c r="I30" s="3678" t="s">
        <v>7263</v>
      </c>
      <c r="J30" s="3677"/>
    </row>
    <row r="31" spans="1:12" ht="27" customHeight="1">
      <c r="A31" s="3676"/>
      <c r="B31" s="6361"/>
      <c r="C31" s="6362"/>
      <c r="D31" s="3675"/>
      <c r="E31" s="3674"/>
      <c r="F31" s="6363" t="s">
        <v>7262</v>
      </c>
      <c r="G31" s="6364"/>
      <c r="H31" s="6364"/>
      <c r="I31" s="6365"/>
      <c r="J31" s="3673"/>
    </row>
    <row r="32" spans="1:12">
      <c r="A32" s="3669"/>
      <c r="B32" s="3669"/>
      <c r="C32" s="3669"/>
      <c r="D32" s="3669"/>
      <c r="E32" s="3669"/>
      <c r="F32" s="3669"/>
      <c r="G32" s="3669"/>
      <c r="H32" s="3669"/>
      <c r="I32" s="3669"/>
      <c r="J32" s="3669"/>
    </row>
    <row r="33" spans="1:7">
      <c r="A33" s="4092" t="s">
        <v>7261</v>
      </c>
      <c r="B33" s="4092"/>
      <c r="C33" s="4092"/>
      <c r="D33" s="3672"/>
      <c r="E33" s="3672"/>
      <c r="F33" s="3672"/>
      <c r="G33" s="3672"/>
    </row>
    <row r="34" spans="1:7">
      <c r="A34" s="4092"/>
      <c r="B34" s="4092"/>
      <c r="C34" s="4092"/>
      <c r="D34" s="3672"/>
      <c r="E34" s="3672"/>
      <c r="F34" s="3672"/>
      <c r="G34" s="3672"/>
    </row>
    <row r="35" spans="1:7">
      <c r="A35" s="4092" t="s">
        <v>7260</v>
      </c>
      <c r="B35" s="3671"/>
      <c r="C35" s="3671"/>
    </row>
    <row r="36" spans="1:7" ht="15" customHeight="1">
      <c r="A36" s="3670"/>
      <c r="B36" s="3667" t="s">
        <v>7259</v>
      </c>
    </row>
    <row r="37" spans="1:7" ht="15" customHeight="1">
      <c r="A37" s="3670"/>
      <c r="B37" s="3667" t="s">
        <v>7258</v>
      </c>
    </row>
    <row r="38" spans="1:7" ht="15" customHeight="1">
      <c r="A38" s="3670"/>
      <c r="B38" s="3667" t="s">
        <v>7257</v>
      </c>
    </row>
    <row r="39" spans="1:7" ht="15" customHeight="1">
      <c r="A39" s="3670"/>
      <c r="B39" s="3667" t="s">
        <v>7256</v>
      </c>
    </row>
    <row r="40" spans="1:7" ht="15" customHeight="1">
      <c r="A40" s="3670"/>
      <c r="B40" s="3667" t="s">
        <v>7255</v>
      </c>
    </row>
    <row r="41" spans="1:7" ht="15" customHeight="1">
      <c r="A41" s="3670"/>
      <c r="B41" s="3667" t="s">
        <v>7254</v>
      </c>
    </row>
    <row r="42" spans="1:7" ht="15" customHeight="1">
      <c r="A42" s="3670"/>
      <c r="B42" s="3667" t="s">
        <v>7253</v>
      </c>
    </row>
    <row r="43" spans="1:7" ht="15" customHeight="1">
      <c r="A43" s="3670"/>
      <c r="B43" s="3667" t="s">
        <v>7252</v>
      </c>
    </row>
    <row r="44" spans="1:7" ht="15" customHeight="1">
      <c r="A44" s="3670"/>
      <c r="B44" s="3667" t="s">
        <v>7251</v>
      </c>
    </row>
    <row r="45" spans="1:7" ht="15" customHeight="1">
      <c r="A45" s="3670"/>
      <c r="B45" s="3667" t="s">
        <v>7250</v>
      </c>
    </row>
    <row r="46" spans="1:7">
      <c r="A46" s="3669"/>
      <c r="B46" s="3667" t="s">
        <v>7249</v>
      </c>
    </row>
    <row r="47" spans="1:7">
      <c r="B47" s="3667" t="s">
        <v>7248</v>
      </c>
    </row>
    <row r="48" spans="1:7">
      <c r="B48" s="3667" t="s">
        <v>7247</v>
      </c>
    </row>
    <row r="49" spans="1:9">
      <c r="B49" s="3667" t="s">
        <v>7246</v>
      </c>
    </row>
    <row r="51" spans="1:9">
      <c r="B51" s="3667" t="s">
        <v>7245</v>
      </c>
    </row>
    <row r="53" spans="1:9">
      <c r="B53" s="3667" t="s">
        <v>7244</v>
      </c>
    </row>
    <row r="54" spans="1:9">
      <c r="B54" s="3668" t="s">
        <v>7243</v>
      </c>
      <c r="E54" s="3668"/>
    </row>
    <row r="55" spans="1:9">
      <c r="B55" s="3667" t="s">
        <v>7242</v>
      </c>
    </row>
    <row r="56" spans="1:9">
      <c r="B56" s="3667" t="s">
        <v>7241</v>
      </c>
    </row>
    <row r="57" spans="1:9">
      <c r="B57" s="3667" t="s">
        <v>7240</v>
      </c>
    </row>
    <row r="58" spans="1:9">
      <c r="A58" s="6360" t="s">
        <v>7239</v>
      </c>
      <c r="B58" s="6360"/>
      <c r="C58" s="6360"/>
      <c r="D58" s="6360"/>
      <c r="E58" s="6360"/>
      <c r="F58" s="6360"/>
      <c r="G58" s="6360"/>
      <c r="H58" s="6360"/>
      <c r="I58" s="6360"/>
    </row>
  </sheetData>
  <mergeCells count="64">
    <mergeCell ref="A58:I58"/>
    <mergeCell ref="B29:C29"/>
    <mergeCell ref="D29:E29"/>
    <mergeCell ref="G29:H29"/>
    <mergeCell ref="B31:C31"/>
    <mergeCell ref="F31:I31"/>
    <mergeCell ref="B30:C30"/>
    <mergeCell ref="D30:E30"/>
    <mergeCell ref="G30:H30"/>
    <mergeCell ref="B22:C22"/>
    <mergeCell ref="D22:E22"/>
    <mergeCell ref="G22:H22"/>
    <mergeCell ref="B23:C23"/>
    <mergeCell ref="D23:E23"/>
    <mergeCell ref="G23:H23"/>
    <mergeCell ref="B27:C27"/>
    <mergeCell ref="D27:E27"/>
    <mergeCell ref="G27:H27"/>
    <mergeCell ref="B28:C28"/>
    <mergeCell ref="D28:E28"/>
    <mergeCell ref="G28:H28"/>
    <mergeCell ref="B26:C26"/>
    <mergeCell ref="D26:E26"/>
    <mergeCell ref="G26:H26"/>
    <mergeCell ref="D24:E24"/>
    <mergeCell ref="G24:H24"/>
    <mergeCell ref="B24:C24"/>
    <mergeCell ref="B25:C25"/>
    <mergeCell ref="D25:E25"/>
    <mergeCell ref="G25:H25"/>
    <mergeCell ref="B21:C21"/>
    <mergeCell ref="D21:E21"/>
    <mergeCell ref="G21:H21"/>
    <mergeCell ref="E7:G7"/>
    <mergeCell ref="E8:G8"/>
    <mergeCell ref="B15:C15"/>
    <mergeCell ref="D15:E15"/>
    <mergeCell ref="G15:H15"/>
    <mergeCell ref="A10:C10"/>
    <mergeCell ref="A13:C13"/>
    <mergeCell ref="B19:C19"/>
    <mergeCell ref="D19:E19"/>
    <mergeCell ref="G19:H19"/>
    <mergeCell ref="B20:C20"/>
    <mergeCell ref="D20:E20"/>
    <mergeCell ref="G20:H20"/>
    <mergeCell ref="A1:H1"/>
    <mergeCell ref="A3:C3"/>
    <mergeCell ref="A5:C5"/>
    <mergeCell ref="E5:G5"/>
    <mergeCell ref="E6:G6"/>
    <mergeCell ref="K2:K3"/>
    <mergeCell ref="B18:C18"/>
    <mergeCell ref="D18:E18"/>
    <mergeCell ref="G18:H18"/>
    <mergeCell ref="B16:C16"/>
    <mergeCell ref="D16:E16"/>
    <mergeCell ref="G16:H16"/>
    <mergeCell ref="B17:C17"/>
    <mergeCell ref="D17:E17"/>
    <mergeCell ref="G17:H17"/>
    <mergeCell ref="B14:C14"/>
    <mergeCell ref="D14:E14"/>
    <mergeCell ref="G14:H14"/>
  </mergeCells>
  <phoneticPr fontId="2"/>
  <hyperlinks>
    <hyperlink ref="K2" location="各課照会用!A1" display="目次" xr:uid="{00000000-0004-0000-A000-000000000000}"/>
    <hyperlink ref="K2:K3" location="目次!F185" display="目次" xr:uid="{00000000-0004-0000-A000-000001000000}"/>
  </hyperlinks>
  <printOptions horizontalCentered="1" verticalCentered="1"/>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T3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M2" sqref="M2"/>
    </sheetView>
  </sheetViews>
  <sheetFormatPr defaultRowHeight="12.75"/>
  <cols>
    <col min="1" max="1" width="10.75" style="3634" customWidth="1"/>
    <col min="2" max="9" width="6.625" style="3634" customWidth="1"/>
    <col min="10" max="11" width="7.625" style="3634" customWidth="1"/>
    <col min="12" max="12" width="11.25" style="3634" customWidth="1"/>
    <col min="13" max="13" width="7.625" style="3634" customWidth="1"/>
    <col min="14" max="16384" width="9" style="3634"/>
  </cols>
  <sheetData>
    <row r="1" spans="1:18" ht="15.95" customHeight="1" thickBot="1">
      <c r="A1" s="3666" t="s">
        <v>7238</v>
      </c>
      <c r="E1" s="3665"/>
      <c r="F1" s="3665"/>
      <c r="G1" s="3665"/>
      <c r="H1" s="3665"/>
      <c r="I1" s="3665"/>
      <c r="J1" s="3665"/>
      <c r="K1" s="3665" t="s">
        <v>7237</v>
      </c>
    </row>
    <row r="2" spans="1:18" s="3663" customFormat="1" ht="15.95" customHeight="1">
      <c r="A2" s="6366" t="s">
        <v>7236</v>
      </c>
      <c r="B2" s="6368">
        <v>2</v>
      </c>
      <c r="C2" s="6370"/>
      <c r="D2" s="6368">
        <v>3</v>
      </c>
      <c r="E2" s="6370"/>
      <c r="F2" s="6368">
        <v>4</v>
      </c>
      <c r="G2" s="6369"/>
      <c r="H2" s="6368">
        <v>5</v>
      </c>
      <c r="I2" s="6370"/>
      <c r="J2" s="6368">
        <v>6</v>
      </c>
      <c r="K2" s="6369"/>
      <c r="M2" s="1350" t="s">
        <v>7619</v>
      </c>
    </row>
    <row r="3" spans="1:18" s="3663" customFormat="1" ht="15.95" customHeight="1">
      <c r="A3" s="6367"/>
      <c r="B3" s="3664" t="s">
        <v>7235</v>
      </c>
      <c r="C3" s="3664" t="s">
        <v>7234</v>
      </c>
      <c r="D3" s="3664" t="s">
        <v>7235</v>
      </c>
      <c r="E3" s="3664" t="s">
        <v>7234</v>
      </c>
      <c r="F3" s="3664" t="s">
        <v>7235</v>
      </c>
      <c r="G3" s="3664" t="s">
        <v>7234</v>
      </c>
      <c r="H3" s="3664" t="s">
        <v>7235</v>
      </c>
      <c r="I3" s="3664" t="s">
        <v>7234</v>
      </c>
      <c r="J3" s="3664" t="s">
        <v>7235</v>
      </c>
      <c r="K3" s="3664" t="s">
        <v>7234</v>
      </c>
    </row>
    <row r="4" spans="1:18" ht="21.95" customHeight="1">
      <c r="A4" s="3662" t="s">
        <v>328</v>
      </c>
      <c r="B4" s="3661">
        <f t="shared" ref="B4:K4" si="0">SUM(B6:B25)</f>
        <v>102597</v>
      </c>
      <c r="C4" s="3660">
        <f t="shared" si="0"/>
        <v>196902</v>
      </c>
      <c r="D4" s="3661">
        <f t="shared" si="0"/>
        <v>103817</v>
      </c>
      <c r="E4" s="3660">
        <f t="shared" si="0"/>
        <v>202224</v>
      </c>
      <c r="F4" s="3661">
        <f t="shared" si="0"/>
        <v>99562</v>
      </c>
      <c r="G4" s="3660">
        <f t="shared" si="0"/>
        <v>201214</v>
      </c>
      <c r="H4" s="4478">
        <f t="shared" si="0"/>
        <v>104626</v>
      </c>
      <c r="I4" s="4478">
        <f t="shared" si="0"/>
        <v>197917</v>
      </c>
      <c r="J4" s="4479">
        <f t="shared" si="0"/>
        <v>107123</v>
      </c>
      <c r="K4" s="4478">
        <f t="shared" si="0"/>
        <v>194564</v>
      </c>
      <c r="L4" s="3657"/>
      <c r="M4" s="3657"/>
      <c r="N4" s="3657"/>
      <c r="O4" s="3657"/>
      <c r="P4" s="3657"/>
      <c r="Q4" s="3657"/>
      <c r="R4" s="3657"/>
    </row>
    <row r="5" spans="1:18" ht="21.95" customHeight="1">
      <c r="A5" s="3652"/>
      <c r="B5" s="3659"/>
      <c r="C5" s="3658"/>
      <c r="D5" s="3658"/>
      <c r="E5" s="3658"/>
      <c r="F5" s="3659"/>
      <c r="G5" s="3658"/>
      <c r="H5" s="4480"/>
      <c r="I5" s="4480"/>
      <c r="J5" s="4481"/>
      <c r="K5" s="4480"/>
      <c r="L5" s="3657"/>
      <c r="M5" s="3657"/>
      <c r="N5" s="3657"/>
      <c r="O5" s="3657"/>
      <c r="P5" s="3657"/>
      <c r="Q5" s="3657"/>
      <c r="R5" s="3657"/>
    </row>
    <row r="6" spans="1:18" ht="21.95" customHeight="1">
      <c r="A6" s="3652" t="s">
        <v>7233</v>
      </c>
      <c r="B6" s="3649">
        <v>26619</v>
      </c>
      <c r="C6" s="3648">
        <v>36410</v>
      </c>
      <c r="D6" s="3648">
        <v>24843</v>
      </c>
      <c r="E6" s="3648">
        <v>36472</v>
      </c>
      <c r="F6" s="3651">
        <v>26593</v>
      </c>
      <c r="G6" s="3650">
        <v>35473</v>
      </c>
      <c r="H6" s="3650">
        <v>26196</v>
      </c>
      <c r="I6" s="3650">
        <v>35310</v>
      </c>
      <c r="J6" s="3651">
        <v>27424</v>
      </c>
      <c r="K6" s="3650">
        <v>35754</v>
      </c>
      <c r="L6" s="3656"/>
    </row>
    <row r="7" spans="1:18" ht="21.95" customHeight="1">
      <c r="A7" s="3652" t="s">
        <v>7232</v>
      </c>
      <c r="B7" s="3649">
        <v>5935</v>
      </c>
      <c r="C7" s="3648">
        <v>5623</v>
      </c>
      <c r="D7" s="3648">
        <v>6537</v>
      </c>
      <c r="E7" s="3648">
        <v>5720</v>
      </c>
      <c r="F7" s="3651">
        <v>6531</v>
      </c>
      <c r="G7" s="3650">
        <v>5804</v>
      </c>
      <c r="H7" s="3650">
        <v>8587</v>
      </c>
      <c r="I7" s="3650">
        <v>5788</v>
      </c>
      <c r="J7" s="3651">
        <v>7038</v>
      </c>
      <c r="K7" s="3650">
        <v>5421</v>
      </c>
      <c r="L7" s="3656"/>
    </row>
    <row r="8" spans="1:18" ht="21.95" customHeight="1">
      <c r="A8" s="3652" t="s">
        <v>7231</v>
      </c>
      <c r="B8" s="3649">
        <v>7754</v>
      </c>
      <c r="C8" s="3648">
        <v>11833</v>
      </c>
      <c r="D8" s="3648">
        <v>9237</v>
      </c>
      <c r="E8" s="3648">
        <v>12516</v>
      </c>
      <c r="F8" s="3651">
        <v>9869</v>
      </c>
      <c r="G8" s="3650">
        <v>12555</v>
      </c>
      <c r="H8" s="3650">
        <v>10393</v>
      </c>
      <c r="I8" s="3650">
        <v>12796</v>
      </c>
      <c r="J8" s="3651">
        <v>9537</v>
      </c>
      <c r="K8" s="3650">
        <v>11938</v>
      </c>
      <c r="L8" s="3656"/>
    </row>
    <row r="9" spans="1:18" ht="21.95" customHeight="1">
      <c r="A9" s="3652" t="s">
        <v>7230</v>
      </c>
      <c r="B9" s="3649">
        <v>4110</v>
      </c>
      <c r="C9" s="3648">
        <v>13952</v>
      </c>
      <c r="D9" s="3648">
        <v>3286</v>
      </c>
      <c r="E9" s="3648">
        <v>13936</v>
      </c>
      <c r="F9" s="3651">
        <v>3152</v>
      </c>
      <c r="G9" s="3650">
        <v>12973</v>
      </c>
      <c r="H9" s="3650">
        <v>2817</v>
      </c>
      <c r="I9" s="3650">
        <v>12788</v>
      </c>
      <c r="J9" s="3651">
        <v>3184</v>
      </c>
      <c r="K9" s="3650">
        <v>12917</v>
      </c>
      <c r="L9" s="3656"/>
    </row>
    <row r="10" spans="1:18" ht="21.95" customHeight="1">
      <c r="A10" s="3652" t="s">
        <v>7229</v>
      </c>
      <c r="B10" s="3649">
        <v>11249</v>
      </c>
      <c r="C10" s="3648">
        <v>16329</v>
      </c>
      <c r="D10" s="3648">
        <v>10529</v>
      </c>
      <c r="E10" s="3648">
        <v>17353</v>
      </c>
      <c r="F10" s="3651">
        <v>9990</v>
      </c>
      <c r="G10" s="3650">
        <v>17359</v>
      </c>
      <c r="H10" s="3650">
        <v>8940</v>
      </c>
      <c r="I10" s="3650">
        <v>16457</v>
      </c>
      <c r="J10" s="3651">
        <v>8101</v>
      </c>
      <c r="K10" s="3650">
        <v>16709</v>
      </c>
      <c r="L10" s="3656"/>
      <c r="M10" s="3636"/>
    </row>
    <row r="11" spans="1:18" ht="21.95" customHeight="1">
      <c r="A11" s="3652" t="s">
        <v>7228</v>
      </c>
      <c r="B11" s="3649">
        <v>15780</v>
      </c>
      <c r="C11" s="3648">
        <v>22985</v>
      </c>
      <c r="D11" s="3648">
        <v>17702</v>
      </c>
      <c r="E11" s="3648">
        <v>23951</v>
      </c>
      <c r="F11" s="3651">
        <v>16188</v>
      </c>
      <c r="G11" s="3650">
        <v>21667</v>
      </c>
      <c r="H11" s="3650">
        <v>17032</v>
      </c>
      <c r="I11" s="3650">
        <v>20831</v>
      </c>
      <c r="J11" s="3651">
        <v>19750</v>
      </c>
      <c r="K11" s="3650">
        <v>21111</v>
      </c>
      <c r="L11" s="3656"/>
    </row>
    <row r="12" spans="1:18" ht="21.95" customHeight="1">
      <c r="A12" s="3652" t="s">
        <v>7227</v>
      </c>
      <c r="B12" s="3649">
        <v>2457</v>
      </c>
      <c r="C12" s="3648">
        <v>5775</v>
      </c>
      <c r="D12" s="3648">
        <v>2276</v>
      </c>
      <c r="E12" s="3648">
        <v>6658</v>
      </c>
      <c r="F12" s="3651">
        <v>1795</v>
      </c>
      <c r="G12" s="3650">
        <v>7099</v>
      </c>
      <c r="H12" s="3650">
        <v>2312</v>
      </c>
      <c r="I12" s="3650">
        <v>7060</v>
      </c>
      <c r="J12" s="3651">
        <v>3010</v>
      </c>
      <c r="K12" s="3650">
        <v>5543</v>
      </c>
      <c r="L12" s="3656"/>
    </row>
    <row r="13" spans="1:18" ht="21.95" customHeight="1">
      <c r="A13" s="3652" t="s">
        <v>7226</v>
      </c>
      <c r="B13" s="3649">
        <v>6314</v>
      </c>
      <c r="C13" s="3648">
        <v>3338</v>
      </c>
      <c r="D13" s="3648">
        <v>6777</v>
      </c>
      <c r="E13" s="3648">
        <v>3208</v>
      </c>
      <c r="F13" s="3651">
        <v>5038</v>
      </c>
      <c r="G13" s="3650">
        <v>2974</v>
      </c>
      <c r="H13" s="3650">
        <v>5881</v>
      </c>
      <c r="I13" s="3650">
        <v>2859</v>
      </c>
      <c r="J13" s="3651">
        <v>6390</v>
      </c>
      <c r="K13" s="3650">
        <v>2755</v>
      </c>
      <c r="L13" s="3656"/>
    </row>
    <row r="14" spans="1:18" ht="21.95" customHeight="1">
      <c r="A14" s="3652" t="s">
        <v>7225</v>
      </c>
      <c r="B14" s="3649">
        <v>3074</v>
      </c>
      <c r="C14" s="3648">
        <v>10871</v>
      </c>
      <c r="D14" s="3648">
        <v>3849</v>
      </c>
      <c r="E14" s="3648">
        <v>11729</v>
      </c>
      <c r="F14" s="3651">
        <v>4452</v>
      </c>
      <c r="G14" s="3650">
        <v>12903</v>
      </c>
      <c r="H14" s="3650">
        <v>4852</v>
      </c>
      <c r="I14" s="3650">
        <v>13333</v>
      </c>
      <c r="J14" s="3651">
        <v>4606</v>
      </c>
      <c r="K14" s="3650">
        <v>12552</v>
      </c>
      <c r="L14" s="3656"/>
    </row>
    <row r="15" spans="1:18" ht="21.95" customHeight="1">
      <c r="A15" s="3652" t="s">
        <v>7224</v>
      </c>
      <c r="B15" s="3649">
        <v>187</v>
      </c>
      <c r="C15" s="3648">
        <v>5106</v>
      </c>
      <c r="D15" s="3648">
        <v>440</v>
      </c>
      <c r="E15" s="3648">
        <v>5892</v>
      </c>
      <c r="F15" s="3651">
        <v>340</v>
      </c>
      <c r="G15" s="3650">
        <v>5710</v>
      </c>
      <c r="H15" s="3650">
        <v>272</v>
      </c>
      <c r="I15" s="3650">
        <v>5137</v>
      </c>
      <c r="J15" s="3651">
        <v>181</v>
      </c>
      <c r="K15" s="3650">
        <v>5333</v>
      </c>
      <c r="L15" s="3656"/>
    </row>
    <row r="16" spans="1:18" ht="21.95" customHeight="1">
      <c r="A16" s="3652" t="s">
        <v>7223</v>
      </c>
      <c r="B16" s="3649">
        <v>8934</v>
      </c>
      <c r="C16" s="3648">
        <v>18067</v>
      </c>
      <c r="D16" s="3648">
        <v>8566</v>
      </c>
      <c r="E16" s="3648">
        <v>17590</v>
      </c>
      <c r="F16" s="3651">
        <v>7806</v>
      </c>
      <c r="G16" s="3650">
        <v>17117</v>
      </c>
      <c r="H16" s="3650">
        <v>8471</v>
      </c>
      <c r="I16" s="3650">
        <v>17165</v>
      </c>
      <c r="J16" s="3651">
        <v>8482</v>
      </c>
      <c r="K16" s="3650">
        <v>17533</v>
      </c>
      <c r="L16" s="3656"/>
    </row>
    <row r="17" spans="1:20" ht="21.95" customHeight="1">
      <c r="A17" s="3652" t="s">
        <v>7222</v>
      </c>
      <c r="B17" s="3649">
        <v>2129</v>
      </c>
      <c r="C17" s="3648">
        <v>13806</v>
      </c>
      <c r="D17" s="3648">
        <v>1710</v>
      </c>
      <c r="E17" s="3648">
        <v>13429</v>
      </c>
      <c r="F17" s="3651">
        <v>1930</v>
      </c>
      <c r="G17" s="3650">
        <v>13227</v>
      </c>
      <c r="H17" s="3650">
        <v>2171</v>
      </c>
      <c r="I17" s="3650">
        <v>13619</v>
      </c>
      <c r="J17" s="3651">
        <v>2368</v>
      </c>
      <c r="K17" s="3650">
        <v>14203</v>
      </c>
      <c r="L17" s="3656"/>
    </row>
    <row r="18" spans="1:20" ht="21.95" customHeight="1">
      <c r="A18" s="3652" t="s">
        <v>7221</v>
      </c>
      <c r="B18" s="3649">
        <v>3799</v>
      </c>
      <c r="C18" s="3648">
        <v>7587</v>
      </c>
      <c r="D18" s="3648">
        <v>3931</v>
      </c>
      <c r="E18" s="3648">
        <v>7439</v>
      </c>
      <c r="F18" s="3651">
        <v>2697</v>
      </c>
      <c r="G18" s="3650">
        <v>7756</v>
      </c>
      <c r="H18" s="3650">
        <v>2576</v>
      </c>
      <c r="I18" s="3650">
        <v>7647</v>
      </c>
      <c r="J18" s="3651">
        <v>3230</v>
      </c>
      <c r="K18" s="3650">
        <v>7854</v>
      </c>
      <c r="L18" s="3656"/>
    </row>
    <row r="19" spans="1:20" ht="21.95" customHeight="1">
      <c r="A19" s="3652" t="s">
        <v>7220</v>
      </c>
      <c r="B19" s="3649">
        <v>443</v>
      </c>
      <c r="C19" s="3648">
        <v>6376</v>
      </c>
      <c r="D19" s="3648">
        <v>386</v>
      </c>
      <c r="E19" s="3648">
        <v>6585</v>
      </c>
      <c r="F19" s="3651">
        <v>33</v>
      </c>
      <c r="G19" s="3650">
        <v>7921</v>
      </c>
      <c r="H19" s="3650">
        <v>98</v>
      </c>
      <c r="I19" s="3650">
        <v>7587</v>
      </c>
      <c r="J19" s="3651">
        <v>12</v>
      </c>
      <c r="K19" s="3650">
        <v>6415</v>
      </c>
      <c r="L19" s="3656"/>
    </row>
    <row r="20" spans="1:20" ht="21.95" customHeight="1">
      <c r="A20" s="3652" t="s">
        <v>7219</v>
      </c>
      <c r="B20" s="3649">
        <v>36</v>
      </c>
      <c r="C20" s="3648">
        <v>908</v>
      </c>
      <c r="D20" s="3648">
        <v>0</v>
      </c>
      <c r="E20" s="3648">
        <v>909</v>
      </c>
      <c r="F20" s="3651">
        <v>35</v>
      </c>
      <c r="G20" s="3650">
        <v>947</v>
      </c>
      <c r="H20" s="3650">
        <v>28</v>
      </c>
      <c r="I20" s="3650">
        <v>941</v>
      </c>
      <c r="J20" s="3651">
        <v>132</v>
      </c>
      <c r="K20" s="3650">
        <v>990</v>
      </c>
      <c r="L20" s="3656"/>
    </row>
    <row r="21" spans="1:20" ht="21.95" customHeight="1">
      <c r="A21" s="3652" t="s">
        <v>7218</v>
      </c>
      <c r="B21" s="3649">
        <v>1104</v>
      </c>
      <c r="C21" s="3648">
        <v>7030</v>
      </c>
      <c r="D21" s="3648">
        <v>1414</v>
      </c>
      <c r="E21" s="3648">
        <v>7391</v>
      </c>
      <c r="F21" s="3651">
        <v>1169</v>
      </c>
      <c r="G21" s="3650">
        <v>7441</v>
      </c>
      <c r="H21" s="3650">
        <v>1422</v>
      </c>
      <c r="I21" s="3650">
        <v>7529</v>
      </c>
      <c r="J21" s="3651">
        <v>1275</v>
      </c>
      <c r="K21" s="3650">
        <v>7521</v>
      </c>
      <c r="L21" s="3656"/>
    </row>
    <row r="22" spans="1:20" ht="21.95" customHeight="1">
      <c r="A22" s="3652" t="s">
        <v>7217</v>
      </c>
      <c r="B22" s="3649">
        <v>57</v>
      </c>
      <c r="C22" s="3648">
        <v>2889</v>
      </c>
      <c r="D22" s="3648">
        <v>72</v>
      </c>
      <c r="E22" s="3648">
        <v>2384</v>
      </c>
      <c r="F22" s="3651">
        <v>64</v>
      </c>
      <c r="G22" s="3650">
        <v>2469</v>
      </c>
      <c r="H22" s="3650">
        <v>128</v>
      </c>
      <c r="I22" s="3650">
        <v>1781</v>
      </c>
      <c r="J22" s="3651">
        <v>0</v>
      </c>
      <c r="K22" s="3650">
        <v>792</v>
      </c>
      <c r="L22" s="3656"/>
    </row>
    <row r="23" spans="1:20" ht="21.95" customHeight="1">
      <c r="A23" s="3652" t="s">
        <v>7216</v>
      </c>
      <c r="B23" s="3649">
        <v>123</v>
      </c>
      <c r="C23" s="3648">
        <v>5183</v>
      </c>
      <c r="D23" s="3648">
        <v>279</v>
      </c>
      <c r="E23" s="3648">
        <v>5863</v>
      </c>
      <c r="F23" s="3651">
        <v>244</v>
      </c>
      <c r="G23" s="3650">
        <v>6459</v>
      </c>
      <c r="H23" s="3650">
        <v>428</v>
      </c>
      <c r="I23" s="3650">
        <v>6005</v>
      </c>
      <c r="J23" s="3651">
        <v>262</v>
      </c>
      <c r="K23" s="3650">
        <v>5767</v>
      </c>
      <c r="L23" s="3656"/>
    </row>
    <row r="24" spans="1:20" ht="21.95" customHeight="1">
      <c r="A24" s="3652" t="s">
        <v>7215</v>
      </c>
      <c r="B24" s="3649">
        <v>2493</v>
      </c>
      <c r="C24" s="3648">
        <v>1051</v>
      </c>
      <c r="D24" s="3648">
        <v>1983</v>
      </c>
      <c r="E24" s="3648">
        <v>1228</v>
      </c>
      <c r="F24" s="3651">
        <v>1636</v>
      </c>
      <c r="G24" s="3650">
        <v>1292</v>
      </c>
      <c r="H24" s="3650">
        <v>2022</v>
      </c>
      <c r="I24" s="3650">
        <v>1097</v>
      </c>
      <c r="J24" s="3651">
        <v>2141</v>
      </c>
      <c r="K24" s="3650">
        <v>1123</v>
      </c>
      <c r="L24" s="3656"/>
    </row>
    <row r="25" spans="1:20" ht="21.95" customHeight="1">
      <c r="A25" s="3652" t="s">
        <v>7214</v>
      </c>
      <c r="B25" s="3649" t="s">
        <v>763</v>
      </c>
      <c r="C25" s="3648">
        <v>1783</v>
      </c>
      <c r="D25" s="3648" t="s">
        <v>219</v>
      </c>
      <c r="E25" s="3648">
        <v>1971</v>
      </c>
      <c r="F25" s="3650" t="s">
        <v>219</v>
      </c>
      <c r="G25" s="3650">
        <v>2068</v>
      </c>
      <c r="H25" s="3650" t="s">
        <v>219</v>
      </c>
      <c r="I25" s="3650">
        <v>2187</v>
      </c>
      <c r="J25" s="3650" t="s">
        <v>219</v>
      </c>
      <c r="K25" s="3650">
        <v>2333</v>
      </c>
      <c r="L25" s="3656"/>
    </row>
    <row r="26" spans="1:20" ht="21.95" customHeight="1">
      <c r="A26" s="3652" t="s">
        <v>7213</v>
      </c>
      <c r="B26" s="3655">
        <v>281</v>
      </c>
      <c r="C26" s="3654">
        <v>810</v>
      </c>
      <c r="D26" s="3654">
        <v>284</v>
      </c>
      <c r="E26" s="3654">
        <v>836</v>
      </c>
      <c r="F26" s="4483">
        <v>273</v>
      </c>
      <c r="G26" s="4482">
        <v>828</v>
      </c>
      <c r="H26" s="4482">
        <v>286</v>
      </c>
      <c r="I26" s="4482">
        <v>814</v>
      </c>
      <c r="J26" s="4483">
        <v>293</v>
      </c>
      <c r="K26" s="4482">
        <v>801</v>
      </c>
      <c r="L26" s="3653"/>
      <c r="M26" s="3653"/>
      <c r="N26" s="3653"/>
      <c r="O26" s="3653"/>
      <c r="P26" s="3653"/>
      <c r="Q26" s="3653"/>
      <c r="R26" s="3653"/>
      <c r="S26" s="3640"/>
      <c r="T26" s="3640"/>
    </row>
    <row r="27" spans="1:20" ht="21.95" customHeight="1">
      <c r="A27" s="3652"/>
      <c r="B27" s="3649"/>
      <c r="C27" s="3648"/>
      <c r="D27" s="3648"/>
      <c r="E27" s="3648"/>
      <c r="F27" s="3651"/>
      <c r="G27" s="3650"/>
      <c r="H27" s="3650"/>
      <c r="I27" s="3650"/>
      <c r="J27" s="3651"/>
      <c r="K27" s="3650"/>
    </row>
    <row r="28" spans="1:20" ht="21.95" customHeight="1" thickBot="1">
      <c r="A28" s="3647" t="s">
        <v>7212</v>
      </c>
      <c r="B28" s="3646"/>
      <c r="C28" s="3645"/>
      <c r="D28" s="3645"/>
      <c r="E28" s="3645"/>
      <c r="F28" s="3644"/>
      <c r="G28" s="3643"/>
      <c r="H28" s="3643"/>
      <c r="I28" s="3643"/>
      <c r="J28" s="3644"/>
      <c r="K28" s="3643"/>
    </row>
    <row r="29" spans="1:20" ht="15.95" customHeight="1">
      <c r="B29" s="3642"/>
      <c r="C29" s="3642"/>
      <c r="D29" s="3642"/>
      <c r="E29" s="3642"/>
      <c r="F29" s="3640"/>
      <c r="G29" s="3640"/>
      <c r="H29" s="3640"/>
      <c r="I29" s="3640"/>
      <c r="J29" s="3578"/>
      <c r="K29" s="3641" t="s">
        <v>7211</v>
      </c>
      <c r="L29" s="3639">
        <v>40634</v>
      </c>
      <c r="M29" s="3639">
        <v>40999</v>
      </c>
    </row>
    <row r="30" spans="1:20" ht="15.95" customHeight="1">
      <c r="B30" s="3640"/>
      <c r="C30" s="3640"/>
      <c r="D30" s="3640"/>
      <c r="E30" s="3640"/>
      <c r="F30" s="3640"/>
      <c r="G30" s="3640"/>
      <c r="H30" s="3640"/>
      <c r="I30" s="3640"/>
      <c r="J30" s="3578"/>
      <c r="K30" s="3578"/>
      <c r="L30" s="3639"/>
      <c r="M30" s="3639"/>
    </row>
    <row r="31" spans="1:20">
      <c r="A31" s="3638" t="s">
        <v>7210</v>
      </c>
      <c r="L31" s="3637">
        <f>DATEDIF(L29,M29,"YD")</f>
        <v>365</v>
      </c>
      <c r="M31" s="3637"/>
    </row>
    <row r="32" spans="1:20">
      <c r="A32" s="3636"/>
      <c r="D32" s="3635"/>
      <c r="E32" s="3635"/>
      <c r="F32" s="3635"/>
      <c r="G32" s="3635"/>
      <c r="H32" s="3635"/>
      <c r="I32" s="3635"/>
      <c r="J32" s="3635"/>
      <c r="K32" s="3635"/>
    </row>
  </sheetData>
  <mergeCells count="6">
    <mergeCell ref="A2:A3"/>
    <mergeCell ref="J2:K2"/>
    <mergeCell ref="F2:G2"/>
    <mergeCell ref="D2:E2"/>
    <mergeCell ref="H2:I2"/>
    <mergeCell ref="B2:C2"/>
  </mergeCells>
  <phoneticPr fontId="2"/>
  <hyperlinks>
    <hyperlink ref="M2" location="目次!F186" display="目次" xr:uid="{00000000-0004-0000-A100-000000000000}"/>
  </hyperlinks>
  <printOptions horizontalCentered="1" verticalCentered="1"/>
  <pageMargins left="0.86614173228346458" right="0.86614173228346458" top="0.98425196850393704" bottom="0.98425196850393704" header="0.51181102362204722" footer="0.51181102362204722"/>
  <headerFooter alignWithMargins="0"/>
  <ignoredErrors>
    <ignoredError sqref="C4 E4 G4 I4 K4" formulaRange="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L40"/>
  <sheetViews>
    <sheetView topLeftCell="B1" workbookViewId="0">
      <selection activeCell="J2" sqref="J2"/>
    </sheetView>
  </sheetViews>
  <sheetFormatPr defaultRowHeight="18.75"/>
  <cols>
    <col min="1" max="1" width="36.75" style="5069" customWidth="1"/>
    <col min="2" max="2" width="13" style="5069" bestFit="1" customWidth="1"/>
    <col min="3" max="3" width="8.125" style="5069" bestFit="1" customWidth="1"/>
    <col min="4" max="4" width="11.625" style="5069" bestFit="1" customWidth="1"/>
    <col min="5" max="5" width="11" style="5069" bestFit="1" customWidth="1"/>
    <col min="6" max="7" width="11" style="5070" bestFit="1" customWidth="1"/>
    <col min="8" max="8" width="11" style="5070" customWidth="1"/>
    <col min="9" max="16384" width="9" style="5069"/>
  </cols>
  <sheetData>
    <row r="1" spans="1:12" ht="19.5" thickBot="1">
      <c r="A1" s="5071" t="s">
        <v>8087</v>
      </c>
      <c r="B1" s="5071"/>
      <c r="C1" s="5071"/>
      <c r="D1" s="5071"/>
      <c r="E1" s="5071"/>
      <c r="F1" s="5072"/>
      <c r="G1" s="5072"/>
      <c r="H1" s="5072"/>
      <c r="I1" s="5071"/>
      <c r="J1" s="5071"/>
      <c r="K1" s="5071"/>
      <c r="L1" s="5071"/>
    </row>
    <row r="2" spans="1:12" ht="27.75" thickBot="1">
      <c r="A2" s="5073"/>
      <c r="B2" s="5074"/>
      <c r="C2" s="5075" t="s">
        <v>8088</v>
      </c>
      <c r="D2" s="5076" t="s">
        <v>8089</v>
      </c>
      <c r="E2" s="5076" t="s">
        <v>8090</v>
      </c>
      <c r="F2" s="5109" t="s">
        <v>8091</v>
      </c>
      <c r="G2" s="5109" t="s">
        <v>8092</v>
      </c>
      <c r="H2" s="5110" t="s">
        <v>8093</v>
      </c>
      <c r="I2" s="5071"/>
      <c r="J2" s="5206" t="s">
        <v>8125</v>
      </c>
      <c r="K2" s="5071"/>
      <c r="L2" s="5071"/>
    </row>
    <row r="3" spans="1:12">
      <c r="A3" s="5077" t="s">
        <v>8094</v>
      </c>
      <c r="B3" s="5078"/>
      <c r="C3" s="5079" t="s">
        <v>8095</v>
      </c>
      <c r="D3" s="5080">
        <v>482987</v>
      </c>
      <c r="E3" s="5080">
        <v>506937</v>
      </c>
      <c r="F3" s="5096">
        <v>511933</v>
      </c>
      <c r="G3" s="5096">
        <v>499041</v>
      </c>
      <c r="H3" s="5111"/>
      <c r="I3" s="5071"/>
      <c r="J3" s="5071"/>
      <c r="K3" s="5071"/>
      <c r="L3" s="5071"/>
    </row>
    <row r="4" spans="1:12">
      <c r="A4" s="5077"/>
      <c r="B4" s="5078" t="s">
        <v>8096</v>
      </c>
      <c r="C4" s="5079" t="s">
        <v>8095</v>
      </c>
      <c r="D4" s="5080">
        <v>143640</v>
      </c>
      <c r="E4" s="5080">
        <v>148608</v>
      </c>
      <c r="F4" s="5096">
        <v>156854</v>
      </c>
      <c r="G4" s="5096">
        <v>150518</v>
      </c>
      <c r="H4" s="5111"/>
      <c r="I4" s="5071"/>
      <c r="J4" s="5071"/>
      <c r="K4" s="5071"/>
      <c r="L4" s="5071"/>
    </row>
    <row r="5" spans="1:12">
      <c r="A5" s="5077"/>
      <c r="B5" s="5078" t="s">
        <v>8097</v>
      </c>
      <c r="C5" s="5079" t="s">
        <v>8095</v>
      </c>
      <c r="D5" s="5080">
        <v>116546</v>
      </c>
      <c r="E5" s="5080">
        <v>124942</v>
      </c>
      <c r="F5" s="5096">
        <v>127648</v>
      </c>
      <c r="G5" s="5096">
        <v>124525</v>
      </c>
      <c r="H5" s="5111"/>
      <c r="I5" s="5071"/>
      <c r="J5" s="5071"/>
      <c r="K5" s="5071"/>
      <c r="L5" s="5071"/>
    </row>
    <row r="6" spans="1:12">
      <c r="A6" s="5077"/>
      <c r="B6" s="5078" t="s">
        <v>8098</v>
      </c>
      <c r="C6" s="5079" t="s">
        <v>8095</v>
      </c>
      <c r="D6" s="5080">
        <v>87449</v>
      </c>
      <c r="E6" s="5080">
        <v>107544</v>
      </c>
      <c r="F6" s="5096">
        <v>101909</v>
      </c>
      <c r="G6" s="5096">
        <v>99869</v>
      </c>
      <c r="H6" s="5111"/>
      <c r="I6" s="5071"/>
      <c r="J6" s="5071"/>
      <c r="K6" s="5071"/>
      <c r="L6" s="5071"/>
    </row>
    <row r="7" spans="1:12" ht="19.5" thickBot="1">
      <c r="A7" s="5081"/>
      <c r="B7" s="5082" t="s">
        <v>8099</v>
      </c>
      <c r="C7" s="5083" t="s">
        <v>8095</v>
      </c>
      <c r="D7" s="5084">
        <v>135352</v>
      </c>
      <c r="E7" s="5084">
        <v>125842</v>
      </c>
      <c r="F7" s="5098">
        <v>125522</v>
      </c>
      <c r="G7" s="5098">
        <v>124128</v>
      </c>
      <c r="H7" s="5112"/>
      <c r="I7" s="5071"/>
      <c r="J7" s="5071"/>
      <c r="K7" s="5071"/>
      <c r="L7" s="5071"/>
    </row>
    <row r="8" spans="1:12">
      <c r="A8" s="5071" t="s">
        <v>8100</v>
      </c>
      <c r="B8" s="5071"/>
      <c r="C8" s="5071"/>
      <c r="D8" s="5071"/>
      <c r="E8" s="5071"/>
      <c r="F8" s="5072"/>
      <c r="G8" s="5072"/>
      <c r="H8" s="5072"/>
      <c r="I8" s="5071"/>
      <c r="J8" s="5071"/>
      <c r="K8" s="5071"/>
      <c r="L8" s="5071"/>
    </row>
    <row r="9" spans="1:12">
      <c r="A9" s="5071" t="s">
        <v>8101</v>
      </c>
      <c r="B9" s="5071"/>
      <c r="C9" s="5071"/>
      <c r="D9" s="5071"/>
      <c r="E9" s="5071"/>
      <c r="F9" s="5072"/>
      <c r="G9" s="5072"/>
      <c r="H9" s="5072"/>
      <c r="I9" s="5071"/>
      <c r="J9" s="5071"/>
      <c r="K9" s="5071"/>
      <c r="L9" s="5071"/>
    </row>
    <row r="10" spans="1:12">
      <c r="A10" s="5071"/>
      <c r="B10" s="5071"/>
      <c r="C10" s="5071"/>
      <c r="D10" s="5071"/>
      <c r="E10" s="5071"/>
      <c r="F10" s="5072"/>
      <c r="G10" s="5072"/>
      <c r="H10" s="5072"/>
      <c r="I10" s="5071"/>
      <c r="J10" s="5071"/>
      <c r="K10" s="5071"/>
      <c r="L10" s="5071"/>
    </row>
    <row r="11" spans="1:12">
      <c r="A11" s="5071"/>
      <c r="B11" s="5071"/>
      <c r="C11" s="5071"/>
      <c r="D11" s="5071"/>
      <c r="E11" s="5071"/>
      <c r="F11" s="5072"/>
      <c r="G11" s="5072"/>
      <c r="H11" s="5072"/>
      <c r="I11" s="5071"/>
      <c r="J11" s="5071"/>
      <c r="K11" s="5071"/>
      <c r="L11" s="5071"/>
    </row>
    <row r="12" spans="1:12" ht="19.5" thickBot="1">
      <c r="A12" s="5071" t="s">
        <v>8102</v>
      </c>
      <c r="B12" s="5071"/>
      <c r="C12" s="5071"/>
      <c r="D12" s="5071"/>
      <c r="E12" s="5071"/>
      <c r="F12" s="5072"/>
      <c r="G12" s="5072"/>
      <c r="H12" s="5072"/>
      <c r="I12" s="5071"/>
      <c r="J12" s="5071"/>
      <c r="K12" s="5071"/>
      <c r="L12" s="5071"/>
    </row>
    <row r="13" spans="1:12" ht="19.5" thickBot="1">
      <c r="A13" s="5073"/>
      <c r="B13" s="5074"/>
      <c r="C13" s="5075" t="s">
        <v>300</v>
      </c>
      <c r="D13" s="5085">
        <v>2</v>
      </c>
      <c r="E13" s="5085">
        <v>3</v>
      </c>
      <c r="F13" s="5086">
        <v>4</v>
      </c>
      <c r="G13" s="5092">
        <v>5</v>
      </c>
      <c r="H13" s="5093">
        <v>6</v>
      </c>
      <c r="I13" s="5071"/>
      <c r="J13" s="5071"/>
      <c r="K13" s="5071"/>
      <c r="L13" s="5071"/>
    </row>
    <row r="14" spans="1:12">
      <c r="A14" s="5077" t="s">
        <v>8103</v>
      </c>
      <c r="B14" s="5078"/>
      <c r="C14" s="5079"/>
      <c r="D14" s="5080">
        <v>4186</v>
      </c>
      <c r="E14" s="5080">
        <v>4319</v>
      </c>
      <c r="F14" s="5087">
        <v>4490</v>
      </c>
      <c r="G14" s="5094">
        <v>4735</v>
      </c>
      <c r="H14" s="5095">
        <v>4957</v>
      </c>
      <c r="I14" s="5071"/>
      <c r="J14" s="5071"/>
      <c r="K14" s="5071"/>
      <c r="L14" s="5071"/>
    </row>
    <row r="15" spans="1:12">
      <c r="A15" s="5077" t="s">
        <v>8104</v>
      </c>
      <c r="B15" s="5078"/>
      <c r="C15" s="5079"/>
      <c r="D15" s="5078">
        <v>226</v>
      </c>
      <c r="E15" s="5078">
        <v>235</v>
      </c>
      <c r="F15" s="5087">
        <v>247</v>
      </c>
      <c r="G15" s="5096">
        <v>267</v>
      </c>
      <c r="H15" s="5097">
        <v>287</v>
      </c>
      <c r="I15" s="5071"/>
      <c r="J15" s="5071"/>
      <c r="K15" s="5071"/>
      <c r="L15" s="5071"/>
    </row>
    <row r="16" spans="1:12">
      <c r="A16" s="5077" t="s">
        <v>8105</v>
      </c>
      <c r="B16" s="5078"/>
      <c r="C16" s="5079"/>
      <c r="D16" s="5088">
        <v>0.1045</v>
      </c>
      <c r="E16" s="5088">
        <v>0.1076</v>
      </c>
      <c r="F16" s="5089">
        <v>0.11119999999999999</v>
      </c>
      <c r="G16" s="5101">
        <v>0.1167</v>
      </c>
      <c r="H16" s="5102">
        <v>0.12180000000000001</v>
      </c>
      <c r="I16" s="5071"/>
      <c r="J16" s="5071"/>
      <c r="K16" s="5071"/>
      <c r="L16" s="5071"/>
    </row>
    <row r="17" spans="1:12">
      <c r="A17" s="5077" t="s">
        <v>8106</v>
      </c>
      <c r="B17" s="5078"/>
      <c r="C17" s="5079"/>
      <c r="D17" s="5080">
        <f>D15*100*1100/(283.6*12)</f>
        <v>7304.8895157498819</v>
      </c>
      <c r="E17" s="5080">
        <f>E15*100*1100/(283.6*12)</f>
        <v>7595.7921955806296</v>
      </c>
      <c r="F17" s="5080">
        <f t="shared" ref="F17:G17" si="0">F15*100*1100/(283.6*12)</f>
        <v>7983.6624353549596</v>
      </c>
      <c r="G17" s="5103">
        <f t="shared" si="0"/>
        <v>8630.1128349788432</v>
      </c>
      <c r="H17" s="5104">
        <f>H15*100*1100/(283.6*12)</f>
        <v>9276.5632346027269</v>
      </c>
      <c r="I17" s="5071"/>
      <c r="J17" s="5071"/>
      <c r="K17" s="5071"/>
      <c r="L17" s="5071"/>
    </row>
    <row r="18" spans="1:12">
      <c r="A18" s="5077" t="s">
        <v>8107</v>
      </c>
      <c r="B18" s="5078"/>
      <c r="C18" s="5079"/>
      <c r="D18" s="5088">
        <f>D17/40064</f>
        <v>0.1823305090792203</v>
      </c>
      <c r="E18" s="5088">
        <f>E17/40076</f>
        <v>0.18953468898045289</v>
      </c>
      <c r="F18" s="5088">
        <f>F17/40151</f>
        <v>0.19884093634915592</v>
      </c>
      <c r="G18" s="5105">
        <f>G17/40257</f>
        <v>0.21437545855326634</v>
      </c>
      <c r="H18" s="5106">
        <f>H17/40345</f>
        <v>0.22993092662294526</v>
      </c>
      <c r="I18" s="5071"/>
      <c r="J18" s="5071"/>
      <c r="K18" s="5071"/>
      <c r="L18" s="5071"/>
    </row>
    <row r="19" spans="1:12">
      <c r="A19" s="5077" t="s">
        <v>8108</v>
      </c>
      <c r="B19" s="5078"/>
      <c r="C19" s="5079"/>
      <c r="D19" s="5080">
        <f>D15*100*1100*0.406/1000</f>
        <v>10093.16</v>
      </c>
      <c r="E19" s="5080">
        <f>E15*100*1100*0.449/1000</f>
        <v>11606.65</v>
      </c>
      <c r="F19" s="5080">
        <f>F15*100*1100*0.433/1000</f>
        <v>11764.61</v>
      </c>
      <c r="G19" s="5103">
        <f>G15*100*1100*0.439/1000</f>
        <v>12893.43</v>
      </c>
      <c r="H19" s="5104">
        <f>H15*100*1100*0.411/1000</f>
        <v>12975.27</v>
      </c>
      <c r="I19" s="5071"/>
      <c r="J19" s="5071"/>
      <c r="K19" s="5071"/>
      <c r="L19" s="5071"/>
    </row>
    <row r="20" spans="1:12">
      <c r="A20" s="5077" t="s">
        <v>8109</v>
      </c>
      <c r="B20" s="5078"/>
      <c r="C20" s="5079"/>
      <c r="D20" s="5078">
        <v>658</v>
      </c>
      <c r="E20" s="5078">
        <v>667</v>
      </c>
      <c r="F20" s="5087">
        <v>677</v>
      </c>
      <c r="G20" s="5107">
        <f>F20+20.0986</f>
        <v>697.09860000000003</v>
      </c>
      <c r="H20" s="5108">
        <f>G20+19.8765</f>
        <v>716.9751</v>
      </c>
      <c r="I20" s="5071"/>
      <c r="J20" s="5071"/>
      <c r="K20" s="5071"/>
      <c r="L20" s="5071"/>
    </row>
    <row r="21" spans="1:12">
      <c r="A21" s="5077" t="s">
        <v>8110</v>
      </c>
      <c r="B21" s="5078"/>
      <c r="C21" s="5079"/>
      <c r="D21" s="5080">
        <f>D20*100*1100*0.406/1000</f>
        <v>29386.280000000002</v>
      </c>
      <c r="E21" s="5080">
        <f>E20*100*1100*0.449/1000</f>
        <v>32943.129999999997</v>
      </c>
      <c r="F21" s="5080">
        <f>F20*100*1100*0.433/1000</f>
        <v>32245.51</v>
      </c>
      <c r="G21" s="5103">
        <f>G20*100*1100*0.439/1000</f>
        <v>33662.891393999998</v>
      </c>
      <c r="H21" s="5104">
        <f>H20*100*1100*0.411/1000</f>
        <v>32414.444270999997</v>
      </c>
      <c r="I21" s="5071"/>
      <c r="J21" s="5071"/>
      <c r="K21" s="5071"/>
      <c r="L21" s="5071"/>
    </row>
    <row r="22" spans="1:12">
      <c r="A22" s="5077" t="s">
        <v>8111</v>
      </c>
      <c r="B22" s="5078"/>
      <c r="C22" s="5079"/>
      <c r="D22" s="5078">
        <v>272</v>
      </c>
      <c r="E22" s="5078">
        <v>396</v>
      </c>
      <c r="F22" s="5087">
        <v>548</v>
      </c>
      <c r="G22" s="5096">
        <v>788</v>
      </c>
      <c r="H22" s="5097">
        <v>997</v>
      </c>
      <c r="I22" s="5071"/>
      <c r="J22" s="5071"/>
      <c r="K22" s="5071"/>
      <c r="L22" s="5071"/>
    </row>
    <row r="23" spans="1:12" ht="19.5" thickBot="1">
      <c r="A23" s="5081" t="s">
        <v>8112</v>
      </c>
      <c r="B23" s="5090"/>
      <c r="C23" s="5083"/>
      <c r="D23" s="5090">
        <v>506</v>
      </c>
      <c r="E23" s="5090">
        <v>527</v>
      </c>
      <c r="F23" s="5091">
        <v>542</v>
      </c>
      <c r="G23" s="5098">
        <v>558</v>
      </c>
      <c r="H23" s="5099">
        <v>568</v>
      </c>
      <c r="I23" s="5071"/>
      <c r="J23" s="5071"/>
      <c r="K23" s="5071"/>
      <c r="L23" s="5071"/>
    </row>
    <row r="24" spans="1:12">
      <c r="A24" s="5071" t="s">
        <v>8113</v>
      </c>
      <c r="B24" s="5071"/>
      <c r="C24" s="5071"/>
      <c r="D24" s="5071"/>
      <c r="E24" s="5071"/>
      <c r="F24" s="5072"/>
      <c r="G24" s="5072"/>
      <c r="H24" s="5072"/>
      <c r="I24" s="5071"/>
      <c r="J24" s="5071"/>
      <c r="K24" s="5071"/>
      <c r="L24" s="5071"/>
    </row>
    <row r="25" spans="1:12">
      <c r="A25" s="5071" t="s">
        <v>8114</v>
      </c>
      <c r="B25" s="5071"/>
      <c r="C25" s="5071"/>
      <c r="D25" s="5071"/>
      <c r="E25" s="5071"/>
      <c r="F25" s="5072"/>
      <c r="G25" s="5072"/>
      <c r="H25" s="5072"/>
      <c r="I25" s="5071"/>
      <c r="J25" s="5071"/>
      <c r="K25" s="5071"/>
      <c r="L25" s="5071"/>
    </row>
    <row r="26" spans="1:12">
      <c r="A26" s="5071"/>
      <c r="B26" s="5071"/>
      <c r="C26" s="5071"/>
      <c r="D26" s="5071"/>
      <c r="E26" s="5071"/>
      <c r="F26" s="5072"/>
      <c r="G26" s="5072"/>
      <c r="H26" s="5072"/>
      <c r="I26" s="5071"/>
      <c r="J26" s="5071"/>
      <c r="K26" s="5071"/>
      <c r="L26" s="5071"/>
    </row>
    <row r="27" spans="1:12">
      <c r="A27" s="5071"/>
      <c r="B27" s="5071"/>
      <c r="C27" s="5071"/>
      <c r="D27" s="5071"/>
      <c r="E27" s="5071"/>
      <c r="F27" s="5072"/>
      <c r="G27" s="5072"/>
      <c r="H27" s="5072"/>
      <c r="I27" s="5071"/>
      <c r="J27" s="5071"/>
      <c r="K27" s="5071"/>
      <c r="L27" s="5071"/>
    </row>
    <row r="28" spans="1:12" ht="19.5" thickBot="1">
      <c r="A28" s="5071" t="s">
        <v>8115</v>
      </c>
      <c r="B28" s="5071"/>
      <c r="C28" s="5071"/>
      <c r="D28" s="5071"/>
      <c r="E28" s="5071"/>
      <c r="F28" s="5072"/>
      <c r="G28" s="5072"/>
      <c r="H28" s="5072"/>
      <c r="I28" s="5071"/>
      <c r="J28" s="5071"/>
      <c r="K28" s="5071"/>
      <c r="L28" s="5071"/>
    </row>
    <row r="29" spans="1:12" ht="19.5" thickBot="1">
      <c r="A29" s="5073"/>
      <c r="B29" s="5074"/>
      <c r="C29" s="5075" t="s">
        <v>300</v>
      </c>
      <c r="D29" s="5085">
        <v>2</v>
      </c>
      <c r="E29" s="5085">
        <v>3</v>
      </c>
      <c r="F29" s="5086">
        <v>4</v>
      </c>
      <c r="G29" s="5092">
        <v>5</v>
      </c>
      <c r="H29" s="5093">
        <v>6</v>
      </c>
      <c r="I29" s="5071"/>
      <c r="J29" s="5071"/>
      <c r="K29" s="5071"/>
      <c r="L29" s="5071"/>
    </row>
    <row r="30" spans="1:12">
      <c r="A30" s="5077" t="s">
        <v>8116</v>
      </c>
      <c r="B30" s="5078"/>
      <c r="C30" s="5079"/>
      <c r="D30" s="5078">
        <v>321</v>
      </c>
      <c r="E30" s="5078">
        <v>338</v>
      </c>
      <c r="F30" s="5087">
        <v>351</v>
      </c>
      <c r="G30" s="5094">
        <v>361</v>
      </c>
      <c r="H30" s="5095">
        <v>372</v>
      </c>
      <c r="I30" s="5071"/>
      <c r="J30" s="5071"/>
      <c r="K30" s="5071"/>
      <c r="L30" s="5071"/>
    </row>
    <row r="31" spans="1:12">
      <c r="A31" s="5077" t="s">
        <v>8117</v>
      </c>
      <c r="B31" s="5078"/>
      <c r="C31" s="5079"/>
      <c r="D31" s="5078">
        <v>120</v>
      </c>
      <c r="E31" s="5078">
        <v>126</v>
      </c>
      <c r="F31" s="5087">
        <v>132</v>
      </c>
      <c r="G31" s="5096">
        <v>140</v>
      </c>
      <c r="H31" s="5097">
        <v>143</v>
      </c>
      <c r="I31" s="5071"/>
      <c r="J31" s="5071"/>
      <c r="K31" s="5071"/>
      <c r="L31" s="5071"/>
    </row>
    <row r="32" spans="1:12">
      <c r="A32" s="5077" t="s">
        <v>8118</v>
      </c>
      <c r="B32" s="5078"/>
      <c r="C32" s="5079"/>
      <c r="D32" s="5078">
        <v>302</v>
      </c>
      <c r="E32" s="5078">
        <v>316</v>
      </c>
      <c r="F32" s="5087">
        <v>316</v>
      </c>
      <c r="G32" s="5096">
        <v>316</v>
      </c>
      <c r="H32" s="5097">
        <v>316</v>
      </c>
      <c r="I32" s="5071"/>
      <c r="J32" s="5071"/>
      <c r="K32" s="5071"/>
      <c r="L32" s="5071"/>
    </row>
    <row r="33" spans="1:12" ht="19.5" thickBot="1">
      <c r="A33" s="5081" t="s">
        <v>8119</v>
      </c>
      <c r="B33" s="5090"/>
      <c r="C33" s="5083"/>
      <c r="D33" s="5090">
        <v>77</v>
      </c>
      <c r="E33" s="5090">
        <v>149</v>
      </c>
      <c r="F33" s="5091">
        <v>82</v>
      </c>
      <c r="G33" s="5100"/>
      <c r="H33" s="5099">
        <v>78</v>
      </c>
      <c r="I33" s="5071"/>
      <c r="J33" s="5071"/>
      <c r="K33" s="5071"/>
      <c r="L33" s="5071"/>
    </row>
    <row r="34" spans="1:12">
      <c r="A34" s="5071" t="s">
        <v>8120</v>
      </c>
      <c r="B34" s="5071"/>
      <c r="C34" s="5071"/>
      <c r="D34" s="5071"/>
      <c r="E34" s="5071"/>
      <c r="F34" s="5072"/>
      <c r="G34" s="5072"/>
      <c r="H34" s="5072"/>
      <c r="I34" s="5071"/>
      <c r="J34" s="5071"/>
      <c r="K34" s="5071"/>
      <c r="L34" s="5071"/>
    </row>
    <row r="35" spans="1:12">
      <c r="A35" s="5071" t="s">
        <v>8121</v>
      </c>
      <c r="B35" s="5071"/>
      <c r="C35" s="5071"/>
      <c r="D35" s="5071"/>
      <c r="E35" s="5071"/>
      <c r="F35" s="5072"/>
      <c r="G35" s="5072"/>
      <c r="H35" s="5072"/>
      <c r="I35" s="5071"/>
      <c r="J35" s="5071"/>
      <c r="K35" s="5071"/>
      <c r="L35" s="5071"/>
    </row>
    <row r="36" spans="1:12">
      <c r="A36" s="5071" t="s">
        <v>8122</v>
      </c>
      <c r="B36" s="5071"/>
      <c r="C36" s="5071"/>
      <c r="D36" s="5071"/>
      <c r="E36" s="5071"/>
      <c r="F36" s="5072"/>
      <c r="G36" s="5072"/>
      <c r="H36" s="5072"/>
      <c r="I36" s="5071"/>
      <c r="J36" s="5071"/>
      <c r="K36" s="5071"/>
      <c r="L36" s="5071"/>
    </row>
    <row r="37" spans="1:12">
      <c r="A37" s="5071" t="s">
        <v>8123</v>
      </c>
      <c r="B37" s="5071"/>
      <c r="C37" s="5071"/>
      <c r="D37" s="5071"/>
      <c r="E37" s="5071"/>
      <c r="F37" s="5072"/>
      <c r="G37" s="5072"/>
      <c r="H37" s="5072"/>
      <c r="I37" s="5071"/>
      <c r="J37" s="5071"/>
      <c r="K37" s="5071"/>
      <c r="L37" s="5071"/>
    </row>
    <row r="38" spans="1:12">
      <c r="A38" s="5071"/>
      <c r="B38" s="5071"/>
      <c r="C38" s="5071"/>
      <c r="D38" s="5071"/>
      <c r="E38" s="5071"/>
      <c r="F38" s="5072"/>
      <c r="G38" s="5072"/>
      <c r="H38" s="5072" t="s">
        <v>8124</v>
      </c>
      <c r="I38" s="5071"/>
      <c r="J38" s="5071"/>
      <c r="K38" s="5071"/>
      <c r="L38" s="5071"/>
    </row>
    <row r="39" spans="1:12">
      <c r="A39" s="5071"/>
      <c r="B39" s="5071"/>
      <c r="C39" s="5071"/>
      <c r="D39" s="5071"/>
      <c r="E39" s="5071"/>
      <c r="F39" s="5072"/>
      <c r="G39" s="5072"/>
      <c r="H39" s="5072"/>
      <c r="I39" s="5071"/>
      <c r="J39" s="5071"/>
      <c r="K39" s="5071"/>
      <c r="L39" s="5071"/>
    </row>
    <row r="40" spans="1:12">
      <c r="A40" s="5071"/>
      <c r="B40" s="5071"/>
      <c r="C40" s="5071"/>
      <c r="D40" s="5071"/>
      <c r="E40" s="5071"/>
      <c r="F40" s="5072"/>
      <c r="G40" s="5072"/>
      <c r="H40" s="5072"/>
      <c r="I40" s="5071"/>
      <c r="J40" s="5071"/>
      <c r="K40" s="5071"/>
      <c r="L40" s="5071"/>
    </row>
  </sheetData>
  <phoneticPr fontId="2"/>
  <hyperlinks>
    <hyperlink ref="J2" location="目次!F187" display="目　次" xr:uid="{00000000-0004-0000-A200-000000000000}"/>
  </hyperlink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L68"/>
  <sheetViews>
    <sheetView showGridLines="0" zoomScaleNormal="100" workbookViewId="0"/>
  </sheetViews>
  <sheetFormatPr defaultRowHeight="12.75"/>
  <cols>
    <col min="1" max="1" width="16.375" style="65" customWidth="1"/>
    <col min="2" max="2" width="13.5" style="65" customWidth="1"/>
    <col min="3" max="3" width="4" style="65" customWidth="1"/>
    <col min="4" max="8" width="7.375" style="65" customWidth="1"/>
    <col min="9" max="10" width="7.625" style="65" customWidth="1"/>
    <col min="11" max="11" width="6.125" style="65" customWidth="1"/>
    <col min="12" max="12" width="9" style="65" customWidth="1"/>
    <col min="13" max="16384" width="9" style="65"/>
  </cols>
  <sheetData>
    <row r="1" spans="1:12" ht="15.95" customHeight="1">
      <c r="A1" s="2124" t="s">
        <v>612</v>
      </c>
      <c r="B1" s="248"/>
      <c r="C1" s="217"/>
    </row>
    <row r="2" spans="1:12" ht="15.95" customHeight="1" thickBot="1">
      <c r="A2" s="252" t="s">
        <v>611</v>
      </c>
      <c r="B2" s="248"/>
      <c r="C2" s="247"/>
      <c r="D2" s="139"/>
      <c r="E2" s="139"/>
      <c r="F2" s="139"/>
      <c r="G2" s="139"/>
      <c r="K2" s="5133" t="s">
        <v>7890</v>
      </c>
    </row>
    <row r="3" spans="1:12" ht="15.95" customHeight="1">
      <c r="A3" s="246"/>
      <c r="B3" s="246"/>
      <c r="C3" s="4094" t="s">
        <v>610</v>
      </c>
      <c r="D3" s="2517" t="s">
        <v>413</v>
      </c>
      <c r="E3" s="2517">
        <v>2</v>
      </c>
      <c r="F3" s="2519">
        <v>3</v>
      </c>
      <c r="G3" s="6372">
        <v>4</v>
      </c>
      <c r="H3" s="6372">
        <v>5</v>
      </c>
      <c r="I3" s="6372">
        <v>6</v>
      </c>
      <c r="J3" s="2637"/>
    </row>
    <row r="4" spans="1:12" ht="15.95" customHeight="1">
      <c r="A4" s="245" t="s">
        <v>609</v>
      </c>
      <c r="B4" s="245"/>
      <c r="C4" s="4120"/>
      <c r="D4" s="2518"/>
      <c r="E4" s="2518"/>
      <c r="F4" s="2520"/>
      <c r="G4" s="6373"/>
      <c r="H4" s="6373"/>
      <c r="I4" s="6373"/>
      <c r="J4" s="3051"/>
      <c r="K4" s="139"/>
      <c r="L4" s="95"/>
    </row>
    <row r="5" spans="1:12" ht="15.75" customHeight="1">
      <c r="A5" s="6375" t="s">
        <v>608</v>
      </c>
      <c r="B5" s="4100" t="s">
        <v>607</v>
      </c>
      <c r="C5" s="244"/>
      <c r="D5" s="243" t="s">
        <v>571</v>
      </c>
      <c r="E5" s="243" t="s">
        <v>571</v>
      </c>
      <c r="F5" s="242" t="s">
        <v>606</v>
      </c>
      <c r="G5" s="3039" t="s">
        <v>571</v>
      </c>
      <c r="H5" s="3039" t="s">
        <v>571</v>
      </c>
      <c r="I5" s="3039" t="s">
        <v>571</v>
      </c>
      <c r="J5" s="3040"/>
    </row>
    <row r="6" spans="1:12" ht="15.75" customHeight="1">
      <c r="A6" s="6374"/>
      <c r="B6" s="4097" t="s">
        <v>605</v>
      </c>
      <c r="C6" s="224"/>
      <c r="D6" s="241" t="s">
        <v>571</v>
      </c>
      <c r="E6" s="241" t="s">
        <v>571</v>
      </c>
      <c r="F6" s="240" t="s">
        <v>571</v>
      </c>
      <c r="G6" s="3040" t="s">
        <v>571</v>
      </c>
      <c r="H6" s="3040" t="s">
        <v>571</v>
      </c>
      <c r="I6" s="3040" t="s">
        <v>571</v>
      </c>
      <c r="J6" s="3040"/>
    </row>
    <row r="7" spans="1:12" ht="15.75" customHeight="1">
      <c r="A7" s="6374"/>
      <c r="B7" s="4097" t="s">
        <v>604</v>
      </c>
      <c r="C7" s="224"/>
      <c r="D7" s="241" t="s">
        <v>571</v>
      </c>
      <c r="E7" s="241" t="s">
        <v>571</v>
      </c>
      <c r="F7" s="240" t="s">
        <v>571</v>
      </c>
      <c r="G7" s="3040" t="s">
        <v>571</v>
      </c>
      <c r="H7" s="3040" t="s">
        <v>571</v>
      </c>
      <c r="I7" s="3040" t="s">
        <v>571</v>
      </c>
      <c r="J7" s="3040"/>
    </row>
    <row r="8" spans="1:12" ht="15.75" customHeight="1">
      <c r="A8" s="6374"/>
      <c r="B8" s="4097" t="s">
        <v>603</v>
      </c>
      <c r="C8" s="224"/>
      <c r="D8" s="238" t="s">
        <v>571</v>
      </c>
      <c r="E8" s="238" t="s">
        <v>571</v>
      </c>
      <c r="F8" s="237" t="s">
        <v>571</v>
      </c>
      <c r="G8" s="3041" t="s">
        <v>571</v>
      </c>
      <c r="H8" s="3041" t="s">
        <v>571</v>
      </c>
      <c r="I8" s="3041" t="s">
        <v>571</v>
      </c>
      <c r="J8" s="3040"/>
    </row>
    <row r="9" spans="1:12" ht="15.75" customHeight="1">
      <c r="A9" s="6376" t="s">
        <v>602</v>
      </c>
      <c r="B9" s="4098" t="s">
        <v>583</v>
      </c>
      <c r="C9" s="232"/>
      <c r="D9" s="231" t="s">
        <v>571</v>
      </c>
      <c r="E9" s="231" t="s">
        <v>571</v>
      </c>
      <c r="F9" s="231" t="s">
        <v>571</v>
      </c>
      <c r="G9" s="3042" t="s">
        <v>571</v>
      </c>
      <c r="H9" s="3042" t="s">
        <v>571</v>
      </c>
      <c r="I9" s="3042" t="s">
        <v>571</v>
      </c>
      <c r="J9" s="3043"/>
    </row>
    <row r="10" spans="1:12" ht="15.75" customHeight="1">
      <c r="A10" s="6374"/>
      <c r="B10" s="4097" t="s">
        <v>575</v>
      </c>
      <c r="C10" s="224"/>
      <c r="D10" s="236" t="s">
        <v>579</v>
      </c>
      <c r="E10" s="236" t="s">
        <v>571</v>
      </c>
      <c r="F10" s="236" t="s">
        <v>571</v>
      </c>
      <c r="G10" s="3043" t="s">
        <v>598</v>
      </c>
      <c r="H10" s="236" t="s">
        <v>571</v>
      </c>
      <c r="I10" s="236" t="s">
        <v>571</v>
      </c>
      <c r="J10" s="236"/>
    </row>
    <row r="11" spans="1:12" ht="15.75" customHeight="1">
      <c r="A11" s="6377"/>
      <c r="B11" s="4099" t="s">
        <v>580</v>
      </c>
      <c r="C11" s="230"/>
      <c r="D11" s="229" t="s">
        <v>579</v>
      </c>
      <c r="E11" s="229" t="s">
        <v>579</v>
      </c>
      <c r="F11" s="229" t="s">
        <v>579</v>
      </c>
      <c r="G11" s="3044" t="s">
        <v>598</v>
      </c>
      <c r="H11" s="3044" t="s">
        <v>598</v>
      </c>
      <c r="I11" s="229" t="s">
        <v>579</v>
      </c>
      <c r="J11" s="236"/>
    </row>
    <row r="12" spans="1:12" ht="15.75" customHeight="1">
      <c r="A12" s="4097" t="s">
        <v>601</v>
      </c>
      <c r="B12" s="4097" t="s">
        <v>575</v>
      </c>
      <c r="C12" s="235"/>
      <c r="D12" s="133" t="s">
        <v>579</v>
      </c>
      <c r="E12" s="133" t="s">
        <v>579</v>
      </c>
      <c r="F12" s="133" t="s">
        <v>571</v>
      </c>
      <c r="G12" s="3045" t="s">
        <v>598</v>
      </c>
      <c r="H12" s="3045" t="s">
        <v>598</v>
      </c>
      <c r="I12" s="133" t="s">
        <v>579</v>
      </c>
      <c r="J12" s="133"/>
    </row>
    <row r="13" spans="1:12" ht="15.75" customHeight="1">
      <c r="A13" s="4097"/>
      <c r="B13" s="4097" t="s">
        <v>580</v>
      </c>
      <c r="C13" s="235"/>
      <c r="D13" s="133" t="s">
        <v>598</v>
      </c>
      <c r="E13" s="133" t="s">
        <v>598</v>
      </c>
      <c r="F13" s="133" t="s">
        <v>579</v>
      </c>
      <c r="G13" s="3045" t="s">
        <v>598</v>
      </c>
      <c r="H13" s="3045" t="s">
        <v>598</v>
      </c>
      <c r="I13" s="133" t="s">
        <v>579</v>
      </c>
      <c r="J13" s="133"/>
    </row>
    <row r="14" spans="1:12" ht="15.75" customHeight="1">
      <c r="A14" s="6376" t="s">
        <v>600</v>
      </c>
      <c r="B14" s="4098" t="s">
        <v>583</v>
      </c>
      <c r="C14" s="232"/>
      <c r="D14" s="231" t="s">
        <v>571</v>
      </c>
      <c r="E14" s="231" t="s">
        <v>571</v>
      </c>
      <c r="F14" s="231" t="s">
        <v>571</v>
      </c>
      <c r="G14" s="3042" t="s">
        <v>571</v>
      </c>
      <c r="H14" s="3042" t="s">
        <v>571</v>
      </c>
      <c r="I14" s="3042" t="s">
        <v>571</v>
      </c>
      <c r="J14" s="3043"/>
    </row>
    <row r="15" spans="1:12" ht="15.75" customHeight="1">
      <c r="A15" s="6374"/>
      <c r="B15" s="4097" t="s">
        <v>575</v>
      </c>
      <c r="C15" s="224"/>
      <c r="D15" s="236" t="s">
        <v>571</v>
      </c>
      <c r="E15" s="236" t="s">
        <v>571</v>
      </c>
      <c r="F15" s="236" t="s">
        <v>571</v>
      </c>
      <c r="G15" s="3043" t="s">
        <v>571</v>
      </c>
      <c r="H15" s="3043" t="s">
        <v>571</v>
      </c>
      <c r="I15" s="3043" t="s">
        <v>571</v>
      </c>
      <c r="J15" s="3043"/>
    </row>
    <row r="16" spans="1:12" ht="15.75" customHeight="1">
      <c r="A16" s="6377"/>
      <c r="B16" s="4099" t="s">
        <v>580</v>
      </c>
      <c r="C16" s="230"/>
      <c r="D16" s="229" t="s">
        <v>571</v>
      </c>
      <c r="E16" s="229" t="s">
        <v>571</v>
      </c>
      <c r="F16" s="229" t="s">
        <v>571</v>
      </c>
      <c r="G16" s="3044" t="s">
        <v>571</v>
      </c>
      <c r="H16" s="3044" t="s">
        <v>571</v>
      </c>
      <c r="I16" s="3044" t="s">
        <v>571</v>
      </c>
      <c r="J16" s="3043"/>
    </row>
    <row r="17" spans="1:10" ht="15.75" customHeight="1">
      <c r="A17" s="4097" t="s">
        <v>599</v>
      </c>
      <c r="B17" s="4097" t="s">
        <v>575</v>
      </c>
      <c r="C17" s="235"/>
      <c r="D17" s="133" t="s">
        <v>579</v>
      </c>
      <c r="E17" s="133" t="s">
        <v>579</v>
      </c>
      <c r="F17" s="133" t="s">
        <v>571</v>
      </c>
      <c r="G17" s="3045" t="s">
        <v>571</v>
      </c>
      <c r="H17" s="3045" t="s">
        <v>571</v>
      </c>
      <c r="I17" s="3045" t="s">
        <v>571</v>
      </c>
      <c r="J17" s="3045"/>
    </row>
    <row r="18" spans="1:10" ht="15.75" customHeight="1">
      <c r="A18" s="4097"/>
      <c r="B18" s="4097" t="s">
        <v>580</v>
      </c>
      <c r="C18" s="235"/>
      <c r="D18" s="133" t="s">
        <v>571</v>
      </c>
      <c r="E18" s="133" t="s">
        <v>598</v>
      </c>
      <c r="F18" s="133" t="s">
        <v>579</v>
      </c>
      <c r="G18" s="3045" t="s">
        <v>571</v>
      </c>
      <c r="H18" s="3045" t="s">
        <v>571</v>
      </c>
      <c r="I18" s="3045" t="s">
        <v>571</v>
      </c>
      <c r="J18" s="3045"/>
    </row>
    <row r="19" spans="1:10" ht="15.75" customHeight="1">
      <c r="A19" s="4098" t="s">
        <v>597</v>
      </c>
      <c r="B19" s="4098" t="s">
        <v>575</v>
      </c>
      <c r="C19" s="234"/>
      <c r="D19" s="231" t="s">
        <v>579</v>
      </c>
      <c r="E19" s="231" t="s">
        <v>579</v>
      </c>
      <c r="F19" s="231" t="s">
        <v>582</v>
      </c>
      <c r="G19" s="3042" t="s">
        <v>571</v>
      </c>
      <c r="H19" s="3042" t="s">
        <v>571</v>
      </c>
      <c r="I19" s="231" t="s">
        <v>579</v>
      </c>
      <c r="J19" s="236"/>
    </row>
    <row r="20" spans="1:10" ht="15.75" customHeight="1">
      <c r="A20" s="4099"/>
      <c r="B20" s="4099" t="s">
        <v>580</v>
      </c>
      <c r="C20" s="233"/>
      <c r="D20" s="133" t="s">
        <v>579</v>
      </c>
      <c r="E20" s="133" t="s">
        <v>579</v>
      </c>
      <c r="F20" s="229" t="s">
        <v>582</v>
      </c>
      <c r="G20" s="3044" t="s">
        <v>579</v>
      </c>
      <c r="H20" s="3044" t="s">
        <v>579</v>
      </c>
      <c r="I20" s="229" t="s">
        <v>571</v>
      </c>
      <c r="J20" s="236"/>
    </row>
    <row r="21" spans="1:10" ht="15.75" customHeight="1">
      <c r="A21" s="4097" t="s">
        <v>596</v>
      </c>
      <c r="B21" s="4097" t="s">
        <v>575</v>
      </c>
      <c r="C21" s="224"/>
      <c r="D21" s="231" t="s">
        <v>571</v>
      </c>
      <c r="E21" s="231" t="s">
        <v>571</v>
      </c>
      <c r="F21" s="133" t="s">
        <v>579</v>
      </c>
      <c r="G21" s="3045" t="s">
        <v>571</v>
      </c>
      <c r="H21" s="3045" t="s">
        <v>571</v>
      </c>
      <c r="I21" s="3045" t="s">
        <v>571</v>
      </c>
      <c r="J21" s="3045"/>
    </row>
    <row r="22" spans="1:10" ht="15.75" customHeight="1">
      <c r="A22" s="4097"/>
      <c r="B22" s="4097" t="s">
        <v>580</v>
      </c>
      <c r="C22" s="224"/>
      <c r="D22" s="133" t="s">
        <v>571</v>
      </c>
      <c r="E22" s="133" t="s">
        <v>571</v>
      </c>
      <c r="F22" s="133" t="s">
        <v>571</v>
      </c>
      <c r="G22" s="3045" t="s">
        <v>571</v>
      </c>
      <c r="H22" s="3045" t="s">
        <v>571</v>
      </c>
      <c r="I22" s="3045" t="s">
        <v>571</v>
      </c>
      <c r="J22" s="3045"/>
    </row>
    <row r="23" spans="1:10" ht="15.75" customHeight="1">
      <c r="A23" s="228" t="s">
        <v>595</v>
      </c>
      <c r="B23" s="228" t="s">
        <v>580</v>
      </c>
      <c r="C23" s="227"/>
      <c r="D23" s="226" t="s">
        <v>571</v>
      </c>
      <c r="E23" s="226" t="s">
        <v>571</v>
      </c>
      <c r="F23" s="226" t="s">
        <v>571</v>
      </c>
      <c r="G23" s="3046" t="s">
        <v>571</v>
      </c>
      <c r="H23" s="3046" t="s">
        <v>571</v>
      </c>
      <c r="I23" s="3046" t="s">
        <v>571</v>
      </c>
      <c r="J23" s="3043"/>
    </row>
    <row r="24" spans="1:10" ht="15.75" customHeight="1">
      <c r="A24" s="228" t="s">
        <v>594</v>
      </c>
      <c r="B24" s="228" t="s">
        <v>580</v>
      </c>
      <c r="C24" s="227"/>
      <c r="D24" s="226" t="s">
        <v>571</v>
      </c>
      <c r="E24" s="226" t="s">
        <v>571</v>
      </c>
      <c r="F24" s="226" t="s">
        <v>571</v>
      </c>
      <c r="G24" s="3046" t="s">
        <v>571</v>
      </c>
      <c r="H24" s="3046" t="s">
        <v>571</v>
      </c>
      <c r="I24" s="3046" t="s">
        <v>571</v>
      </c>
      <c r="J24" s="3043"/>
    </row>
    <row r="25" spans="1:10" ht="15.75" customHeight="1">
      <c r="A25" s="228" t="s">
        <v>593</v>
      </c>
      <c r="B25" s="228" t="s">
        <v>580</v>
      </c>
      <c r="C25" s="227"/>
      <c r="D25" s="226" t="s">
        <v>571</v>
      </c>
      <c r="E25" s="226" t="s">
        <v>571</v>
      </c>
      <c r="F25" s="226" t="s">
        <v>571</v>
      </c>
      <c r="G25" s="3046" t="s">
        <v>571</v>
      </c>
      <c r="H25" s="3046" t="s">
        <v>571</v>
      </c>
      <c r="I25" s="3046" t="s">
        <v>571</v>
      </c>
      <c r="J25" s="3043"/>
    </row>
    <row r="26" spans="1:10" ht="15.75" customHeight="1">
      <c r="A26" s="6374" t="s">
        <v>592</v>
      </c>
      <c r="B26" s="4097" t="s">
        <v>583</v>
      </c>
      <c r="C26" s="224"/>
      <c r="D26" s="133" t="s">
        <v>571</v>
      </c>
      <c r="E26" s="133" t="s">
        <v>571</v>
      </c>
      <c r="F26" s="133" t="s">
        <v>571</v>
      </c>
      <c r="G26" s="3045" t="s">
        <v>571</v>
      </c>
      <c r="H26" s="3045" t="s">
        <v>571</v>
      </c>
      <c r="I26" s="3045" t="s">
        <v>571</v>
      </c>
      <c r="J26" s="3045"/>
    </row>
    <row r="27" spans="1:10" ht="15.75" customHeight="1">
      <c r="A27" s="6374"/>
      <c r="B27" s="4097" t="s">
        <v>575</v>
      </c>
      <c r="C27" s="224"/>
      <c r="D27" s="133" t="s">
        <v>571</v>
      </c>
      <c r="E27" s="133" t="s">
        <v>571</v>
      </c>
      <c r="F27" s="133" t="s">
        <v>571</v>
      </c>
      <c r="G27" s="3045" t="s">
        <v>571</v>
      </c>
      <c r="H27" s="3045" t="s">
        <v>571</v>
      </c>
      <c r="I27" s="3045" t="s">
        <v>571</v>
      </c>
      <c r="J27" s="3045"/>
    </row>
    <row r="28" spans="1:10" ht="15.75" customHeight="1">
      <c r="A28" s="6374"/>
      <c r="B28" s="4097" t="s">
        <v>580</v>
      </c>
      <c r="C28" s="224"/>
      <c r="D28" s="133" t="s">
        <v>571</v>
      </c>
      <c r="E28" s="133" t="s">
        <v>571</v>
      </c>
      <c r="F28" s="133" t="s">
        <v>571</v>
      </c>
      <c r="G28" s="3045" t="s">
        <v>571</v>
      </c>
      <c r="H28" s="3045" t="s">
        <v>571</v>
      </c>
      <c r="I28" s="3045" t="s">
        <v>571</v>
      </c>
      <c r="J28" s="3045"/>
    </row>
    <row r="29" spans="1:10" ht="15.75" customHeight="1">
      <c r="A29" s="4098" t="s">
        <v>591</v>
      </c>
      <c r="B29" s="4098" t="s">
        <v>575</v>
      </c>
      <c r="C29" s="234"/>
      <c r="D29" s="231" t="s">
        <v>571</v>
      </c>
      <c r="E29" s="231" t="s">
        <v>571</v>
      </c>
      <c r="F29" s="231" t="s">
        <v>571</v>
      </c>
      <c r="G29" s="3042" t="s">
        <v>571</v>
      </c>
      <c r="H29" s="3042" t="s">
        <v>571</v>
      </c>
      <c r="I29" s="3042" t="s">
        <v>571</v>
      </c>
      <c r="J29" s="3043"/>
    </row>
    <row r="30" spans="1:10" ht="15.75" customHeight="1">
      <c r="A30" s="4099"/>
      <c r="B30" s="4099" t="s">
        <v>580</v>
      </c>
      <c r="C30" s="233"/>
      <c r="D30" s="229" t="s">
        <v>571</v>
      </c>
      <c r="E30" s="229" t="s">
        <v>571</v>
      </c>
      <c r="F30" s="229" t="s">
        <v>571</v>
      </c>
      <c r="G30" s="3044" t="s">
        <v>571</v>
      </c>
      <c r="H30" s="3044" t="s">
        <v>571</v>
      </c>
      <c r="I30" s="3044" t="s">
        <v>571</v>
      </c>
      <c r="J30" s="3043"/>
    </row>
    <row r="31" spans="1:10" ht="15.75" customHeight="1">
      <c r="A31" s="4097" t="s">
        <v>590</v>
      </c>
      <c r="B31" s="4097" t="s">
        <v>575</v>
      </c>
      <c r="C31" s="224"/>
      <c r="D31" s="133" t="s">
        <v>571</v>
      </c>
      <c r="E31" s="133" t="s">
        <v>571</v>
      </c>
      <c r="F31" s="133" t="s">
        <v>579</v>
      </c>
      <c r="G31" s="3045" t="s">
        <v>571</v>
      </c>
      <c r="H31" s="3045" t="s">
        <v>571</v>
      </c>
      <c r="I31" s="3045" t="s">
        <v>571</v>
      </c>
      <c r="J31" s="3045"/>
    </row>
    <row r="32" spans="1:10" ht="15.75" customHeight="1">
      <c r="A32" s="4097"/>
      <c r="B32" s="4097" t="s">
        <v>580</v>
      </c>
      <c r="C32" s="224"/>
      <c r="D32" s="133" t="s">
        <v>571</v>
      </c>
      <c r="E32" s="133" t="s">
        <v>571</v>
      </c>
      <c r="F32" s="133" t="s">
        <v>571</v>
      </c>
      <c r="G32" s="3045" t="s">
        <v>571</v>
      </c>
      <c r="H32" s="3045" t="s">
        <v>571</v>
      </c>
      <c r="I32" s="3045" t="s">
        <v>571</v>
      </c>
      <c r="J32" s="3045"/>
    </row>
    <row r="33" spans="1:10" ht="15.75" customHeight="1">
      <c r="A33" s="228" t="s">
        <v>589</v>
      </c>
      <c r="B33" s="228" t="s">
        <v>580</v>
      </c>
      <c r="C33" s="227"/>
      <c r="D33" s="226" t="s">
        <v>571</v>
      </c>
      <c r="E33" s="226" t="s">
        <v>571</v>
      </c>
      <c r="F33" s="226" t="s">
        <v>571</v>
      </c>
      <c r="G33" s="3046" t="s">
        <v>571</v>
      </c>
      <c r="H33" s="3046" t="s">
        <v>571</v>
      </c>
      <c r="I33" s="3046" t="s">
        <v>571</v>
      </c>
      <c r="J33" s="3043"/>
    </row>
    <row r="34" spans="1:10" ht="15.75" customHeight="1">
      <c r="A34" s="6374" t="s">
        <v>588</v>
      </c>
      <c r="B34" s="4097" t="s">
        <v>575</v>
      </c>
      <c r="C34" s="224"/>
      <c r="D34" s="231" t="s">
        <v>574</v>
      </c>
      <c r="E34" s="231" t="s">
        <v>571</v>
      </c>
      <c r="F34" s="231" t="s">
        <v>574</v>
      </c>
      <c r="G34" s="3042" t="s">
        <v>571</v>
      </c>
      <c r="H34" s="3042" t="s">
        <v>571</v>
      </c>
      <c r="I34" s="3042" t="s">
        <v>571</v>
      </c>
      <c r="J34" s="3043"/>
    </row>
    <row r="35" spans="1:10" ht="15.75" customHeight="1">
      <c r="A35" s="6374"/>
      <c r="B35" s="4097" t="s">
        <v>580</v>
      </c>
      <c r="C35" s="224"/>
      <c r="D35" s="229" t="s">
        <v>571</v>
      </c>
      <c r="E35" s="229" t="s">
        <v>571</v>
      </c>
      <c r="F35" s="229" t="s">
        <v>571</v>
      </c>
      <c r="G35" s="3044" t="s">
        <v>571</v>
      </c>
      <c r="H35" s="3044" t="s">
        <v>571</v>
      </c>
      <c r="I35" s="3044" t="s">
        <v>571</v>
      </c>
      <c r="J35" s="3043"/>
    </row>
    <row r="36" spans="1:10" ht="15.75" customHeight="1">
      <c r="A36" s="6376" t="s">
        <v>587</v>
      </c>
      <c r="B36" s="4098" t="s">
        <v>575</v>
      </c>
      <c r="C36" s="232"/>
      <c r="D36" s="133" t="s">
        <v>574</v>
      </c>
      <c r="E36" s="133" t="s">
        <v>571</v>
      </c>
      <c r="F36" s="133" t="s">
        <v>571</v>
      </c>
      <c r="G36" s="3045" t="s">
        <v>571</v>
      </c>
      <c r="H36" s="3045" t="s">
        <v>571</v>
      </c>
      <c r="I36" s="3045" t="s">
        <v>571</v>
      </c>
      <c r="J36" s="3045"/>
    </row>
    <row r="37" spans="1:10" ht="15.75" customHeight="1">
      <c r="A37" s="6377"/>
      <c r="B37" s="4099" t="s">
        <v>580</v>
      </c>
      <c r="C37" s="230"/>
      <c r="D37" s="229" t="s">
        <v>571</v>
      </c>
      <c r="E37" s="229" t="s">
        <v>571</v>
      </c>
      <c r="F37" s="229" t="s">
        <v>571</v>
      </c>
      <c r="G37" s="3044" t="s">
        <v>571</v>
      </c>
      <c r="H37" s="3044" t="s">
        <v>571</v>
      </c>
      <c r="I37" s="3044" t="s">
        <v>571</v>
      </c>
      <c r="J37" s="3043"/>
    </row>
    <row r="38" spans="1:10" ht="15.75" customHeight="1">
      <c r="A38" s="4097" t="s">
        <v>586</v>
      </c>
      <c r="B38" s="4097" t="s">
        <v>580</v>
      </c>
      <c r="C38" s="224"/>
      <c r="D38" s="133" t="s">
        <v>571</v>
      </c>
      <c r="E38" s="133" t="s">
        <v>571</v>
      </c>
      <c r="F38" s="133" t="s">
        <v>571</v>
      </c>
      <c r="G38" s="3045" t="s">
        <v>571</v>
      </c>
      <c r="H38" s="3045" t="s">
        <v>571</v>
      </c>
      <c r="I38" s="3045" t="s">
        <v>571</v>
      </c>
      <c r="J38" s="3045"/>
    </row>
    <row r="39" spans="1:10" ht="15.75" customHeight="1">
      <c r="A39" s="6376" t="s">
        <v>585</v>
      </c>
      <c r="B39" s="4098" t="s">
        <v>575</v>
      </c>
      <c r="C39" s="232"/>
      <c r="D39" s="231" t="s">
        <v>571</v>
      </c>
      <c r="E39" s="231" t="s">
        <v>571</v>
      </c>
      <c r="F39" s="231" t="s">
        <v>571</v>
      </c>
      <c r="G39" s="3042" t="s">
        <v>571</v>
      </c>
      <c r="H39" s="3042" t="s">
        <v>571</v>
      </c>
      <c r="I39" s="3042" t="s">
        <v>571</v>
      </c>
      <c r="J39" s="3043"/>
    </row>
    <row r="40" spans="1:10" ht="15.75" customHeight="1">
      <c r="A40" s="6377"/>
      <c r="B40" s="4099" t="s">
        <v>580</v>
      </c>
      <c r="C40" s="230"/>
      <c r="D40" s="229" t="s">
        <v>571</v>
      </c>
      <c r="E40" s="229" t="s">
        <v>571</v>
      </c>
      <c r="F40" s="229" t="s">
        <v>571</v>
      </c>
      <c r="G40" s="3044" t="s">
        <v>571</v>
      </c>
      <c r="H40" s="3044" t="s">
        <v>571</v>
      </c>
      <c r="I40" s="3044" t="s">
        <v>571</v>
      </c>
      <c r="J40" s="3043"/>
    </row>
    <row r="41" spans="1:10" ht="15.75" customHeight="1">
      <c r="A41" s="6374" t="s">
        <v>584</v>
      </c>
      <c r="B41" s="4097" t="s">
        <v>583</v>
      </c>
      <c r="C41" s="224"/>
      <c r="D41" s="133" t="s">
        <v>574</v>
      </c>
      <c r="E41" s="133" t="s">
        <v>571</v>
      </c>
      <c r="F41" s="133" t="s">
        <v>574</v>
      </c>
      <c r="G41" s="3045" t="s">
        <v>571</v>
      </c>
      <c r="H41" s="133" t="s">
        <v>571</v>
      </c>
      <c r="I41" s="3045" t="s">
        <v>571</v>
      </c>
      <c r="J41" s="3045"/>
    </row>
    <row r="42" spans="1:10" ht="15.75" customHeight="1">
      <c r="A42" s="6374"/>
      <c r="B42" s="4097" t="s">
        <v>575</v>
      </c>
      <c r="C42" s="224"/>
      <c r="D42" s="133" t="s">
        <v>582</v>
      </c>
      <c r="E42" s="133" t="s">
        <v>571</v>
      </c>
      <c r="F42" s="133" t="s">
        <v>571</v>
      </c>
      <c r="G42" s="3045" t="s">
        <v>579</v>
      </c>
      <c r="H42" s="133" t="s">
        <v>571</v>
      </c>
      <c r="I42" s="3045" t="s">
        <v>579</v>
      </c>
      <c r="J42" s="3045"/>
    </row>
    <row r="43" spans="1:10" ht="15.75" customHeight="1">
      <c r="A43" s="6374"/>
      <c r="B43" s="4097" t="s">
        <v>580</v>
      </c>
      <c r="C43" s="224"/>
      <c r="D43" s="133" t="s">
        <v>571</v>
      </c>
      <c r="E43" s="133" t="s">
        <v>571</v>
      </c>
      <c r="F43" s="133" t="s">
        <v>571</v>
      </c>
      <c r="G43" s="3045" t="s">
        <v>571</v>
      </c>
      <c r="H43" s="133" t="s">
        <v>571</v>
      </c>
      <c r="I43" s="3045" t="s">
        <v>571</v>
      </c>
      <c r="J43" s="3045"/>
    </row>
    <row r="44" spans="1:10" ht="15.75" customHeight="1">
      <c r="A44" s="228" t="s">
        <v>581</v>
      </c>
      <c r="B44" s="228" t="s">
        <v>580</v>
      </c>
      <c r="C44" s="227"/>
      <c r="D44" s="226" t="s">
        <v>571</v>
      </c>
      <c r="E44" s="226" t="s">
        <v>579</v>
      </c>
      <c r="F44" s="226" t="s">
        <v>571</v>
      </c>
      <c r="G44" s="3046" t="s">
        <v>571</v>
      </c>
      <c r="H44" s="226" t="s">
        <v>579</v>
      </c>
      <c r="I44" s="226" t="s">
        <v>579</v>
      </c>
      <c r="J44" s="236"/>
    </row>
    <row r="45" spans="1:10" ht="15.75" customHeight="1">
      <c r="A45" s="228" t="s">
        <v>578</v>
      </c>
      <c r="B45" s="228" t="s">
        <v>577</v>
      </c>
      <c r="C45" s="227"/>
      <c r="D45" s="226" t="s">
        <v>571</v>
      </c>
      <c r="E45" s="226" t="s">
        <v>571</v>
      </c>
      <c r="F45" s="226" t="s">
        <v>571</v>
      </c>
      <c r="G45" s="3046" t="s">
        <v>571</v>
      </c>
      <c r="H45" s="3046" t="s">
        <v>571</v>
      </c>
      <c r="I45" s="3046" t="s">
        <v>571</v>
      </c>
      <c r="J45" s="3043"/>
    </row>
    <row r="46" spans="1:10" ht="15.75" customHeight="1">
      <c r="A46" s="228" t="s">
        <v>576</v>
      </c>
      <c r="B46" s="228" t="s">
        <v>575</v>
      </c>
      <c r="C46" s="227"/>
      <c r="D46" s="226" t="s">
        <v>574</v>
      </c>
      <c r="E46" s="226" t="s">
        <v>571</v>
      </c>
      <c r="F46" s="226" t="s">
        <v>571</v>
      </c>
      <c r="G46" s="3046" t="s">
        <v>579</v>
      </c>
      <c r="H46" s="3046" t="s">
        <v>7048</v>
      </c>
      <c r="I46" s="3046" t="s">
        <v>571</v>
      </c>
      <c r="J46" s="3043"/>
    </row>
    <row r="47" spans="1:10" ht="15.75" customHeight="1">
      <c r="A47" s="228" t="s">
        <v>573</v>
      </c>
      <c r="B47" s="228"/>
      <c r="C47" s="227"/>
      <c r="D47" s="226" t="s">
        <v>571</v>
      </c>
      <c r="E47" s="226" t="s">
        <v>571</v>
      </c>
      <c r="F47" s="226" t="s">
        <v>571</v>
      </c>
      <c r="G47" s="3046" t="s">
        <v>571</v>
      </c>
      <c r="H47" s="3046" t="s">
        <v>571</v>
      </c>
      <c r="I47" s="3046" t="s">
        <v>571</v>
      </c>
      <c r="J47" s="3043"/>
    </row>
    <row r="48" spans="1:10" ht="15.75" customHeight="1">
      <c r="A48" s="225" t="s">
        <v>572</v>
      </c>
      <c r="B48" s="4097"/>
      <c r="C48" s="224"/>
      <c r="D48" s="223" t="s">
        <v>571</v>
      </c>
      <c r="E48" s="223" t="s">
        <v>571</v>
      </c>
      <c r="F48" s="223" t="s">
        <v>571</v>
      </c>
      <c r="G48" s="3047" t="s">
        <v>571</v>
      </c>
      <c r="H48" s="3047" t="s">
        <v>571</v>
      </c>
      <c r="I48" s="3047" t="s">
        <v>571</v>
      </c>
      <c r="J48" s="3043"/>
    </row>
    <row r="49" spans="1:10" ht="15.75" customHeight="1">
      <c r="A49" s="3048"/>
      <c r="B49" s="3048"/>
      <c r="C49" s="3049"/>
      <c r="G49" s="6371" t="s">
        <v>570</v>
      </c>
      <c r="H49" s="6371"/>
      <c r="I49" s="6371"/>
    </row>
    <row r="50" spans="1:10" ht="15.75" customHeight="1">
      <c r="A50" s="3050"/>
      <c r="B50" s="3050"/>
      <c r="C50" s="214"/>
    </row>
    <row r="51" spans="1:10" s="218" customFormat="1" ht="17.25" customHeight="1">
      <c r="A51" s="4096"/>
      <c r="B51" s="221"/>
      <c r="C51" s="213"/>
      <c r="D51" s="4484"/>
      <c r="E51" s="4484"/>
      <c r="F51" s="4484"/>
      <c r="G51" s="219"/>
      <c r="H51" s="219"/>
      <c r="I51" s="219"/>
      <c r="J51" s="219"/>
    </row>
    <row r="52" spans="1:10" s="218" customFormat="1" ht="17.25" customHeight="1">
      <c r="A52" s="6378"/>
      <c r="B52" s="221"/>
      <c r="C52" s="213"/>
      <c r="D52" s="222"/>
      <c r="E52" s="222"/>
      <c r="F52" s="222"/>
      <c r="G52" s="219"/>
      <c r="H52" s="219"/>
      <c r="I52" s="219"/>
      <c r="J52" s="219"/>
    </row>
    <row r="53" spans="1:10" s="218" customFormat="1" ht="17.25" customHeight="1">
      <c r="A53" s="6378"/>
      <c r="B53" s="221"/>
      <c r="C53" s="213"/>
      <c r="D53" s="220"/>
      <c r="E53" s="220"/>
      <c r="F53" s="220"/>
      <c r="G53" s="219"/>
      <c r="H53" s="219"/>
      <c r="I53" s="219"/>
      <c r="J53" s="219"/>
    </row>
    <row r="54" spans="1:10" ht="15.75" customHeight="1">
      <c r="A54" s="217"/>
      <c r="B54" s="216"/>
      <c r="C54" s="213"/>
    </row>
    <row r="55" spans="1:10" ht="15.75" customHeight="1">
      <c r="A55" s="215"/>
      <c r="B55" s="215"/>
      <c r="C55" s="213"/>
    </row>
    <row r="66" spans="1:3" ht="15.75" customHeight="1">
      <c r="A66" s="214"/>
      <c r="B66" s="214"/>
      <c r="C66" s="213"/>
    </row>
    <row r="67" spans="1:3" ht="15.75" customHeight="1">
      <c r="A67" s="214"/>
      <c r="B67" s="214"/>
      <c r="C67" s="213"/>
    </row>
    <row r="68" spans="1:3" ht="15.75" customHeight="1">
      <c r="A68" s="214"/>
      <c r="B68" s="214"/>
      <c r="C68" s="213"/>
    </row>
  </sheetData>
  <mergeCells count="13">
    <mergeCell ref="A52:A53"/>
    <mergeCell ref="A34:A35"/>
    <mergeCell ref="A36:A37"/>
    <mergeCell ref="A39:A40"/>
    <mergeCell ref="A41:A43"/>
    <mergeCell ref="G49:I49"/>
    <mergeCell ref="I3:I4"/>
    <mergeCell ref="A26:A28"/>
    <mergeCell ref="H3:H4"/>
    <mergeCell ref="G3:G4"/>
    <mergeCell ref="A5:A8"/>
    <mergeCell ref="A9:A11"/>
    <mergeCell ref="A14:A16"/>
  </mergeCells>
  <phoneticPr fontId="2"/>
  <conditionalFormatting sqref="D5:G8">
    <cfRule type="cellIs" dxfId="9" priority="2" stopIfTrue="1" operator="lessThan">
      <formula>0.5</formula>
    </cfRule>
  </conditionalFormatting>
  <conditionalFormatting sqref="H5:J8">
    <cfRule type="cellIs" dxfId="8" priority="1" stopIfTrue="1" operator="lessThan">
      <formula>0.5</formula>
    </cfRule>
  </conditionalFormatting>
  <hyperlinks>
    <hyperlink ref="K2" location="目次!F188" display="目次" xr:uid="{00000000-0004-0000-A300-000000000000}"/>
  </hyperlinks>
  <printOptions horizontalCentered="1"/>
  <pageMargins left="0.72" right="0.51181102362204722" top="0.7" bottom="0.64" header="0.4" footer="0.4"/>
  <pageSetup paperSize="9" fitToHeight="0" orientation="portrait" r:id="rId1"/>
  <headerFooter alignWithMargins="0"/>
  <rowBreaks count="1" manualBreakCount="1">
    <brk id="49" max="22" man="1"/>
  </row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O33"/>
  <sheetViews>
    <sheetView showGridLines="0" zoomScaleNormal="100" workbookViewId="0"/>
  </sheetViews>
  <sheetFormatPr defaultRowHeight="12.75"/>
  <cols>
    <col min="1" max="1" width="5.875" style="1358" customWidth="1"/>
    <col min="2" max="2" width="13" style="1358" bestFit="1" customWidth="1"/>
    <col min="3" max="3" width="17.5" style="1358" bestFit="1" customWidth="1"/>
    <col min="4" max="4" width="12.375" style="1358" customWidth="1"/>
    <col min="5" max="12" width="8.375" style="1358" customWidth="1"/>
    <col min="13" max="14" width="9" style="1358"/>
    <col min="15" max="15" width="11.75" style="1358" customWidth="1"/>
    <col min="16" max="16384" width="9" style="1358"/>
  </cols>
  <sheetData>
    <row r="1" spans="1:15" s="1352" customFormat="1" ht="17.25" customHeight="1">
      <c r="A1" s="1359" t="s">
        <v>648</v>
      </c>
      <c r="B1" s="1360"/>
      <c r="C1" s="1360"/>
      <c r="D1" s="1360"/>
      <c r="E1" s="1360"/>
      <c r="F1" s="1360"/>
      <c r="G1" s="1360"/>
      <c r="H1" s="1360"/>
      <c r="I1" s="1360"/>
      <c r="J1" s="1360"/>
      <c r="K1" s="1360"/>
      <c r="L1" s="1360"/>
      <c r="M1" s="2413" t="s">
        <v>6881</v>
      </c>
      <c r="N1" s="1354"/>
      <c r="O1" s="1353"/>
    </row>
    <row r="2" spans="1:15" s="1353" customFormat="1" ht="27" customHeight="1">
      <c r="A2" s="6381" t="s">
        <v>647</v>
      </c>
      <c r="B2" s="6381" t="s">
        <v>646</v>
      </c>
      <c r="C2" s="6381" t="s">
        <v>645</v>
      </c>
      <c r="D2" s="6380" t="s">
        <v>644</v>
      </c>
      <c r="E2" s="6379" t="s">
        <v>643</v>
      </c>
      <c r="F2" s="6379" t="s">
        <v>642</v>
      </c>
      <c r="G2" s="6379" t="s">
        <v>641</v>
      </c>
      <c r="H2" s="6379" t="s">
        <v>640</v>
      </c>
      <c r="I2" s="6379" t="s">
        <v>6879</v>
      </c>
      <c r="J2" s="6379" t="s">
        <v>6878</v>
      </c>
      <c r="K2" s="6379" t="s">
        <v>637</v>
      </c>
      <c r="L2" s="6379" t="s">
        <v>636</v>
      </c>
      <c r="M2" s="6380" t="s">
        <v>635</v>
      </c>
      <c r="O2" s="5134" t="s">
        <v>8130</v>
      </c>
    </row>
    <row r="3" spans="1:15" s="1353" customFormat="1" ht="22.5" customHeight="1">
      <c r="A3" s="6382"/>
      <c r="B3" s="6382"/>
      <c r="C3" s="6382"/>
      <c r="D3" s="6380"/>
      <c r="E3" s="6379"/>
      <c r="F3" s="6379"/>
      <c r="G3" s="6379"/>
      <c r="H3" s="6379"/>
      <c r="I3" s="6379"/>
      <c r="J3" s="6379"/>
      <c r="K3" s="6379"/>
      <c r="L3" s="6379"/>
      <c r="M3" s="6380"/>
    </row>
    <row r="4" spans="1:15" s="1353" customFormat="1" ht="17.25" customHeight="1">
      <c r="A4" s="2125">
        <v>1</v>
      </c>
      <c r="B4" s="2126" t="s">
        <v>6642</v>
      </c>
      <c r="C4" s="2126" t="s">
        <v>6643</v>
      </c>
      <c r="D4" s="2127" t="s">
        <v>6644</v>
      </c>
      <c r="E4" s="3027">
        <v>63</v>
      </c>
      <c r="F4" s="3027">
        <v>60</v>
      </c>
      <c r="G4" s="3028">
        <v>4</v>
      </c>
      <c r="H4" s="3028">
        <v>4</v>
      </c>
      <c r="I4" s="3028">
        <v>0</v>
      </c>
      <c r="J4" s="3028">
        <v>0</v>
      </c>
      <c r="K4" s="3028">
        <v>0</v>
      </c>
      <c r="L4" s="3029">
        <v>100</v>
      </c>
      <c r="M4" s="3030"/>
      <c r="O4" s="1354"/>
    </row>
    <row r="5" spans="1:15" s="1353" customFormat="1" ht="17.25" customHeight="1">
      <c r="A5" s="2128">
        <v>2</v>
      </c>
      <c r="B5" s="2126" t="s">
        <v>6645</v>
      </c>
      <c r="C5" s="2126" t="s">
        <v>6646</v>
      </c>
      <c r="D5" s="2127" t="s">
        <v>6647</v>
      </c>
      <c r="E5" s="3027">
        <v>62</v>
      </c>
      <c r="F5" s="3027">
        <v>56</v>
      </c>
      <c r="G5" s="3028">
        <v>58</v>
      </c>
      <c r="H5" s="3028">
        <v>58</v>
      </c>
      <c r="I5" s="3028">
        <v>0</v>
      </c>
      <c r="J5" s="3028">
        <v>0</v>
      </c>
      <c r="K5" s="3028">
        <v>0</v>
      </c>
      <c r="L5" s="3029">
        <v>100</v>
      </c>
      <c r="M5" s="3030"/>
    </row>
    <row r="6" spans="1:15" s="1353" customFormat="1" ht="17.25" customHeight="1">
      <c r="A6" s="2128">
        <v>3</v>
      </c>
      <c r="B6" s="2126" t="s">
        <v>6648</v>
      </c>
      <c r="C6" s="2126" t="s">
        <v>6649</v>
      </c>
      <c r="D6" s="2127" t="s">
        <v>6650</v>
      </c>
      <c r="E6" s="3027">
        <v>62</v>
      </c>
      <c r="F6" s="3027">
        <v>56</v>
      </c>
      <c r="G6" s="3027">
        <v>154</v>
      </c>
      <c r="H6" s="3027">
        <v>154</v>
      </c>
      <c r="I6" s="3027">
        <v>0</v>
      </c>
      <c r="J6" s="3027">
        <v>0</v>
      </c>
      <c r="K6" s="3027">
        <v>0</v>
      </c>
      <c r="L6" s="3031">
        <v>100</v>
      </c>
      <c r="M6" s="3032"/>
    </row>
    <row r="7" spans="1:15" s="1353" customFormat="1" ht="13.5">
      <c r="A7" s="2613"/>
      <c r="B7" s="2612"/>
      <c r="C7" s="2612"/>
      <c r="D7" s="2611"/>
      <c r="E7" s="2610"/>
      <c r="F7" s="2610"/>
      <c r="G7" s="2609"/>
      <c r="H7" s="2609"/>
      <c r="I7" s="2609"/>
      <c r="J7" s="2609"/>
      <c r="K7" s="2609"/>
      <c r="L7" s="2608"/>
      <c r="M7" s="2608"/>
    </row>
    <row r="8" spans="1:15" s="1353" customFormat="1" ht="13.5">
      <c r="A8" s="2613"/>
      <c r="B8" s="2612"/>
      <c r="C8" s="2612"/>
      <c r="D8" s="2611"/>
      <c r="E8" s="2610"/>
      <c r="F8" s="2610"/>
      <c r="G8" s="2609"/>
      <c r="H8" s="2609"/>
      <c r="I8" s="2609"/>
      <c r="J8" s="2609"/>
      <c r="K8" s="2609"/>
      <c r="L8" s="2608"/>
      <c r="M8" s="2608"/>
    </row>
    <row r="9" spans="1:15" s="1353" customFormat="1" ht="17.25" customHeight="1">
      <c r="A9" s="1359" t="s">
        <v>648</v>
      </c>
      <c r="B9" s="1360"/>
      <c r="C9" s="1360"/>
      <c r="D9" s="1360"/>
      <c r="E9" s="1360"/>
      <c r="F9" s="1360"/>
      <c r="G9" s="1360"/>
      <c r="H9" s="1360"/>
      <c r="I9" s="1360"/>
      <c r="J9" s="1360"/>
      <c r="K9" s="1360"/>
      <c r="L9" s="1360"/>
      <c r="M9" s="2413" t="s">
        <v>6880</v>
      </c>
      <c r="N9" s="1354"/>
    </row>
    <row r="10" spans="1:15" s="1353" customFormat="1" ht="17.25" customHeight="1">
      <c r="A10" s="6381" t="s">
        <v>647</v>
      </c>
      <c r="B10" s="6381" t="s">
        <v>646</v>
      </c>
      <c r="C10" s="6381" t="s">
        <v>645</v>
      </c>
      <c r="D10" s="6380" t="s">
        <v>644</v>
      </c>
      <c r="E10" s="6379" t="s">
        <v>643</v>
      </c>
      <c r="F10" s="6379" t="s">
        <v>642</v>
      </c>
      <c r="G10" s="6379" t="s">
        <v>641</v>
      </c>
      <c r="H10" s="6379" t="s">
        <v>640</v>
      </c>
      <c r="I10" s="6379" t="s">
        <v>6879</v>
      </c>
      <c r="J10" s="6379" t="s">
        <v>6878</v>
      </c>
      <c r="K10" s="6379" t="s">
        <v>637</v>
      </c>
      <c r="L10" s="6379" t="s">
        <v>636</v>
      </c>
      <c r="M10" s="6380" t="s">
        <v>635</v>
      </c>
    </row>
    <row r="11" spans="1:15" s="1353" customFormat="1" ht="21.75" customHeight="1">
      <c r="A11" s="6382"/>
      <c r="B11" s="6382"/>
      <c r="C11" s="6382"/>
      <c r="D11" s="6380"/>
      <c r="E11" s="6379"/>
      <c r="F11" s="6379"/>
      <c r="G11" s="6379"/>
      <c r="H11" s="6379"/>
      <c r="I11" s="6379"/>
      <c r="J11" s="6379"/>
      <c r="K11" s="6379"/>
      <c r="L11" s="6379"/>
      <c r="M11" s="6380"/>
    </row>
    <row r="12" spans="1:15" s="1353" customFormat="1" ht="17.25" customHeight="1">
      <c r="A12" s="2125">
        <v>1</v>
      </c>
      <c r="B12" s="2126" t="s">
        <v>6642</v>
      </c>
      <c r="C12" s="2126" t="s">
        <v>6643</v>
      </c>
      <c r="D12" s="2127" t="s">
        <v>6644</v>
      </c>
      <c r="E12" s="3027">
        <v>67</v>
      </c>
      <c r="F12" s="3027">
        <v>59</v>
      </c>
      <c r="G12" s="3028">
        <v>54</v>
      </c>
      <c r="H12" s="3028">
        <v>54</v>
      </c>
      <c r="I12" s="3028">
        <v>0</v>
      </c>
      <c r="J12" s="3028">
        <v>0</v>
      </c>
      <c r="K12" s="3028">
        <v>0</v>
      </c>
      <c r="L12" s="3029">
        <v>100</v>
      </c>
      <c r="M12" s="3029"/>
    </row>
    <row r="13" spans="1:15" s="1353" customFormat="1" ht="17.25" customHeight="1">
      <c r="A13" s="2128">
        <v>2</v>
      </c>
      <c r="B13" s="2126" t="s">
        <v>6645</v>
      </c>
      <c r="C13" s="2126" t="s">
        <v>6646</v>
      </c>
      <c r="D13" s="2127" t="s">
        <v>6647</v>
      </c>
      <c r="E13" s="3027">
        <v>67</v>
      </c>
      <c r="F13" s="3027">
        <v>60</v>
      </c>
      <c r="G13" s="3028">
        <v>112</v>
      </c>
      <c r="H13" s="3028">
        <v>112</v>
      </c>
      <c r="I13" s="3028">
        <v>0</v>
      </c>
      <c r="J13" s="3028">
        <v>0</v>
      </c>
      <c r="K13" s="3028">
        <v>0</v>
      </c>
      <c r="L13" s="3029">
        <v>100</v>
      </c>
      <c r="M13" s="3029"/>
    </row>
    <row r="14" spans="1:15" s="1353" customFormat="1" ht="17.25" customHeight="1">
      <c r="A14" s="2128">
        <v>3</v>
      </c>
      <c r="B14" s="2126" t="s">
        <v>6648</v>
      </c>
      <c r="C14" s="2126" t="s">
        <v>6649</v>
      </c>
      <c r="D14" s="2127" t="s">
        <v>6650</v>
      </c>
      <c r="E14" s="3027">
        <v>68</v>
      </c>
      <c r="F14" s="3027">
        <v>59</v>
      </c>
      <c r="G14" s="3027">
        <v>95</v>
      </c>
      <c r="H14" s="3027">
        <v>95</v>
      </c>
      <c r="I14" s="3027">
        <v>0</v>
      </c>
      <c r="J14" s="3027">
        <v>0</v>
      </c>
      <c r="K14" s="3027">
        <v>0</v>
      </c>
      <c r="L14" s="3031">
        <v>100</v>
      </c>
      <c r="M14" s="3029"/>
    </row>
    <row r="15" spans="1:15" s="1353" customFormat="1" ht="17.25" customHeight="1">
      <c r="A15" s="1355" t="s">
        <v>631</v>
      </c>
      <c r="B15" s="1369"/>
      <c r="C15" s="1369"/>
      <c r="D15" s="1369"/>
      <c r="E15" s="1369"/>
      <c r="F15" s="1369"/>
      <c r="G15" s="1369"/>
      <c r="H15" s="1369"/>
      <c r="I15" s="1369"/>
      <c r="J15" s="1369"/>
      <c r="K15" s="1369"/>
      <c r="L15" s="1369"/>
      <c r="M15" s="1356" t="s">
        <v>570</v>
      </c>
    </row>
    <row r="16" spans="1:15" s="1353" customFormat="1" ht="17.25" customHeight="1">
      <c r="A16" s="1369"/>
      <c r="B16" s="1369"/>
      <c r="C16" s="1369"/>
      <c r="D16" s="1369"/>
      <c r="E16" s="1369"/>
      <c r="F16" s="1369"/>
      <c r="G16" s="1369"/>
      <c r="H16" s="1369"/>
      <c r="I16" s="1369"/>
      <c r="J16" s="1369"/>
      <c r="K16" s="1369"/>
      <c r="L16" s="1369"/>
      <c r="M16" s="1369"/>
    </row>
    <row r="17" spans="1:13" s="1353" customFormat="1" ht="17.25" customHeight="1"/>
    <row r="18" spans="1:13" s="1353" customFormat="1" ht="17.25" customHeight="1"/>
    <row r="19" spans="1:13" s="1353" customFormat="1" ht="17.25" customHeight="1"/>
    <row r="20" spans="1:13">
      <c r="A20" s="1353"/>
      <c r="B20" s="1353"/>
      <c r="C20" s="1354"/>
      <c r="D20" s="1353"/>
      <c r="E20" s="1353"/>
      <c r="F20" s="1353"/>
      <c r="G20" s="1353"/>
      <c r="H20" s="1353"/>
      <c r="I20" s="1353"/>
      <c r="J20" s="1353"/>
      <c r="K20" s="1353"/>
      <c r="L20" s="1353"/>
      <c r="M20" s="1353"/>
    </row>
    <row r="21" spans="1:13">
      <c r="A21" s="1353"/>
      <c r="B21" s="1353"/>
      <c r="C21" s="1353"/>
      <c r="D21" s="1353"/>
      <c r="E21" s="1353"/>
      <c r="F21" s="1353"/>
      <c r="G21" s="1353"/>
      <c r="H21" s="1353"/>
      <c r="I21" s="1353"/>
      <c r="J21" s="1353"/>
      <c r="K21" s="1353"/>
      <c r="L21" s="1353"/>
      <c r="M21" s="1353"/>
    </row>
    <row r="22" spans="1:13" ht="12.75" hidden="1" customHeight="1">
      <c r="A22" s="1353"/>
      <c r="B22" s="1353"/>
      <c r="C22" s="1353"/>
      <c r="D22" s="1353"/>
      <c r="E22" s="1353"/>
      <c r="F22" s="1353"/>
      <c r="G22" s="1353"/>
      <c r="H22" s="1353"/>
      <c r="I22" s="1353"/>
      <c r="J22" s="1353"/>
      <c r="K22" s="1353"/>
      <c r="L22" s="1353"/>
      <c r="M22" s="1353"/>
    </row>
    <row r="23" spans="1:13" ht="12.75" hidden="1" customHeight="1">
      <c r="A23" s="1353"/>
      <c r="B23" s="1353"/>
      <c r="C23" s="1353"/>
      <c r="D23" s="1353"/>
      <c r="E23" s="1353"/>
      <c r="F23" s="1353"/>
      <c r="G23" s="1353"/>
      <c r="H23" s="1353"/>
      <c r="I23" s="1353"/>
      <c r="J23" s="1353"/>
      <c r="K23" s="1353"/>
      <c r="L23" s="1353"/>
      <c r="M23" s="1353"/>
    </row>
    <row r="24" spans="1:13" ht="12.75" hidden="1" customHeight="1">
      <c r="A24" s="1353"/>
      <c r="B24" s="1353"/>
      <c r="C24" s="1353"/>
      <c r="D24" s="1353"/>
      <c r="E24" s="1353"/>
      <c r="F24" s="1353"/>
      <c r="G24" s="1353"/>
      <c r="H24" s="1353"/>
      <c r="I24" s="1353"/>
      <c r="J24" s="1353"/>
      <c r="K24" s="1353"/>
      <c r="L24" s="1353"/>
      <c r="M24" s="1353"/>
    </row>
    <row r="25" spans="1:13" ht="15.75" hidden="1" customHeight="1">
      <c r="A25" s="1353"/>
      <c r="B25" s="1353"/>
      <c r="C25" s="1353"/>
      <c r="D25" s="1353"/>
      <c r="E25" s="1353"/>
      <c r="F25" s="1353"/>
      <c r="G25" s="1353"/>
      <c r="H25" s="1353"/>
      <c r="I25" s="1353"/>
      <c r="J25" s="1353"/>
      <c r="K25" s="1353"/>
      <c r="L25" s="1353"/>
      <c r="M25" s="1353"/>
    </row>
    <row r="26" spans="1:13" ht="15.75" hidden="1" customHeight="1"/>
    <row r="27" spans="1:13" ht="15.75" hidden="1" customHeight="1"/>
    <row r="28" spans="1:13" ht="15.75" hidden="1" customHeight="1">
      <c r="A28" s="1357" t="s">
        <v>649</v>
      </c>
    </row>
    <row r="29" spans="1:13" ht="15.75" hidden="1" customHeight="1"/>
    <row r="30" spans="1:13" ht="15.75" hidden="1" customHeight="1">
      <c r="A30" s="1359" t="s">
        <v>648</v>
      </c>
      <c r="B30" s="1360"/>
      <c r="C30" s="1360"/>
      <c r="D30" s="1360"/>
      <c r="E30" s="1360"/>
      <c r="F30" s="1360"/>
      <c r="G30" s="1360"/>
      <c r="H30" s="1360"/>
      <c r="I30" s="1360"/>
      <c r="J30" s="1360"/>
      <c r="K30" s="1360"/>
      <c r="L30" s="1360"/>
      <c r="M30" s="1360"/>
    </row>
    <row r="31" spans="1:13" ht="15.75" hidden="1" customHeight="1">
      <c r="A31" s="6384" t="s">
        <v>647</v>
      </c>
      <c r="B31" s="6384" t="s">
        <v>646</v>
      </c>
      <c r="C31" s="6384" t="s">
        <v>645</v>
      </c>
      <c r="D31" s="6379" t="s">
        <v>644</v>
      </c>
      <c r="E31" s="6383" t="s">
        <v>643</v>
      </c>
      <c r="F31" s="6383" t="s">
        <v>642</v>
      </c>
      <c r="G31" s="6383" t="s">
        <v>641</v>
      </c>
      <c r="H31" s="6383" t="s">
        <v>640</v>
      </c>
      <c r="I31" s="6383" t="s">
        <v>639</v>
      </c>
      <c r="J31" s="6383" t="s">
        <v>638</v>
      </c>
      <c r="K31" s="6383" t="s">
        <v>637</v>
      </c>
      <c r="L31" s="6383" t="s">
        <v>636</v>
      </c>
      <c r="M31" s="6379" t="s">
        <v>635</v>
      </c>
    </row>
    <row r="32" spans="1:13" ht="15.75" hidden="1" customHeight="1">
      <c r="A32" s="6385"/>
      <c r="B32" s="6385"/>
      <c r="C32" s="6385"/>
      <c r="D32" s="6379"/>
      <c r="E32" s="6383"/>
      <c r="F32" s="6383"/>
      <c r="G32" s="6383"/>
      <c r="H32" s="6383"/>
      <c r="I32" s="6383"/>
      <c r="J32" s="6383"/>
      <c r="K32" s="6383"/>
      <c r="L32" s="6383"/>
      <c r="M32" s="6379"/>
    </row>
    <row r="33" spans="1:13" hidden="1">
      <c r="A33" s="1361">
        <v>1</v>
      </c>
      <c r="B33" s="1361" t="s">
        <v>633</v>
      </c>
      <c r="C33" s="1362" t="s">
        <v>634</v>
      </c>
      <c r="D33" s="1363" t="s">
        <v>632</v>
      </c>
      <c r="E33" s="1361">
        <v>72</v>
      </c>
      <c r="F33" s="1361">
        <v>67</v>
      </c>
      <c r="G33" s="1364">
        <v>65</v>
      </c>
      <c r="H33" s="1364">
        <v>36</v>
      </c>
      <c r="I33" s="1364">
        <v>3</v>
      </c>
      <c r="J33" s="1364">
        <v>10</v>
      </c>
      <c r="K33" s="1364">
        <v>16</v>
      </c>
      <c r="L33" s="1364">
        <f>H33/G33*100</f>
        <v>55.384615384615387</v>
      </c>
      <c r="M33" s="1361">
        <v>24</v>
      </c>
    </row>
  </sheetData>
  <mergeCells count="39">
    <mergeCell ref="A31:A32"/>
    <mergeCell ref="B31:B32"/>
    <mergeCell ref="C31:C32"/>
    <mergeCell ref="D31:D32"/>
    <mergeCell ref="E31:E32"/>
    <mergeCell ref="M31:M32"/>
    <mergeCell ref="J10:J11"/>
    <mergeCell ref="K10:K11"/>
    <mergeCell ref="L10:L11"/>
    <mergeCell ref="M10:M11"/>
    <mergeCell ref="K31:K32"/>
    <mergeCell ref="L31:L32"/>
    <mergeCell ref="F31:F32"/>
    <mergeCell ref="G31:G32"/>
    <mergeCell ref="H31:H32"/>
    <mergeCell ref="I31:I32"/>
    <mergeCell ref="J31:J32"/>
    <mergeCell ref="H10:H11"/>
    <mergeCell ref="I10:I11"/>
    <mergeCell ref="A10:A11"/>
    <mergeCell ref="B10:B11"/>
    <mergeCell ref="C10:C11"/>
    <mergeCell ref="D10:D11"/>
    <mergeCell ref="E10:E11"/>
    <mergeCell ref="F10:F11"/>
    <mergeCell ref="G10:G11"/>
    <mergeCell ref="A2:A3"/>
    <mergeCell ref="B2:B3"/>
    <mergeCell ref="C2:C3"/>
    <mergeCell ref="D2:D3"/>
    <mergeCell ref="E2:E3"/>
    <mergeCell ref="K2:K3"/>
    <mergeCell ref="L2:L3"/>
    <mergeCell ref="M2:M3"/>
    <mergeCell ref="F2:F3"/>
    <mergeCell ref="G2:G3"/>
    <mergeCell ref="H2:H3"/>
    <mergeCell ref="I2:I3"/>
    <mergeCell ref="J2:J3"/>
  </mergeCells>
  <phoneticPr fontId="2"/>
  <hyperlinks>
    <hyperlink ref="O2" location="目次!F189" display="目  次" xr:uid="{00000000-0004-0000-A400-000000000000}"/>
  </hyperlinks>
  <pageMargins left="0.7" right="0.7" top="0.75" bottom="0.75" header="0.3" footer="0.3"/>
  <pageSetup paperSize="9" scale="59" orientation="portrait" horizontalDpi="4294967292" verticalDpi="4294967292"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2:L21"/>
  <sheetViews>
    <sheetView showGridLines="0" workbookViewId="0"/>
  </sheetViews>
  <sheetFormatPr defaultRowHeight="12.75"/>
  <cols>
    <col min="1" max="11" width="9" style="1358"/>
    <col min="12" max="12" width="8.375" style="1358" customWidth="1"/>
    <col min="13" max="13" width="11.375" style="1358" customWidth="1"/>
    <col min="14" max="16384" width="9" style="1358"/>
  </cols>
  <sheetData>
    <row r="2" spans="1:12" s="1353" customFormat="1" ht="17.25" customHeight="1" thickBot="1">
      <c r="A2" s="2129" t="s">
        <v>630</v>
      </c>
      <c r="B2" s="1365"/>
      <c r="I2" s="1366"/>
      <c r="J2" s="1651" t="s">
        <v>629</v>
      </c>
      <c r="K2" s="1651"/>
    </row>
    <row r="3" spans="1:12" s="1353" customFormat="1" ht="17.25" customHeight="1">
      <c r="A3" s="1367"/>
      <c r="B3" s="1367"/>
      <c r="C3" s="1367"/>
      <c r="D3" s="1368" t="s">
        <v>610</v>
      </c>
      <c r="E3" s="6390" t="s">
        <v>628</v>
      </c>
      <c r="F3" s="6390">
        <v>2</v>
      </c>
      <c r="G3" s="6390">
        <v>3</v>
      </c>
      <c r="H3" s="6372">
        <v>4</v>
      </c>
      <c r="I3" s="6372">
        <v>5</v>
      </c>
      <c r="J3" s="6372">
        <v>6</v>
      </c>
      <c r="K3" s="2637"/>
      <c r="L3" s="5068" t="s">
        <v>8129</v>
      </c>
    </row>
    <row r="4" spans="1:12" s="1353" customFormat="1" ht="17.25" customHeight="1">
      <c r="A4" s="1369" t="s">
        <v>627</v>
      </c>
      <c r="B4" s="1370"/>
      <c r="C4" s="1370"/>
      <c r="D4" s="1370"/>
      <c r="E4" s="6392"/>
      <c r="F4" s="5693"/>
      <c r="G4" s="5693"/>
      <c r="H4" s="6373"/>
      <c r="I4" s="6373"/>
      <c r="J4" s="6373"/>
      <c r="K4" s="3051"/>
    </row>
    <row r="5" spans="1:12" s="1353" customFormat="1" ht="17.25" customHeight="1">
      <c r="A5" s="6391" t="s">
        <v>626</v>
      </c>
      <c r="B5" s="6391"/>
      <c r="C5" s="1371" t="s">
        <v>625</v>
      </c>
      <c r="D5" s="1372" t="s">
        <v>615</v>
      </c>
      <c r="E5" s="1373">
        <v>65</v>
      </c>
      <c r="F5" s="1374">
        <v>51.5</v>
      </c>
      <c r="G5" s="1374">
        <v>51.7</v>
      </c>
      <c r="H5" s="3033">
        <v>51</v>
      </c>
      <c r="I5" s="3033">
        <v>51</v>
      </c>
      <c r="J5" s="3033">
        <v>51</v>
      </c>
      <c r="K5" s="3034"/>
    </row>
    <row r="6" spans="1:12" s="1353" customFormat="1" ht="17.25" customHeight="1">
      <c r="A6" s="1375"/>
      <c r="B6" s="1376"/>
      <c r="C6" s="1377"/>
      <c r="D6" s="1378" t="s">
        <v>614</v>
      </c>
      <c r="E6" s="2615">
        <v>60</v>
      </c>
      <c r="F6" s="1379">
        <v>41.9</v>
      </c>
      <c r="G6" s="1379">
        <v>44.2</v>
      </c>
      <c r="H6" s="3034">
        <v>45</v>
      </c>
      <c r="I6" s="3034">
        <v>44</v>
      </c>
      <c r="J6" s="3034">
        <v>43</v>
      </c>
      <c r="K6" s="3034"/>
    </row>
    <row r="7" spans="1:12" s="1353" customFormat="1" ht="17.25" customHeight="1">
      <c r="A7" s="6387" t="s">
        <v>624</v>
      </c>
      <c r="B7" s="6387"/>
      <c r="C7" s="1380" t="s">
        <v>623</v>
      </c>
      <c r="D7" s="1381" t="s">
        <v>615</v>
      </c>
      <c r="E7" s="1382">
        <v>60</v>
      </c>
      <c r="F7" s="1383">
        <v>53.5</v>
      </c>
      <c r="G7" s="1383">
        <v>55.6</v>
      </c>
      <c r="H7" s="3035">
        <v>54</v>
      </c>
      <c r="I7" s="3035">
        <v>54</v>
      </c>
      <c r="J7" s="3035">
        <v>54</v>
      </c>
      <c r="K7" s="3034"/>
    </row>
    <row r="8" spans="1:12" s="1353" customFormat="1" ht="17.25" customHeight="1">
      <c r="A8" s="1384"/>
      <c r="B8" s="1385"/>
      <c r="C8" s="1384"/>
      <c r="D8" s="1386" t="s">
        <v>614</v>
      </c>
      <c r="E8" s="1387">
        <v>50</v>
      </c>
      <c r="F8" s="1388">
        <v>44.1</v>
      </c>
      <c r="G8" s="1388">
        <v>46</v>
      </c>
      <c r="H8" s="3036">
        <v>48</v>
      </c>
      <c r="I8" s="3036">
        <v>43</v>
      </c>
      <c r="J8" s="3036">
        <v>49</v>
      </c>
      <c r="K8" s="3034"/>
    </row>
    <row r="9" spans="1:12" s="1353" customFormat="1" ht="17.25" customHeight="1">
      <c r="A9" s="6387" t="s">
        <v>622</v>
      </c>
      <c r="B9" s="6387"/>
      <c r="C9" s="1389" t="s">
        <v>620</v>
      </c>
      <c r="D9" s="1381" t="s">
        <v>615</v>
      </c>
      <c r="E9" s="2614">
        <v>55</v>
      </c>
      <c r="F9" s="1390">
        <v>51.8</v>
      </c>
      <c r="G9" s="1390">
        <v>52</v>
      </c>
      <c r="H9" s="3037">
        <v>53</v>
      </c>
      <c r="I9" s="3037">
        <v>53</v>
      </c>
      <c r="J9" s="3037">
        <v>50</v>
      </c>
      <c r="K9" s="3037"/>
    </row>
    <row r="10" spans="1:12" s="1353" customFormat="1" ht="17.25" customHeight="1">
      <c r="A10" s="1391"/>
      <c r="B10" s="1392"/>
      <c r="C10" s="1391"/>
      <c r="D10" s="1386" t="s">
        <v>614</v>
      </c>
      <c r="E10" s="2614">
        <v>45</v>
      </c>
      <c r="F10" s="1390">
        <v>46.5</v>
      </c>
      <c r="G10" s="1390">
        <v>45.9</v>
      </c>
      <c r="H10" s="3037">
        <v>46</v>
      </c>
      <c r="I10" s="3037">
        <v>48</v>
      </c>
      <c r="J10" s="3037">
        <v>40</v>
      </c>
      <c r="K10" s="3037"/>
    </row>
    <row r="11" spans="1:12" s="1353" customFormat="1" ht="17.25" customHeight="1">
      <c r="A11" s="6387" t="s">
        <v>621</v>
      </c>
      <c r="B11" s="6387"/>
      <c r="C11" s="1380" t="s">
        <v>620</v>
      </c>
      <c r="D11" s="1381" t="s">
        <v>615</v>
      </c>
      <c r="E11" s="1382">
        <v>55</v>
      </c>
      <c r="F11" s="1383">
        <v>49.8</v>
      </c>
      <c r="G11" s="1383">
        <v>49.5</v>
      </c>
      <c r="H11" s="3035">
        <v>53</v>
      </c>
      <c r="I11" s="3035">
        <v>51</v>
      </c>
      <c r="J11" s="3035">
        <v>51</v>
      </c>
      <c r="K11" s="3034"/>
    </row>
    <row r="12" spans="1:12" s="1353" customFormat="1" ht="17.25" customHeight="1">
      <c r="A12" s="1384"/>
      <c r="B12" s="1385"/>
      <c r="C12" s="1393"/>
      <c r="D12" s="1386" t="s">
        <v>614</v>
      </c>
      <c r="E12" s="1387">
        <v>45</v>
      </c>
      <c r="F12" s="1388">
        <v>41.6</v>
      </c>
      <c r="G12" s="1388">
        <v>44.9</v>
      </c>
      <c r="H12" s="3036">
        <v>43</v>
      </c>
      <c r="I12" s="3036">
        <v>37</v>
      </c>
      <c r="J12" s="3036">
        <v>42</v>
      </c>
      <c r="K12" s="3034"/>
    </row>
    <row r="13" spans="1:12" s="1353" customFormat="1" ht="17.25" customHeight="1">
      <c r="A13" s="6387" t="s">
        <v>619</v>
      </c>
      <c r="B13" s="6387"/>
      <c r="C13" s="6388" t="s">
        <v>618</v>
      </c>
      <c r="D13" s="1381" t="s">
        <v>615</v>
      </c>
      <c r="E13" s="2614">
        <v>55</v>
      </c>
      <c r="F13" s="1390">
        <v>52.7</v>
      </c>
      <c r="G13" s="1390">
        <v>54.9</v>
      </c>
      <c r="H13" s="3037">
        <v>53</v>
      </c>
      <c r="I13" s="3037">
        <v>53</v>
      </c>
      <c r="J13" s="3037">
        <v>56</v>
      </c>
      <c r="K13" s="3037"/>
    </row>
    <row r="14" spans="1:12" s="1353" customFormat="1" ht="17.25" customHeight="1">
      <c r="A14" s="1391"/>
      <c r="B14" s="1392"/>
      <c r="C14" s="6389"/>
      <c r="D14" s="1386" t="s">
        <v>614</v>
      </c>
      <c r="E14" s="2614">
        <v>45</v>
      </c>
      <c r="F14" s="1390">
        <v>45</v>
      </c>
      <c r="G14" s="1390">
        <v>46.8</v>
      </c>
      <c r="H14" s="3037">
        <v>45</v>
      </c>
      <c r="I14" s="3037">
        <v>43</v>
      </c>
      <c r="J14" s="3037">
        <v>45</v>
      </c>
      <c r="K14" s="3037"/>
    </row>
    <row r="15" spans="1:12" s="1353" customFormat="1" ht="17.25" customHeight="1">
      <c r="A15" s="6387" t="s">
        <v>617</v>
      </c>
      <c r="B15" s="6387"/>
      <c r="C15" s="1380" t="s">
        <v>616</v>
      </c>
      <c r="D15" s="1381" t="s">
        <v>615</v>
      </c>
      <c r="E15" s="1382">
        <v>60</v>
      </c>
      <c r="F15" s="1383">
        <v>52.8</v>
      </c>
      <c r="G15" s="1383">
        <v>54</v>
      </c>
      <c r="H15" s="3035">
        <v>56</v>
      </c>
      <c r="I15" s="3035">
        <v>53</v>
      </c>
      <c r="J15" s="3035">
        <v>53</v>
      </c>
      <c r="K15" s="3034"/>
    </row>
    <row r="16" spans="1:12" s="1353" customFormat="1" ht="17.25" customHeight="1">
      <c r="A16" s="1394"/>
      <c r="B16" s="1370"/>
      <c r="C16" s="1395"/>
      <c r="D16" s="1370" t="s">
        <v>614</v>
      </c>
      <c r="E16" s="2520">
        <v>50</v>
      </c>
      <c r="F16" s="1396">
        <v>41.5</v>
      </c>
      <c r="G16" s="1396">
        <v>44.5</v>
      </c>
      <c r="H16" s="3038">
        <v>43</v>
      </c>
      <c r="I16" s="3038">
        <v>44</v>
      </c>
      <c r="J16" s="3038">
        <v>46</v>
      </c>
      <c r="K16" s="3034"/>
    </row>
    <row r="17" spans="1:11" s="1353" customFormat="1" ht="17.25" customHeight="1">
      <c r="A17" s="1369" t="s">
        <v>6882</v>
      </c>
      <c r="B17" s="1397"/>
      <c r="C17" s="1391"/>
      <c r="D17" s="1397"/>
      <c r="E17" s="1379"/>
      <c r="F17" s="1379"/>
      <c r="G17" s="1379"/>
      <c r="H17" s="1379"/>
      <c r="I17" s="6386" t="s">
        <v>6366</v>
      </c>
      <c r="J17" s="6386"/>
      <c r="K17" s="4485"/>
    </row>
    <row r="18" spans="1:11" s="1353" customFormat="1" ht="17.25" customHeight="1">
      <c r="A18" s="1398" t="s">
        <v>6883</v>
      </c>
      <c r="B18" s="1369"/>
      <c r="C18" s="1369"/>
      <c r="D18" s="1369"/>
      <c r="E18" s="1369"/>
      <c r="F18" s="1369"/>
      <c r="G18" s="1369"/>
      <c r="H18" s="1369"/>
      <c r="I18" s="1369"/>
      <c r="J18" s="1369"/>
      <c r="K18" s="1369"/>
    </row>
    <row r="19" spans="1:11" s="1353" customFormat="1" ht="17.25" customHeight="1">
      <c r="A19" s="1369" t="s">
        <v>613</v>
      </c>
      <c r="B19" s="1369"/>
      <c r="C19" s="1369"/>
      <c r="D19" s="1369"/>
      <c r="E19" s="1369"/>
      <c r="F19" s="1369"/>
      <c r="G19" s="1369"/>
      <c r="H19" s="1369"/>
      <c r="I19" s="1369"/>
      <c r="J19" s="1369"/>
      <c r="K19" s="1369"/>
    </row>
    <row r="20" spans="1:11" s="1353" customFormat="1" ht="17.25" customHeight="1">
      <c r="B20" s="1369"/>
      <c r="C20" s="1369"/>
      <c r="D20" s="1369"/>
      <c r="E20" s="1369"/>
      <c r="F20" s="1369"/>
      <c r="G20" s="1369"/>
      <c r="H20" s="1369"/>
      <c r="I20" s="1399"/>
      <c r="J20" s="1369"/>
      <c r="K20" s="1369"/>
    </row>
    <row r="21" spans="1:11" ht="18.75">
      <c r="A21" s="1400"/>
      <c r="B21" s="1400"/>
      <c r="C21" s="1400"/>
      <c r="D21" s="1400"/>
      <c r="E21" s="1400"/>
      <c r="F21" s="1400"/>
      <c r="G21" s="1400"/>
      <c r="H21" s="1400"/>
      <c r="I21" s="1400"/>
      <c r="J21" s="1400"/>
      <c r="K21" s="1400"/>
    </row>
  </sheetData>
  <mergeCells count="14">
    <mergeCell ref="I17:J17"/>
    <mergeCell ref="A13:B13"/>
    <mergeCell ref="C13:C14"/>
    <mergeCell ref="G3:G4"/>
    <mergeCell ref="F3:F4"/>
    <mergeCell ref="J3:J4"/>
    <mergeCell ref="I3:I4"/>
    <mergeCell ref="H3:H4"/>
    <mergeCell ref="A15:B15"/>
    <mergeCell ref="A5:B5"/>
    <mergeCell ref="A7:B7"/>
    <mergeCell ref="A9:B9"/>
    <mergeCell ref="E3:E4"/>
    <mergeCell ref="A11:B11"/>
  </mergeCells>
  <phoneticPr fontId="2"/>
  <hyperlinks>
    <hyperlink ref="L3" location="目次!F190" display="目 次" xr:uid="{00000000-0004-0000-A500-000000000000}"/>
  </hyperlinks>
  <pageMargins left="0.7" right="0.7" top="0.75" bottom="0.75" header="0.3" footer="0.3"/>
  <pageSetup paperSize="9" orientation="portrait" horizontalDpi="4294967292" verticalDpi="4294967292"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2:J16"/>
  <sheetViews>
    <sheetView showGridLines="0" workbookViewId="0"/>
  </sheetViews>
  <sheetFormatPr defaultRowHeight="12.75"/>
  <cols>
    <col min="1" max="1" width="9.375" style="1358" customWidth="1"/>
    <col min="2" max="2" width="8.875" style="1358" customWidth="1"/>
    <col min="3" max="10" width="9" style="1358"/>
    <col min="11" max="11" width="10.875" style="1358" customWidth="1"/>
    <col min="12" max="16384" width="9" style="1358"/>
  </cols>
  <sheetData>
    <row r="2" spans="1:10" s="1360" customFormat="1" ht="15" thickBot="1">
      <c r="A2" s="2130" t="s">
        <v>662</v>
      </c>
      <c r="B2" s="4486"/>
      <c r="C2" s="1401"/>
      <c r="D2" s="1353"/>
      <c r="E2" s="1353"/>
      <c r="F2" s="1353"/>
    </row>
    <row r="3" spans="1:10" s="1360" customFormat="1" ht="18.75">
      <c r="A3" s="1367"/>
      <c r="B3" s="1367"/>
      <c r="C3" s="1402" t="s">
        <v>610</v>
      </c>
      <c r="D3" s="6390">
        <v>2</v>
      </c>
      <c r="E3" s="6390">
        <v>3</v>
      </c>
      <c r="F3" s="6372">
        <v>4</v>
      </c>
      <c r="G3" s="6372">
        <v>5</v>
      </c>
      <c r="H3" s="6372">
        <v>6</v>
      </c>
      <c r="I3" s="2637"/>
      <c r="J3" s="1350" t="s">
        <v>7890</v>
      </c>
    </row>
    <row r="4" spans="1:10" s="1360" customFormat="1" ht="13.5">
      <c r="A4" s="1370" t="s">
        <v>661</v>
      </c>
      <c r="B4" s="1370"/>
      <c r="C4" s="1403"/>
      <c r="D4" s="5693"/>
      <c r="E4" s="5693"/>
      <c r="F4" s="6373"/>
      <c r="G4" s="6373"/>
      <c r="H4" s="6373"/>
      <c r="I4" s="3051"/>
    </row>
    <row r="5" spans="1:10" s="1360" customFormat="1" ht="15.75" customHeight="1">
      <c r="A5" s="1404" t="s">
        <v>660</v>
      </c>
      <c r="B5" s="1404" t="s">
        <v>658</v>
      </c>
      <c r="C5" s="1405"/>
      <c r="D5" s="1406" t="s">
        <v>650</v>
      </c>
      <c r="E5" s="1406" t="s">
        <v>650</v>
      </c>
      <c r="F5" s="4487" t="s">
        <v>650</v>
      </c>
      <c r="G5" s="4487" t="s">
        <v>650</v>
      </c>
      <c r="H5" s="4487" t="s">
        <v>650</v>
      </c>
      <c r="I5" s="2918"/>
    </row>
    <row r="6" spans="1:10" s="1360" customFormat="1" ht="15.75" customHeight="1">
      <c r="A6" s="1407" t="s">
        <v>659</v>
      </c>
      <c r="B6" s="1407" t="s">
        <v>658</v>
      </c>
      <c r="C6" s="1408"/>
      <c r="D6" s="1409" t="s">
        <v>650</v>
      </c>
      <c r="E6" s="1409" t="s">
        <v>650</v>
      </c>
      <c r="F6" s="2918" t="s">
        <v>650</v>
      </c>
      <c r="G6" s="2918" t="s">
        <v>650</v>
      </c>
      <c r="H6" s="2918" t="s">
        <v>650</v>
      </c>
      <c r="I6" s="2918"/>
    </row>
    <row r="7" spans="1:10" s="1360" customFormat="1" ht="15.75" customHeight="1">
      <c r="A7" s="1407" t="s">
        <v>657</v>
      </c>
      <c r="B7" s="1407" t="s">
        <v>655</v>
      </c>
      <c r="C7" s="1408"/>
      <c r="D7" s="1409" t="s">
        <v>650</v>
      </c>
      <c r="E7" s="1409" t="s">
        <v>650</v>
      </c>
      <c r="F7" s="2918" t="s">
        <v>650</v>
      </c>
      <c r="G7" s="2918" t="s">
        <v>650</v>
      </c>
      <c r="H7" s="2918" t="s">
        <v>650</v>
      </c>
      <c r="I7" s="2918"/>
    </row>
    <row r="8" spans="1:10" s="1360" customFormat="1" ht="15.75" customHeight="1">
      <c r="A8" s="1407" t="s">
        <v>656</v>
      </c>
      <c r="B8" s="1407" t="s">
        <v>655</v>
      </c>
      <c r="C8" s="1408"/>
      <c r="D8" s="1409" t="s">
        <v>650</v>
      </c>
      <c r="E8" s="1409" t="s">
        <v>650</v>
      </c>
      <c r="F8" s="2918" t="s">
        <v>650</v>
      </c>
      <c r="G8" s="2918" t="s">
        <v>650</v>
      </c>
      <c r="H8" s="2918" t="s">
        <v>650</v>
      </c>
      <c r="I8" s="2918"/>
    </row>
    <row r="9" spans="1:10" s="1360" customFormat="1" ht="15.75" customHeight="1">
      <c r="A9" s="1407" t="s">
        <v>654</v>
      </c>
      <c r="B9" s="1407" t="s">
        <v>653</v>
      </c>
      <c r="C9" s="1410"/>
      <c r="D9" s="1409" t="s">
        <v>650</v>
      </c>
      <c r="E9" s="1409" t="s">
        <v>650</v>
      </c>
      <c r="F9" s="2918" t="s">
        <v>650</v>
      </c>
      <c r="G9" s="2918"/>
      <c r="H9" s="2918"/>
      <c r="I9" s="2918"/>
    </row>
    <row r="10" spans="1:10" s="1360" customFormat="1" ht="15.75" customHeight="1">
      <c r="A10" s="3228" t="s">
        <v>7049</v>
      </c>
      <c r="B10" s="1407" t="s">
        <v>7050</v>
      </c>
      <c r="C10" s="1410"/>
      <c r="D10" s="1409"/>
      <c r="E10" s="1409"/>
      <c r="F10" s="2918"/>
      <c r="G10" s="2918">
        <v>28</v>
      </c>
      <c r="H10" s="2918">
        <v>29</v>
      </c>
      <c r="I10" s="2918"/>
    </row>
    <row r="11" spans="1:10" s="1360" customFormat="1" ht="15.75" customHeight="1" thickBot="1">
      <c r="A11" s="2616" t="s">
        <v>652</v>
      </c>
      <c r="B11" s="2616" t="s">
        <v>651</v>
      </c>
      <c r="C11" s="2617"/>
      <c r="D11" s="2618" t="s">
        <v>650</v>
      </c>
      <c r="E11" s="2618" t="s">
        <v>650</v>
      </c>
      <c r="F11" s="2629" t="s">
        <v>650</v>
      </c>
      <c r="G11" s="4488" t="s">
        <v>650</v>
      </c>
      <c r="H11" s="4488" t="s">
        <v>650</v>
      </c>
      <c r="I11" s="2918"/>
    </row>
    <row r="12" spans="1:10" s="1360" customFormat="1" ht="15.75" customHeight="1">
      <c r="A12" s="1407"/>
      <c r="B12" s="1407"/>
      <c r="C12" s="1378"/>
      <c r="D12" s="1871"/>
      <c r="E12" s="1871"/>
      <c r="F12" s="1871"/>
      <c r="G12" s="1399"/>
      <c r="H12" s="1399" t="s">
        <v>570</v>
      </c>
      <c r="I12" s="1399"/>
    </row>
    <row r="13" spans="1:10">
      <c r="A13" s="1329"/>
      <c r="B13" s="1329"/>
      <c r="C13" s="1329"/>
      <c r="D13" s="1329"/>
      <c r="E13" s="1329"/>
      <c r="F13" s="1329"/>
      <c r="G13" s="1329"/>
      <c r="H13" s="1329"/>
      <c r="I13" s="1329"/>
      <c r="J13" s="1329"/>
    </row>
    <row r="14" spans="1:10">
      <c r="A14" s="1329" t="s">
        <v>7051</v>
      </c>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row>
  </sheetData>
  <mergeCells count="5">
    <mergeCell ref="H3:H4"/>
    <mergeCell ref="F3:F4"/>
    <mergeCell ref="G3:G4"/>
    <mergeCell ref="D3:D4"/>
    <mergeCell ref="E3:E4"/>
  </mergeCells>
  <phoneticPr fontId="2"/>
  <hyperlinks>
    <hyperlink ref="J3" location="目次!F191" display="目次" xr:uid="{00000000-0004-0000-A600-000000000000}"/>
  </hyperlinks>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I18"/>
  <sheetViews>
    <sheetView showGridLines="0" zoomScaleNormal="100" workbookViewId="0"/>
  </sheetViews>
  <sheetFormatPr defaultRowHeight="12.75"/>
  <cols>
    <col min="1" max="1" width="15.625" style="65" customWidth="1"/>
    <col min="2" max="2" width="17" style="65" customWidth="1"/>
    <col min="3" max="5" width="8.375" style="256" customWidth="1"/>
    <col min="6" max="6" width="8.875" style="65" bestFit="1" customWidth="1"/>
    <col min="7" max="7" width="8.5" style="65" customWidth="1"/>
    <col min="8" max="8" width="8.25" style="65" customWidth="1"/>
    <col min="9" max="9" width="10.25" style="65" customWidth="1"/>
    <col min="10" max="16384" width="9" style="65"/>
  </cols>
  <sheetData>
    <row r="1" spans="1:9" ht="21.75" customHeight="1" thickBot="1">
      <c r="A1" s="1654" t="s">
        <v>6375</v>
      </c>
      <c r="B1" s="4489"/>
      <c r="C1" s="384"/>
      <c r="D1" s="384"/>
      <c r="E1" s="384"/>
      <c r="F1" s="376"/>
    </row>
    <row r="2" spans="1:9" s="265" customFormat="1" ht="15.75" customHeight="1">
      <c r="A2" s="246"/>
      <c r="B2" s="4094" t="s">
        <v>610</v>
      </c>
      <c r="C2" s="6390">
        <v>2</v>
      </c>
      <c r="D2" s="6390">
        <v>3</v>
      </c>
      <c r="E2" s="6372">
        <v>4</v>
      </c>
      <c r="F2" s="6372">
        <v>5</v>
      </c>
      <c r="G2" s="6372">
        <v>6</v>
      </c>
      <c r="I2" s="5207" t="s">
        <v>8129</v>
      </c>
    </row>
    <row r="3" spans="1:9" s="265" customFormat="1" ht="15.75" customHeight="1">
      <c r="A3" s="245" t="s">
        <v>677</v>
      </c>
      <c r="B3" s="4120"/>
      <c r="C3" s="5693"/>
      <c r="D3" s="5693"/>
      <c r="E3" s="6373"/>
      <c r="F3" s="6373"/>
      <c r="G3" s="6373"/>
    </row>
    <row r="4" spans="1:9" ht="15.95" customHeight="1">
      <c r="A4" s="264" t="s">
        <v>676</v>
      </c>
      <c r="B4" s="263" t="s">
        <v>672</v>
      </c>
      <c r="C4" s="262">
        <v>15453</v>
      </c>
      <c r="D4" s="262">
        <v>15046</v>
      </c>
      <c r="E4" s="3229">
        <v>15169</v>
      </c>
      <c r="F4" s="3229">
        <v>14181</v>
      </c>
      <c r="G4" s="3229">
        <v>13968</v>
      </c>
    </row>
    <row r="5" spans="1:9" ht="15.95" customHeight="1">
      <c r="A5" s="247" t="s">
        <v>675</v>
      </c>
      <c r="B5" s="259" t="s">
        <v>672</v>
      </c>
      <c r="C5" s="260">
        <v>1190</v>
      </c>
      <c r="D5" s="260">
        <v>1096</v>
      </c>
      <c r="E5" s="3230">
        <v>961</v>
      </c>
      <c r="F5" s="3230">
        <v>823</v>
      </c>
      <c r="G5" s="3230">
        <v>907</v>
      </c>
    </row>
    <row r="6" spans="1:9" ht="15.95" customHeight="1">
      <c r="A6" s="247" t="s">
        <v>674</v>
      </c>
      <c r="B6" s="259" t="s">
        <v>672</v>
      </c>
      <c r="C6" s="260">
        <v>4725</v>
      </c>
      <c r="D6" s="260">
        <v>4577</v>
      </c>
      <c r="E6" s="3230">
        <v>4217</v>
      </c>
      <c r="F6" s="3230">
        <v>3999</v>
      </c>
      <c r="G6" s="3230">
        <v>3833</v>
      </c>
    </row>
    <row r="7" spans="1:9" ht="15.95" customHeight="1">
      <c r="A7" s="250" t="s">
        <v>673</v>
      </c>
      <c r="B7" s="259" t="s">
        <v>672</v>
      </c>
      <c r="C7" s="260">
        <v>21368</v>
      </c>
      <c r="D7" s="260">
        <v>20719</v>
      </c>
      <c r="E7" s="3230">
        <v>20347</v>
      </c>
      <c r="F7" s="3230">
        <v>19003</v>
      </c>
      <c r="G7" s="3230">
        <v>18708</v>
      </c>
    </row>
    <row r="8" spans="1:9" ht="15.75" customHeight="1">
      <c r="A8" s="247"/>
      <c r="B8" s="259"/>
      <c r="C8" s="260"/>
      <c r="D8" s="260"/>
      <c r="E8" s="3230"/>
      <c r="F8" s="3230"/>
      <c r="G8" s="3230"/>
    </row>
    <row r="9" spans="1:9" ht="15.75" customHeight="1">
      <c r="A9" s="247" t="s">
        <v>671</v>
      </c>
      <c r="B9" s="259" t="s">
        <v>670</v>
      </c>
      <c r="C9" s="260">
        <v>668490</v>
      </c>
      <c r="D9" s="260">
        <v>673059</v>
      </c>
      <c r="E9" s="3230">
        <v>734433</v>
      </c>
      <c r="F9" s="3230">
        <v>810669</v>
      </c>
      <c r="G9" s="3230">
        <v>823488</v>
      </c>
    </row>
    <row r="10" spans="1:9" ht="15.75" customHeight="1">
      <c r="A10" s="247" t="s">
        <v>669</v>
      </c>
      <c r="B10" s="259" t="s">
        <v>668</v>
      </c>
      <c r="C10" s="260">
        <v>40104</v>
      </c>
      <c r="D10" s="260">
        <v>40105</v>
      </c>
      <c r="E10" s="3230">
        <v>40367</v>
      </c>
      <c r="F10" s="3230">
        <v>40367</v>
      </c>
      <c r="G10" s="3230">
        <v>40392</v>
      </c>
    </row>
    <row r="11" spans="1:9" ht="15.75" customHeight="1">
      <c r="A11" s="247" t="s">
        <v>667</v>
      </c>
      <c r="B11" s="259" t="s">
        <v>666</v>
      </c>
      <c r="C11" s="260">
        <v>99701</v>
      </c>
      <c r="D11" s="260">
        <v>98588</v>
      </c>
      <c r="E11" s="3230">
        <v>96398</v>
      </c>
      <c r="F11" s="3230">
        <v>96398</v>
      </c>
      <c r="G11" s="3230">
        <v>95706</v>
      </c>
    </row>
    <row r="12" spans="1:9" ht="15.75" customHeight="1">
      <c r="A12" s="247" t="s">
        <v>665</v>
      </c>
      <c r="B12" s="259"/>
      <c r="C12" s="261">
        <v>533</v>
      </c>
      <c r="D12" s="261">
        <v>517</v>
      </c>
      <c r="E12" s="3231">
        <v>504.05033814749675</v>
      </c>
      <c r="F12" s="3231">
        <v>471</v>
      </c>
      <c r="G12" s="3231">
        <v>463</v>
      </c>
    </row>
    <row r="13" spans="1:9" ht="15.75" customHeight="1">
      <c r="A13" s="247" t="s">
        <v>664</v>
      </c>
      <c r="B13" s="259"/>
      <c r="C13" s="258">
        <v>214</v>
      </c>
      <c r="D13" s="258">
        <v>210</v>
      </c>
      <c r="E13" s="3232">
        <v>211.07284383493433</v>
      </c>
      <c r="F13" s="3232">
        <v>197</v>
      </c>
      <c r="G13" s="3232">
        <v>196</v>
      </c>
    </row>
    <row r="14" spans="1:9" ht="15.95" customHeight="1">
      <c r="A14" s="247"/>
      <c r="B14" s="259"/>
      <c r="C14" s="258"/>
      <c r="D14" s="258"/>
      <c r="E14" s="3232"/>
      <c r="F14" s="3232"/>
      <c r="G14" s="3232"/>
    </row>
    <row r="15" spans="1:9" ht="15.95" customHeight="1" thickBot="1">
      <c r="A15" s="2621" t="s">
        <v>663</v>
      </c>
      <c r="B15" s="2620"/>
      <c r="C15" s="2619">
        <v>6705</v>
      </c>
      <c r="D15" s="2619">
        <v>6827</v>
      </c>
      <c r="E15" s="4490">
        <v>7619</v>
      </c>
      <c r="F15" s="3233">
        <v>8410</v>
      </c>
      <c r="G15" s="3233">
        <v>8604</v>
      </c>
    </row>
    <row r="16" spans="1:9" ht="15.95" customHeight="1">
      <c r="A16" s="217"/>
      <c r="B16" s="217"/>
      <c r="C16" s="384"/>
      <c r="D16" s="384"/>
      <c r="E16" s="384"/>
      <c r="F16" s="6312" t="s">
        <v>678</v>
      </c>
      <c r="G16" s="6312"/>
      <c r="I16" s="93"/>
    </row>
    <row r="17" spans="3:5">
      <c r="C17" s="384"/>
      <c r="D17" s="384"/>
      <c r="E17" s="384"/>
    </row>
    <row r="18" spans="3:5">
      <c r="C18" s="257"/>
      <c r="D18" s="257"/>
      <c r="E18" s="257"/>
    </row>
  </sheetData>
  <mergeCells count="6">
    <mergeCell ref="G2:G3"/>
    <mergeCell ref="F16:G16"/>
    <mergeCell ref="E2:E3"/>
    <mergeCell ref="C2:C3"/>
    <mergeCell ref="D2:D3"/>
    <mergeCell ref="F2:F3"/>
  </mergeCells>
  <phoneticPr fontId="2"/>
  <hyperlinks>
    <hyperlink ref="I2" location="目次!F192" display="目 次" xr:uid="{00000000-0004-0000-A700-000000000000}"/>
  </hyperlinks>
  <printOptions horizontalCentered="1"/>
  <pageMargins left="0.51181102362204722" right="0.51181102362204722" top="0.70866141732283472" bottom="0.62992125984251968" header="0.39370078740157483" footer="0.3937007874015748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39"/>
  <sheetViews>
    <sheetView showGridLines="0" zoomScaleNormal="100" zoomScaleSheetLayoutView="75" workbookViewId="0">
      <pane ySplit="2" topLeftCell="A53" activePane="bottomLeft" state="frozen"/>
      <selection activeCell="P27" sqref="P27"/>
      <selection pane="bottomLeft" activeCell="M2" sqref="M2"/>
    </sheetView>
  </sheetViews>
  <sheetFormatPr defaultRowHeight="13.5"/>
  <cols>
    <col min="1" max="1" width="11.625" style="712" customWidth="1"/>
    <col min="2" max="5" width="7.625" style="712" customWidth="1"/>
    <col min="6" max="6" width="0.75" style="712" customWidth="1"/>
    <col min="7" max="7" width="11.625" style="712" customWidth="1"/>
    <col min="8" max="11" width="7.625" style="712" customWidth="1"/>
    <col min="12" max="16384" width="9" style="712"/>
  </cols>
  <sheetData>
    <row r="1" spans="1:13" ht="21.95" customHeight="1" thickBot="1">
      <c r="A1" s="1514" t="s">
        <v>5156</v>
      </c>
      <c r="K1" s="1521" t="s">
        <v>6367</v>
      </c>
    </row>
    <row r="2" spans="1:13" s="707" customFormat="1" ht="21.95" customHeight="1">
      <c r="A2" s="758" t="s">
        <v>5155</v>
      </c>
      <c r="B2" s="740" t="s">
        <v>5154</v>
      </c>
      <c r="C2" s="740" t="s">
        <v>5153</v>
      </c>
      <c r="D2" s="740" t="s">
        <v>5152</v>
      </c>
      <c r="E2" s="740" t="s">
        <v>5056</v>
      </c>
      <c r="F2" s="757"/>
      <c r="G2" s="740" t="s">
        <v>5155</v>
      </c>
      <c r="H2" s="740" t="s">
        <v>5154</v>
      </c>
      <c r="I2" s="740" t="s">
        <v>5153</v>
      </c>
      <c r="J2" s="740" t="s">
        <v>5152</v>
      </c>
      <c r="K2" s="739" t="s">
        <v>5056</v>
      </c>
      <c r="M2" s="5207" t="s">
        <v>8125</v>
      </c>
    </row>
    <row r="3" spans="1:13" s="714" customFormat="1" ht="21.95" customHeight="1">
      <c r="A3" s="756" t="s">
        <v>5062</v>
      </c>
      <c r="B3" s="738">
        <f>B5+B20+B38+H3+H9+H22+H25+H39+H43+H46+H50+B56+B63+B66+B71+B77+B86+H56+H68+H71</f>
        <v>96773</v>
      </c>
      <c r="C3" s="737">
        <f>C5+C20+C38+I3+I9+I22+I25+I39+I43+I46+I50+C56+C63+C66+C71+C77+C86+I56+I68+I71</f>
        <v>46825</v>
      </c>
      <c r="D3" s="737">
        <f>D5+D20+D38+J3+J9+J22+J25+J39+J43+J46+J50+D56+D63+D66+D71+D77+D86+J56+J68+J71</f>
        <v>49948</v>
      </c>
      <c r="E3" s="736">
        <f>E5+E20+E38+K3+K9+K22+K25+K39+K43+K46+K50+E56+E63+E66+E71+E77+E86+K56+K68+K71</f>
        <v>40516</v>
      </c>
      <c r="F3" s="723"/>
      <c r="G3" s="722" t="s">
        <v>5151</v>
      </c>
      <c r="H3" s="735">
        <f>SUM(H4:H7)</f>
        <v>3232</v>
      </c>
      <c r="I3" s="735">
        <f>SUM(I4:I7)</f>
        <v>1550</v>
      </c>
      <c r="J3" s="735">
        <f>SUM(J4:J7)</f>
        <v>1682</v>
      </c>
      <c r="K3" s="735">
        <f>SUM(K4:K7)</f>
        <v>1433</v>
      </c>
    </row>
    <row r="4" spans="1:13" s="714" customFormat="1" ht="21.95" customHeight="1">
      <c r="A4" s="732"/>
      <c r="B4" s="731"/>
      <c r="C4" s="735"/>
      <c r="D4" s="735"/>
      <c r="E4" s="729"/>
      <c r="F4" s="723"/>
      <c r="G4" s="734" t="s">
        <v>2346</v>
      </c>
      <c r="H4" s="728">
        <f>I4+J4</f>
        <v>1308</v>
      </c>
      <c r="I4" s="728">
        <v>619</v>
      </c>
      <c r="J4" s="728">
        <v>689</v>
      </c>
      <c r="K4" s="728">
        <v>568</v>
      </c>
    </row>
    <row r="5" spans="1:13" s="714" customFormat="1" ht="21.95" customHeight="1">
      <c r="A5" s="732" t="s">
        <v>5150</v>
      </c>
      <c r="B5" s="731">
        <f>SUM(B6:B18)</f>
        <v>2786</v>
      </c>
      <c r="C5" s="729">
        <f>SUM(C6:C18)</f>
        <v>1271</v>
      </c>
      <c r="D5" s="729">
        <f>SUM(D6:D18)</f>
        <v>1515</v>
      </c>
      <c r="E5" s="730">
        <f>SUM(E6:E18)</f>
        <v>1408</v>
      </c>
      <c r="F5" s="733"/>
      <c r="G5" s="734" t="s">
        <v>5149</v>
      </c>
      <c r="H5" s="728">
        <f>I5+J5</f>
        <v>463</v>
      </c>
      <c r="I5" s="728">
        <v>231</v>
      </c>
      <c r="J5" s="728">
        <v>232</v>
      </c>
      <c r="K5" s="728">
        <v>224</v>
      </c>
    </row>
    <row r="6" spans="1:13" s="714" customFormat="1" ht="21.95" customHeight="1">
      <c r="A6" s="726" t="s">
        <v>2234</v>
      </c>
      <c r="B6" s="725">
        <f t="shared" ref="B6:B18" si="0">C6+D6</f>
        <v>352</v>
      </c>
      <c r="C6" s="724">
        <v>172</v>
      </c>
      <c r="D6" s="724">
        <v>180</v>
      </c>
      <c r="E6" s="727">
        <v>179</v>
      </c>
      <c r="F6" s="747">
        <v>0</v>
      </c>
      <c r="G6" s="734" t="s">
        <v>5148</v>
      </c>
      <c r="H6" s="728">
        <f>I6+J6</f>
        <v>772</v>
      </c>
      <c r="I6" s="728">
        <v>372</v>
      </c>
      <c r="J6" s="728">
        <v>400</v>
      </c>
      <c r="K6" s="728">
        <v>324</v>
      </c>
    </row>
    <row r="7" spans="1:13" s="714" customFormat="1" ht="21.95" customHeight="1">
      <c r="A7" s="726" t="s">
        <v>5147</v>
      </c>
      <c r="B7" s="725">
        <f t="shared" si="0"/>
        <v>156</v>
      </c>
      <c r="C7" s="724">
        <v>74</v>
      </c>
      <c r="D7" s="724">
        <v>82</v>
      </c>
      <c r="E7" s="727">
        <v>82</v>
      </c>
      <c r="G7" s="734" t="s">
        <v>5146</v>
      </c>
      <c r="H7" s="728">
        <f>I7+J7</f>
        <v>689</v>
      </c>
      <c r="I7" s="728">
        <v>328</v>
      </c>
      <c r="J7" s="728">
        <v>361</v>
      </c>
      <c r="K7" s="728">
        <v>317</v>
      </c>
    </row>
    <row r="8" spans="1:13" s="714" customFormat="1" ht="21.95" customHeight="1">
      <c r="A8" s="726" t="s">
        <v>5145</v>
      </c>
      <c r="B8" s="725">
        <f t="shared" si="0"/>
        <v>193</v>
      </c>
      <c r="C8" s="724">
        <v>88</v>
      </c>
      <c r="D8" s="724">
        <v>105</v>
      </c>
      <c r="E8" s="727">
        <v>83</v>
      </c>
      <c r="G8" s="755"/>
      <c r="H8" s="754"/>
      <c r="I8" s="754"/>
      <c r="J8" s="754"/>
      <c r="K8" s="754"/>
    </row>
    <row r="9" spans="1:13" s="714" customFormat="1" ht="21.95" customHeight="1">
      <c r="A9" s="726" t="s">
        <v>5144</v>
      </c>
      <c r="B9" s="725">
        <f t="shared" si="0"/>
        <v>156</v>
      </c>
      <c r="C9" s="724">
        <v>72</v>
      </c>
      <c r="D9" s="724">
        <v>84</v>
      </c>
      <c r="E9" s="727">
        <v>74</v>
      </c>
      <c r="G9" s="722" t="s">
        <v>5143</v>
      </c>
      <c r="H9" s="735">
        <f>SUM(H10:H20)</f>
        <v>2693</v>
      </c>
      <c r="I9" s="735">
        <f>SUM(I10:I20)</f>
        <v>1302</v>
      </c>
      <c r="J9" s="735">
        <f>SUM(J10:J20)</f>
        <v>1391</v>
      </c>
      <c r="K9" s="735">
        <f>SUM(K10:K20)</f>
        <v>1299</v>
      </c>
    </row>
    <row r="10" spans="1:13" s="714" customFormat="1" ht="21.95" customHeight="1">
      <c r="A10" s="726" t="s">
        <v>5142</v>
      </c>
      <c r="B10" s="725">
        <f t="shared" si="0"/>
        <v>301</v>
      </c>
      <c r="C10" s="724">
        <v>135</v>
      </c>
      <c r="D10" s="724">
        <v>166</v>
      </c>
      <c r="E10" s="727">
        <v>133</v>
      </c>
      <c r="G10" s="734" t="s">
        <v>4843</v>
      </c>
      <c r="H10" s="728">
        <f t="shared" ref="H10:H20" si="1">I10+J10</f>
        <v>27</v>
      </c>
      <c r="I10" s="728">
        <v>12</v>
      </c>
      <c r="J10" s="728">
        <v>15</v>
      </c>
      <c r="K10" s="728">
        <v>12</v>
      </c>
    </row>
    <row r="11" spans="1:13" s="714" customFormat="1" ht="21.95" customHeight="1">
      <c r="A11" s="726" t="s">
        <v>5141</v>
      </c>
      <c r="B11" s="725">
        <f t="shared" si="0"/>
        <v>213</v>
      </c>
      <c r="C11" s="724">
        <v>96</v>
      </c>
      <c r="D11" s="724">
        <v>117</v>
      </c>
      <c r="E11" s="727">
        <v>109</v>
      </c>
      <c r="G11" s="734" t="s">
        <v>3367</v>
      </c>
      <c r="H11" s="728">
        <f t="shared" si="1"/>
        <v>73</v>
      </c>
      <c r="I11" s="728">
        <v>30</v>
      </c>
      <c r="J11" s="728">
        <v>43</v>
      </c>
      <c r="K11" s="728">
        <v>47</v>
      </c>
    </row>
    <row r="12" spans="1:13" s="714" customFormat="1" ht="21.95" customHeight="1">
      <c r="A12" s="726" t="s">
        <v>4856</v>
      </c>
      <c r="B12" s="725">
        <f t="shared" si="0"/>
        <v>164</v>
      </c>
      <c r="C12" s="724">
        <v>79</v>
      </c>
      <c r="D12" s="724">
        <v>85</v>
      </c>
      <c r="E12" s="727">
        <v>107</v>
      </c>
      <c r="G12" s="734" t="s">
        <v>5140</v>
      </c>
      <c r="H12" s="728">
        <f t="shared" si="1"/>
        <v>194</v>
      </c>
      <c r="I12" s="728">
        <v>85</v>
      </c>
      <c r="J12" s="728">
        <v>109</v>
      </c>
      <c r="K12" s="728">
        <v>93</v>
      </c>
    </row>
    <row r="13" spans="1:13" s="714" customFormat="1" ht="21.95" customHeight="1">
      <c r="A13" s="726" t="s">
        <v>5139</v>
      </c>
      <c r="B13" s="725">
        <f t="shared" si="0"/>
        <v>70</v>
      </c>
      <c r="C13" s="724">
        <v>39</v>
      </c>
      <c r="D13" s="724">
        <v>31</v>
      </c>
      <c r="E13" s="727">
        <v>37</v>
      </c>
      <c r="G13" s="734" t="s">
        <v>2252</v>
      </c>
      <c r="H13" s="728">
        <f t="shared" si="1"/>
        <v>230</v>
      </c>
      <c r="I13" s="728">
        <v>112</v>
      </c>
      <c r="J13" s="728">
        <v>118</v>
      </c>
      <c r="K13" s="728">
        <v>124</v>
      </c>
    </row>
    <row r="14" spans="1:13" s="714" customFormat="1" ht="21.95" customHeight="1">
      <c r="A14" s="726" t="s">
        <v>5138</v>
      </c>
      <c r="B14" s="725">
        <f t="shared" si="0"/>
        <v>254</v>
      </c>
      <c r="C14" s="724">
        <v>118</v>
      </c>
      <c r="D14" s="724">
        <v>136</v>
      </c>
      <c r="E14" s="727">
        <v>138</v>
      </c>
      <c r="F14" s="747">
        <v>0</v>
      </c>
      <c r="G14" s="734" t="s">
        <v>5137</v>
      </c>
      <c r="H14" s="728">
        <f t="shared" si="1"/>
        <v>127</v>
      </c>
      <c r="I14" s="728">
        <v>56</v>
      </c>
      <c r="J14" s="728">
        <v>71</v>
      </c>
      <c r="K14" s="728">
        <v>60</v>
      </c>
    </row>
    <row r="15" spans="1:13" s="714" customFormat="1" ht="21.95" customHeight="1">
      <c r="A15" s="726" t="s">
        <v>4855</v>
      </c>
      <c r="B15" s="725">
        <f t="shared" si="0"/>
        <v>177</v>
      </c>
      <c r="C15" s="724">
        <v>81</v>
      </c>
      <c r="D15" s="724">
        <v>96</v>
      </c>
      <c r="E15" s="727">
        <v>83</v>
      </c>
      <c r="G15" s="734" t="s">
        <v>4842</v>
      </c>
      <c r="H15" s="728">
        <f t="shared" si="1"/>
        <v>145</v>
      </c>
      <c r="I15" s="728">
        <v>71</v>
      </c>
      <c r="J15" s="728">
        <v>74</v>
      </c>
      <c r="K15" s="728">
        <v>65</v>
      </c>
    </row>
    <row r="16" spans="1:13" s="714" customFormat="1" ht="21.95" customHeight="1">
      <c r="A16" s="726" t="s">
        <v>5136</v>
      </c>
      <c r="B16" s="725">
        <f t="shared" si="0"/>
        <v>237</v>
      </c>
      <c r="C16" s="724">
        <v>105</v>
      </c>
      <c r="D16" s="724">
        <v>132</v>
      </c>
      <c r="E16" s="727">
        <v>114</v>
      </c>
      <c r="G16" s="734" t="s">
        <v>5135</v>
      </c>
      <c r="H16" s="728">
        <f t="shared" si="1"/>
        <v>219</v>
      </c>
      <c r="I16" s="728">
        <v>108</v>
      </c>
      <c r="J16" s="728">
        <v>111</v>
      </c>
      <c r="K16" s="728">
        <v>114</v>
      </c>
    </row>
    <row r="17" spans="1:11" s="714" customFormat="1" ht="21.95" customHeight="1">
      <c r="A17" s="726" t="s">
        <v>5134</v>
      </c>
      <c r="B17" s="725">
        <f t="shared" si="0"/>
        <v>226</v>
      </c>
      <c r="C17" s="724">
        <v>79</v>
      </c>
      <c r="D17" s="724">
        <v>147</v>
      </c>
      <c r="E17" s="727">
        <v>128</v>
      </c>
      <c r="G17" s="734" t="s">
        <v>2356</v>
      </c>
      <c r="H17" s="728">
        <f t="shared" si="1"/>
        <v>132</v>
      </c>
      <c r="I17" s="728">
        <v>68</v>
      </c>
      <c r="J17" s="728">
        <v>64</v>
      </c>
      <c r="K17" s="728">
        <v>64</v>
      </c>
    </row>
    <row r="18" spans="1:11" s="714" customFormat="1" ht="21.95" customHeight="1">
      <c r="A18" s="726" t="s">
        <v>5133</v>
      </c>
      <c r="B18" s="725">
        <f t="shared" si="0"/>
        <v>287</v>
      </c>
      <c r="C18" s="724">
        <v>133</v>
      </c>
      <c r="D18" s="724">
        <v>154</v>
      </c>
      <c r="E18" s="727">
        <v>141</v>
      </c>
      <c r="G18" s="734" t="s">
        <v>5132</v>
      </c>
      <c r="H18" s="728">
        <f t="shared" si="1"/>
        <v>604</v>
      </c>
      <c r="I18" s="728">
        <v>296</v>
      </c>
      <c r="J18" s="728">
        <v>308</v>
      </c>
      <c r="K18" s="728">
        <v>268</v>
      </c>
    </row>
    <row r="19" spans="1:11" s="714" customFormat="1" ht="21.95" customHeight="1">
      <c r="A19" s="752"/>
      <c r="B19" s="751"/>
      <c r="C19" s="750"/>
      <c r="D19" s="750"/>
      <c r="E19" s="749"/>
      <c r="G19" s="734" t="s">
        <v>4841</v>
      </c>
      <c r="H19" s="728">
        <f t="shared" si="1"/>
        <v>139</v>
      </c>
      <c r="I19" s="728">
        <v>70</v>
      </c>
      <c r="J19" s="728">
        <v>69</v>
      </c>
      <c r="K19" s="728">
        <v>71</v>
      </c>
    </row>
    <row r="20" spans="1:11" s="714" customFormat="1" ht="21.95" customHeight="1">
      <c r="A20" s="732" t="s">
        <v>5131</v>
      </c>
      <c r="B20" s="731">
        <f>SUM(B21:B36)</f>
        <v>2477</v>
      </c>
      <c r="C20" s="729">
        <f>SUM(C21:C36)</f>
        <v>1139</v>
      </c>
      <c r="D20" s="729">
        <f>SUM(D21:D36)</f>
        <v>1338</v>
      </c>
      <c r="E20" s="730">
        <f>SUM(E21:E36)</f>
        <v>1189</v>
      </c>
      <c r="F20" s="733"/>
      <c r="G20" s="734" t="s">
        <v>5130</v>
      </c>
      <c r="H20" s="728">
        <f t="shared" si="1"/>
        <v>803</v>
      </c>
      <c r="I20" s="728">
        <v>394</v>
      </c>
      <c r="J20" s="728">
        <v>409</v>
      </c>
      <c r="K20" s="728">
        <v>381</v>
      </c>
    </row>
    <row r="21" spans="1:11" s="714" customFormat="1" ht="21.95" customHeight="1">
      <c r="A21" s="726" t="s">
        <v>3367</v>
      </c>
      <c r="B21" s="725">
        <f t="shared" ref="B21:B36" si="2">C21+D21</f>
        <v>264</v>
      </c>
      <c r="C21" s="724">
        <v>121</v>
      </c>
      <c r="D21" s="724">
        <v>143</v>
      </c>
      <c r="E21" s="727">
        <v>135</v>
      </c>
      <c r="G21" s="755"/>
      <c r="H21" s="754"/>
      <c r="I21" s="754"/>
      <c r="J21" s="754"/>
      <c r="K21" s="754"/>
    </row>
    <row r="22" spans="1:11" s="714" customFormat="1" ht="21.95" customHeight="1">
      <c r="A22" s="726" t="s">
        <v>5129</v>
      </c>
      <c r="B22" s="725">
        <f t="shared" si="2"/>
        <v>103</v>
      </c>
      <c r="C22" s="724">
        <v>51</v>
      </c>
      <c r="D22" s="724">
        <v>52</v>
      </c>
      <c r="E22" s="727">
        <v>46</v>
      </c>
      <c r="G22" s="722" t="s">
        <v>5128</v>
      </c>
      <c r="H22" s="753">
        <f>SUM(H23)</f>
        <v>4184</v>
      </c>
      <c r="I22" s="753">
        <f>SUM(I23)</f>
        <v>2087</v>
      </c>
      <c r="J22" s="753">
        <f>SUM(J23)</f>
        <v>2097</v>
      </c>
      <c r="K22" s="753">
        <f>SUM(K23)</f>
        <v>1575</v>
      </c>
    </row>
    <row r="23" spans="1:11" s="714" customFormat="1" ht="21.95" customHeight="1">
      <c r="A23" s="726" t="s">
        <v>5127</v>
      </c>
      <c r="B23" s="725">
        <f t="shared" si="2"/>
        <v>127</v>
      </c>
      <c r="C23" s="724">
        <v>66</v>
      </c>
      <c r="D23" s="724">
        <v>61</v>
      </c>
      <c r="E23" s="727">
        <v>55</v>
      </c>
      <c r="G23" s="734" t="s">
        <v>493</v>
      </c>
      <c r="H23" s="728">
        <f>I23+J23</f>
        <v>4184</v>
      </c>
      <c r="I23" s="728">
        <v>2087</v>
      </c>
      <c r="J23" s="728">
        <v>2097</v>
      </c>
      <c r="K23" s="728">
        <v>1575</v>
      </c>
    </row>
    <row r="24" spans="1:11" s="714" customFormat="1" ht="21.95" customHeight="1">
      <c r="A24" s="726" t="s">
        <v>4854</v>
      </c>
      <c r="B24" s="725">
        <f t="shared" si="2"/>
        <v>53</v>
      </c>
      <c r="C24" s="724">
        <v>25</v>
      </c>
      <c r="D24" s="724">
        <v>28</v>
      </c>
      <c r="E24" s="727">
        <v>19</v>
      </c>
      <c r="G24" s="723"/>
    </row>
    <row r="25" spans="1:11" s="714" customFormat="1" ht="21.95" customHeight="1">
      <c r="A25" s="726" t="s">
        <v>5126</v>
      </c>
      <c r="B25" s="725">
        <f t="shared" si="2"/>
        <v>155</v>
      </c>
      <c r="C25" s="724">
        <v>65</v>
      </c>
      <c r="D25" s="724">
        <v>90</v>
      </c>
      <c r="E25" s="727">
        <v>85</v>
      </c>
      <c r="G25" s="722" t="s">
        <v>5125</v>
      </c>
      <c r="H25" s="729">
        <f>SUM(H26:H37)</f>
        <v>12783</v>
      </c>
      <c r="I25" s="729">
        <f>SUM(I26:I37)</f>
        <v>6138</v>
      </c>
      <c r="J25" s="729">
        <f>SUM(J26:J37)</f>
        <v>6645</v>
      </c>
      <c r="K25" s="729">
        <f>SUM(K26:K37)</f>
        <v>5365</v>
      </c>
    </row>
    <row r="26" spans="1:11" s="714" customFormat="1" ht="21.95" customHeight="1">
      <c r="A26" s="726" t="s">
        <v>5124</v>
      </c>
      <c r="B26" s="725">
        <f t="shared" si="2"/>
        <v>240</v>
      </c>
      <c r="C26" s="724">
        <v>106</v>
      </c>
      <c r="D26" s="724">
        <v>134</v>
      </c>
      <c r="E26" s="727">
        <v>97</v>
      </c>
      <c r="G26" s="734" t="s">
        <v>4840</v>
      </c>
      <c r="H26" s="724">
        <f t="shared" ref="H26:H37" si="3">I26+J26</f>
        <v>835</v>
      </c>
      <c r="I26" s="724">
        <v>409</v>
      </c>
      <c r="J26" s="724">
        <v>426</v>
      </c>
      <c r="K26" s="724">
        <v>351</v>
      </c>
    </row>
    <row r="27" spans="1:11" s="714" customFormat="1" ht="21.95" customHeight="1">
      <c r="A27" s="726" t="s">
        <v>2355</v>
      </c>
      <c r="B27" s="725">
        <f t="shared" si="2"/>
        <v>45</v>
      </c>
      <c r="C27" s="724">
        <v>17</v>
      </c>
      <c r="D27" s="724">
        <v>28</v>
      </c>
      <c r="E27" s="727">
        <v>20</v>
      </c>
      <c r="G27" s="734" t="s">
        <v>4839</v>
      </c>
      <c r="H27" s="724">
        <f t="shared" si="3"/>
        <v>423</v>
      </c>
      <c r="I27" s="724">
        <v>200</v>
      </c>
      <c r="J27" s="724">
        <v>223</v>
      </c>
      <c r="K27" s="724">
        <v>186</v>
      </c>
    </row>
    <row r="28" spans="1:11" s="714" customFormat="1" ht="21.95" customHeight="1">
      <c r="A28" s="726" t="s">
        <v>4853</v>
      </c>
      <c r="B28" s="725">
        <f t="shared" si="2"/>
        <v>97</v>
      </c>
      <c r="C28" s="724">
        <v>50</v>
      </c>
      <c r="D28" s="724">
        <v>47</v>
      </c>
      <c r="E28" s="727">
        <v>48</v>
      </c>
      <c r="G28" s="734" t="s">
        <v>4838</v>
      </c>
      <c r="H28" s="724">
        <f t="shared" si="3"/>
        <v>931</v>
      </c>
      <c r="I28" s="724">
        <v>446</v>
      </c>
      <c r="J28" s="724">
        <v>485</v>
      </c>
      <c r="K28" s="724">
        <v>359</v>
      </c>
    </row>
    <row r="29" spans="1:11" s="714" customFormat="1" ht="21.95" customHeight="1">
      <c r="A29" s="726" t="s">
        <v>5123</v>
      </c>
      <c r="B29" s="725">
        <f t="shared" si="2"/>
        <v>125</v>
      </c>
      <c r="C29" s="724">
        <v>54</v>
      </c>
      <c r="D29" s="724">
        <v>71</v>
      </c>
      <c r="E29" s="727">
        <v>69</v>
      </c>
      <c r="G29" s="734" t="s">
        <v>4837</v>
      </c>
      <c r="H29" s="724">
        <f t="shared" si="3"/>
        <v>1190</v>
      </c>
      <c r="I29" s="724">
        <v>582</v>
      </c>
      <c r="J29" s="724">
        <v>608</v>
      </c>
      <c r="K29" s="724">
        <v>490</v>
      </c>
    </row>
    <row r="30" spans="1:11" s="714" customFormat="1" ht="21.95" customHeight="1">
      <c r="A30" s="726" t="s">
        <v>4852</v>
      </c>
      <c r="B30" s="725">
        <f t="shared" si="2"/>
        <v>59</v>
      </c>
      <c r="C30" s="724">
        <v>33</v>
      </c>
      <c r="D30" s="724">
        <v>26</v>
      </c>
      <c r="E30" s="727">
        <v>30</v>
      </c>
      <c r="G30" s="734" t="s">
        <v>4836</v>
      </c>
      <c r="H30" s="724">
        <f t="shared" si="3"/>
        <v>616</v>
      </c>
      <c r="I30" s="724">
        <v>284</v>
      </c>
      <c r="J30" s="724">
        <v>332</v>
      </c>
      <c r="K30" s="724">
        <v>248</v>
      </c>
    </row>
    <row r="31" spans="1:11" s="714" customFormat="1" ht="21.95" customHeight="1">
      <c r="A31" s="726" t="s">
        <v>2351</v>
      </c>
      <c r="B31" s="725">
        <f t="shared" si="2"/>
        <v>88</v>
      </c>
      <c r="C31" s="724">
        <v>43</v>
      </c>
      <c r="D31" s="724">
        <v>45</v>
      </c>
      <c r="E31" s="727">
        <v>42</v>
      </c>
      <c r="G31" s="734" t="s">
        <v>4835</v>
      </c>
      <c r="H31" s="724">
        <f t="shared" si="3"/>
        <v>1667</v>
      </c>
      <c r="I31" s="724">
        <v>836</v>
      </c>
      <c r="J31" s="724">
        <v>831</v>
      </c>
      <c r="K31" s="724">
        <v>622</v>
      </c>
    </row>
    <row r="32" spans="1:11" s="714" customFormat="1" ht="21.95" customHeight="1">
      <c r="A32" s="726" t="s">
        <v>5122</v>
      </c>
      <c r="B32" s="725">
        <f t="shared" si="2"/>
        <v>213</v>
      </c>
      <c r="C32" s="724">
        <v>101</v>
      </c>
      <c r="D32" s="724">
        <v>112</v>
      </c>
      <c r="E32" s="727">
        <v>96</v>
      </c>
      <c r="G32" s="734" t="s">
        <v>4834</v>
      </c>
      <c r="H32" s="724">
        <f t="shared" si="3"/>
        <v>715</v>
      </c>
      <c r="I32" s="724">
        <v>357</v>
      </c>
      <c r="J32" s="724">
        <v>358</v>
      </c>
      <c r="K32" s="724">
        <v>254</v>
      </c>
    </row>
    <row r="33" spans="1:11" s="714" customFormat="1" ht="21.95" customHeight="1">
      <c r="A33" s="726" t="s">
        <v>5121</v>
      </c>
      <c r="B33" s="725">
        <f t="shared" si="2"/>
        <v>99</v>
      </c>
      <c r="C33" s="724">
        <v>46</v>
      </c>
      <c r="D33" s="724">
        <v>53</v>
      </c>
      <c r="E33" s="727">
        <v>51</v>
      </c>
      <c r="G33" s="734" t="s">
        <v>4833</v>
      </c>
      <c r="H33" s="724">
        <f t="shared" si="3"/>
        <v>1427</v>
      </c>
      <c r="I33" s="724">
        <v>691</v>
      </c>
      <c r="J33" s="724">
        <v>736</v>
      </c>
      <c r="K33" s="724">
        <v>554</v>
      </c>
    </row>
    <row r="34" spans="1:11" s="714" customFormat="1" ht="21.95" customHeight="1">
      <c r="A34" s="726" t="s">
        <v>4851</v>
      </c>
      <c r="B34" s="725">
        <f t="shared" si="2"/>
        <v>240</v>
      </c>
      <c r="C34" s="724">
        <v>89</v>
      </c>
      <c r="D34" s="724">
        <v>151</v>
      </c>
      <c r="E34" s="727">
        <v>127</v>
      </c>
      <c r="G34" s="734" t="s">
        <v>4832</v>
      </c>
      <c r="H34" s="724">
        <f t="shared" si="3"/>
        <v>800</v>
      </c>
      <c r="I34" s="724">
        <v>392</v>
      </c>
      <c r="J34" s="724">
        <v>408</v>
      </c>
      <c r="K34" s="724">
        <v>387</v>
      </c>
    </row>
    <row r="35" spans="1:11" s="714" customFormat="1" ht="21.95" customHeight="1">
      <c r="A35" s="726" t="s">
        <v>5120</v>
      </c>
      <c r="B35" s="725">
        <f t="shared" si="2"/>
        <v>247</v>
      </c>
      <c r="C35" s="724">
        <v>126</v>
      </c>
      <c r="D35" s="724">
        <v>121</v>
      </c>
      <c r="E35" s="727">
        <v>111</v>
      </c>
      <c r="G35" s="734" t="s">
        <v>4831</v>
      </c>
      <c r="H35" s="724">
        <f t="shared" si="3"/>
        <v>1519</v>
      </c>
      <c r="I35" s="724">
        <v>684</v>
      </c>
      <c r="J35" s="724">
        <v>835</v>
      </c>
      <c r="K35" s="724">
        <v>729</v>
      </c>
    </row>
    <row r="36" spans="1:11" s="714" customFormat="1" ht="21.95" customHeight="1">
      <c r="A36" s="726" t="s">
        <v>5119</v>
      </c>
      <c r="B36" s="725">
        <f t="shared" si="2"/>
        <v>322</v>
      </c>
      <c r="C36" s="724">
        <v>146</v>
      </c>
      <c r="D36" s="724">
        <v>176</v>
      </c>
      <c r="E36" s="727">
        <v>158</v>
      </c>
      <c r="G36" s="734" t="s">
        <v>5118</v>
      </c>
      <c r="H36" s="724">
        <f t="shared" si="3"/>
        <v>1804</v>
      </c>
      <c r="I36" s="724">
        <v>874</v>
      </c>
      <c r="J36" s="724">
        <v>930</v>
      </c>
      <c r="K36" s="724">
        <v>729</v>
      </c>
    </row>
    <row r="37" spans="1:11" s="714" customFormat="1" ht="21.95" customHeight="1">
      <c r="A37" s="752"/>
      <c r="B37" s="751"/>
      <c r="C37" s="750"/>
      <c r="D37" s="750"/>
      <c r="E37" s="749"/>
      <c r="G37" s="734" t="s">
        <v>4830</v>
      </c>
      <c r="H37" s="724">
        <f t="shared" si="3"/>
        <v>856</v>
      </c>
      <c r="I37" s="724">
        <v>383</v>
      </c>
      <c r="J37" s="724">
        <v>473</v>
      </c>
      <c r="K37" s="724">
        <v>456</v>
      </c>
    </row>
    <row r="38" spans="1:11" s="714" customFormat="1" ht="21.95" customHeight="1">
      <c r="A38" s="732" t="s">
        <v>5117</v>
      </c>
      <c r="B38" s="731">
        <f>SUM(B39:B52)</f>
        <v>4586</v>
      </c>
      <c r="C38" s="729">
        <f>SUM(C39:C52)</f>
        <v>2233</v>
      </c>
      <c r="D38" s="729">
        <f>SUM(D39:D52)</f>
        <v>2353</v>
      </c>
      <c r="E38" s="730">
        <f>SUM(E39:E52)</f>
        <v>1999</v>
      </c>
      <c r="F38" s="733"/>
      <c r="G38" s="723"/>
    </row>
    <row r="39" spans="1:11" s="714" customFormat="1" ht="21.95" customHeight="1">
      <c r="A39" s="726" t="s">
        <v>5116</v>
      </c>
      <c r="B39" s="725">
        <f t="shared" ref="B39:B52" si="4">C39+D39</f>
        <v>135</v>
      </c>
      <c r="C39" s="724">
        <v>76</v>
      </c>
      <c r="D39" s="724">
        <v>59</v>
      </c>
      <c r="E39" s="727">
        <v>87</v>
      </c>
      <c r="F39" s="733"/>
      <c r="G39" s="732" t="s">
        <v>5115</v>
      </c>
      <c r="H39" s="731">
        <f>SUM(H40:H41)</f>
        <v>2611</v>
      </c>
      <c r="I39" s="729">
        <f>SUM(I40:I41)</f>
        <v>1284</v>
      </c>
      <c r="J39" s="729">
        <f>SUM(J40:J41)</f>
        <v>1327</v>
      </c>
      <c r="K39" s="729">
        <f>SUM(K40:K41)</f>
        <v>962</v>
      </c>
    </row>
    <row r="40" spans="1:11" s="714" customFormat="1" ht="21.95" customHeight="1">
      <c r="A40" s="726" t="s">
        <v>5114</v>
      </c>
      <c r="B40" s="725">
        <f t="shared" si="4"/>
        <v>358</v>
      </c>
      <c r="C40" s="724">
        <v>192</v>
      </c>
      <c r="D40" s="724">
        <v>166</v>
      </c>
      <c r="E40" s="727">
        <v>176</v>
      </c>
      <c r="F40" s="733"/>
      <c r="G40" s="726" t="s">
        <v>487</v>
      </c>
      <c r="H40" s="725">
        <f>I40+J40</f>
        <v>2248</v>
      </c>
      <c r="I40" s="724">
        <v>1104</v>
      </c>
      <c r="J40" s="724">
        <v>1144</v>
      </c>
      <c r="K40" s="724">
        <v>833</v>
      </c>
    </row>
    <row r="41" spans="1:11" s="714" customFormat="1" ht="21.95" customHeight="1">
      <c r="A41" s="726" t="s">
        <v>4850</v>
      </c>
      <c r="B41" s="725">
        <f t="shared" si="4"/>
        <v>117</v>
      </c>
      <c r="C41" s="724">
        <v>65</v>
      </c>
      <c r="D41" s="724">
        <v>52</v>
      </c>
      <c r="E41" s="727">
        <v>59</v>
      </c>
      <c r="F41" s="733"/>
      <c r="G41" s="726" t="s">
        <v>5113</v>
      </c>
      <c r="H41" s="725">
        <f>I41+J41</f>
        <v>363</v>
      </c>
      <c r="I41" s="724">
        <v>180</v>
      </c>
      <c r="J41" s="724">
        <v>183</v>
      </c>
      <c r="K41" s="724">
        <v>129</v>
      </c>
    </row>
    <row r="42" spans="1:11" s="714" customFormat="1" ht="21.95" customHeight="1">
      <c r="A42" s="726" t="s">
        <v>4849</v>
      </c>
      <c r="B42" s="725">
        <f t="shared" si="4"/>
        <v>112</v>
      </c>
      <c r="C42" s="724">
        <v>55</v>
      </c>
      <c r="D42" s="724">
        <v>57</v>
      </c>
      <c r="E42" s="727">
        <v>54</v>
      </c>
      <c r="F42" s="733"/>
      <c r="G42" s="732"/>
      <c r="H42" s="731"/>
      <c r="I42" s="729"/>
      <c r="J42" s="729"/>
      <c r="K42" s="729"/>
    </row>
    <row r="43" spans="1:11" s="714" customFormat="1" ht="21.95" customHeight="1">
      <c r="A43" s="726" t="s">
        <v>5112</v>
      </c>
      <c r="B43" s="725">
        <f t="shared" si="4"/>
        <v>532</v>
      </c>
      <c r="C43" s="724">
        <v>252</v>
      </c>
      <c r="D43" s="724">
        <v>280</v>
      </c>
      <c r="E43" s="727">
        <v>229</v>
      </c>
      <c r="F43" s="733"/>
      <c r="G43" s="732" t="s">
        <v>5111</v>
      </c>
      <c r="H43" s="731">
        <f>SUM(H44)</f>
        <v>1168</v>
      </c>
      <c r="I43" s="729">
        <f>SUM(I44)</f>
        <v>567</v>
      </c>
      <c r="J43" s="729">
        <f>SUM(J44)</f>
        <v>601</v>
      </c>
      <c r="K43" s="729">
        <f>SUM(K44)</f>
        <v>476</v>
      </c>
    </row>
    <row r="44" spans="1:11" s="714" customFormat="1" ht="21.95" customHeight="1">
      <c r="A44" s="726" t="s">
        <v>4848</v>
      </c>
      <c r="B44" s="725">
        <f t="shared" si="4"/>
        <v>120</v>
      </c>
      <c r="C44" s="724">
        <v>58</v>
      </c>
      <c r="D44" s="724">
        <v>62</v>
      </c>
      <c r="E44" s="727">
        <v>48</v>
      </c>
      <c r="F44" s="733"/>
      <c r="G44" s="726" t="s">
        <v>484</v>
      </c>
      <c r="H44" s="725">
        <f>I44+J44</f>
        <v>1168</v>
      </c>
      <c r="I44" s="724">
        <v>567</v>
      </c>
      <c r="J44" s="724">
        <v>601</v>
      </c>
      <c r="K44" s="724">
        <v>476</v>
      </c>
    </row>
    <row r="45" spans="1:11" s="714" customFormat="1" ht="21.95" customHeight="1">
      <c r="A45" s="726" t="s">
        <v>5110</v>
      </c>
      <c r="B45" s="725">
        <f t="shared" si="4"/>
        <v>1110</v>
      </c>
      <c r="C45" s="724">
        <v>523</v>
      </c>
      <c r="D45" s="724">
        <v>587</v>
      </c>
      <c r="E45" s="727">
        <v>457</v>
      </c>
      <c r="F45" s="733"/>
      <c r="G45" s="732"/>
      <c r="H45" s="731"/>
      <c r="I45" s="729"/>
      <c r="J45" s="729"/>
      <c r="K45" s="729"/>
    </row>
    <row r="46" spans="1:11" s="714" customFormat="1" ht="21.95" customHeight="1">
      <c r="A46" s="726" t="s">
        <v>5109</v>
      </c>
      <c r="B46" s="725">
        <f t="shared" si="4"/>
        <v>394</v>
      </c>
      <c r="C46" s="724">
        <v>203</v>
      </c>
      <c r="D46" s="724">
        <v>191</v>
      </c>
      <c r="E46" s="727">
        <v>178</v>
      </c>
      <c r="F46" s="733"/>
      <c r="G46" s="732" t="s">
        <v>5108</v>
      </c>
      <c r="H46" s="731">
        <f>SUM(H47:H48)</f>
        <v>1457</v>
      </c>
      <c r="I46" s="729">
        <f>SUM(I47:I48)</f>
        <v>686</v>
      </c>
      <c r="J46" s="729">
        <f>SUM(J47:J48)</f>
        <v>771</v>
      </c>
      <c r="K46" s="729">
        <f>SUM(K47:K48)</f>
        <v>557</v>
      </c>
    </row>
    <row r="47" spans="1:11" s="714" customFormat="1" ht="21.95" customHeight="1">
      <c r="A47" s="726" t="s">
        <v>4847</v>
      </c>
      <c r="B47" s="725">
        <f t="shared" si="4"/>
        <v>252</v>
      </c>
      <c r="C47" s="724">
        <v>121</v>
      </c>
      <c r="D47" s="724">
        <v>131</v>
      </c>
      <c r="E47" s="727">
        <v>96</v>
      </c>
      <c r="F47" s="733"/>
      <c r="G47" s="726" t="s">
        <v>481</v>
      </c>
      <c r="H47" s="725">
        <f>I47+J47</f>
        <v>791</v>
      </c>
      <c r="I47" s="724">
        <v>376</v>
      </c>
      <c r="J47" s="724">
        <v>415</v>
      </c>
      <c r="K47" s="724">
        <v>314</v>
      </c>
    </row>
    <row r="48" spans="1:11" s="714" customFormat="1" ht="21.95" customHeight="1">
      <c r="A48" s="726" t="s">
        <v>4846</v>
      </c>
      <c r="B48" s="725">
        <f t="shared" si="4"/>
        <v>153</v>
      </c>
      <c r="C48" s="724">
        <v>73</v>
      </c>
      <c r="D48" s="724">
        <v>80</v>
      </c>
      <c r="E48" s="727">
        <v>70</v>
      </c>
      <c r="F48" s="733"/>
      <c r="G48" s="726" t="s">
        <v>5107</v>
      </c>
      <c r="H48" s="725">
        <f>I48+J48</f>
        <v>666</v>
      </c>
      <c r="I48" s="724">
        <v>310</v>
      </c>
      <c r="J48" s="724">
        <v>356</v>
      </c>
      <c r="K48" s="724">
        <v>243</v>
      </c>
    </row>
    <row r="49" spans="1:11" s="714" customFormat="1" ht="21.95" customHeight="1">
      <c r="A49" s="726" t="s">
        <v>4845</v>
      </c>
      <c r="B49" s="725">
        <f t="shared" si="4"/>
        <v>320</v>
      </c>
      <c r="C49" s="724">
        <v>151</v>
      </c>
      <c r="D49" s="724">
        <v>169</v>
      </c>
      <c r="E49" s="727">
        <v>135</v>
      </c>
      <c r="F49" s="733"/>
      <c r="G49" s="732"/>
      <c r="H49" s="731"/>
      <c r="I49" s="729"/>
      <c r="J49" s="729"/>
      <c r="K49" s="729"/>
    </row>
    <row r="50" spans="1:11" s="714" customFormat="1" ht="21.95" customHeight="1">
      <c r="A50" s="726" t="s">
        <v>4844</v>
      </c>
      <c r="B50" s="725">
        <f t="shared" si="4"/>
        <v>144</v>
      </c>
      <c r="C50" s="724">
        <v>66</v>
      </c>
      <c r="D50" s="724">
        <v>78</v>
      </c>
      <c r="E50" s="727">
        <v>57</v>
      </c>
      <c r="F50" s="733"/>
      <c r="G50" s="732" t="s">
        <v>5106</v>
      </c>
      <c r="H50" s="731">
        <f>SUM(H51)</f>
        <v>2583</v>
      </c>
      <c r="I50" s="729">
        <f>SUM(I51)</f>
        <v>1207</v>
      </c>
      <c r="J50" s="729">
        <f>SUM(J51)</f>
        <v>1376</v>
      </c>
      <c r="K50" s="729">
        <f>SUM(K51)</f>
        <v>1006</v>
      </c>
    </row>
    <row r="51" spans="1:11" s="714" customFormat="1" ht="21.95" customHeight="1">
      <c r="A51" s="726" t="s">
        <v>5105</v>
      </c>
      <c r="B51" s="725">
        <f t="shared" si="4"/>
        <v>493</v>
      </c>
      <c r="C51" s="728">
        <v>233</v>
      </c>
      <c r="D51" s="728">
        <v>260</v>
      </c>
      <c r="E51" s="727">
        <v>203</v>
      </c>
      <c r="F51" s="733"/>
      <c r="G51" s="726" t="s">
        <v>478</v>
      </c>
      <c r="H51" s="725">
        <f>I51+J51</f>
        <v>2583</v>
      </c>
      <c r="I51" s="724">
        <v>1207</v>
      </c>
      <c r="J51" s="724">
        <v>1376</v>
      </c>
      <c r="K51" s="724">
        <v>1006</v>
      </c>
    </row>
    <row r="52" spans="1:11" s="714" customFormat="1" ht="21.95" customHeight="1">
      <c r="A52" s="726" t="s">
        <v>5104</v>
      </c>
      <c r="B52" s="725">
        <f t="shared" si="4"/>
        <v>346</v>
      </c>
      <c r="C52" s="728">
        <v>165</v>
      </c>
      <c r="D52" s="728">
        <v>181</v>
      </c>
      <c r="E52" s="727">
        <v>150</v>
      </c>
      <c r="F52" s="733"/>
      <c r="G52" s="734"/>
      <c r="H52" s="748"/>
      <c r="I52" s="747"/>
      <c r="J52" s="747"/>
      <c r="K52" s="747"/>
    </row>
    <row r="53" spans="1:11" s="714" customFormat="1" ht="21.95" customHeight="1" thickBot="1">
      <c r="A53" s="746"/>
      <c r="B53" s="743"/>
      <c r="C53" s="743"/>
      <c r="D53" s="743"/>
      <c r="E53" s="745"/>
      <c r="F53" s="718"/>
      <c r="G53" s="744"/>
      <c r="H53" s="743"/>
      <c r="I53" s="743"/>
      <c r="J53" s="743"/>
      <c r="K53" s="743"/>
    </row>
    <row r="54" spans="1:11" s="714" customFormat="1" ht="21.95" customHeight="1" thickBot="1">
      <c r="A54" s="720"/>
      <c r="B54" s="720"/>
      <c r="C54" s="720"/>
      <c r="D54" s="720"/>
      <c r="E54" s="720"/>
      <c r="F54" s="720"/>
      <c r="G54" s="720"/>
      <c r="H54" s="720"/>
      <c r="I54" s="720"/>
      <c r="J54" s="720"/>
      <c r="K54" s="720"/>
    </row>
    <row r="55" spans="1:11" s="707" customFormat="1" ht="21.95" customHeight="1">
      <c r="A55" s="742" t="s">
        <v>5103</v>
      </c>
      <c r="B55" s="740" t="s">
        <v>5102</v>
      </c>
      <c r="C55" s="740" t="s">
        <v>896</v>
      </c>
      <c r="D55" s="740" t="s">
        <v>895</v>
      </c>
      <c r="E55" s="740" t="s">
        <v>377</v>
      </c>
      <c r="F55" s="741"/>
      <c r="G55" s="740" t="s">
        <v>5103</v>
      </c>
      <c r="H55" s="740" t="s">
        <v>5102</v>
      </c>
      <c r="I55" s="740" t="s">
        <v>896</v>
      </c>
      <c r="J55" s="740" t="s">
        <v>895</v>
      </c>
      <c r="K55" s="739" t="s">
        <v>377</v>
      </c>
    </row>
    <row r="56" spans="1:11" s="714" customFormat="1" ht="21.95" customHeight="1">
      <c r="A56" s="732" t="s">
        <v>5101</v>
      </c>
      <c r="B56" s="738">
        <f>SUM(B57:B61)</f>
        <v>6620</v>
      </c>
      <c r="C56" s="737">
        <f>SUM(C57:C61)</f>
        <v>3209</v>
      </c>
      <c r="D56" s="737">
        <f>SUM(D57:D61)</f>
        <v>3411</v>
      </c>
      <c r="E56" s="736">
        <f>SUM(E57:E61)</f>
        <v>2639</v>
      </c>
      <c r="F56" s="723"/>
      <c r="G56" s="722" t="s">
        <v>5100</v>
      </c>
      <c r="H56" s="735">
        <f>SUM(H57:H66)</f>
        <v>13021</v>
      </c>
      <c r="I56" s="735">
        <f>SUM(I57:I66)</f>
        <v>6307</v>
      </c>
      <c r="J56" s="735">
        <f>SUM(J57:J66)</f>
        <v>6714</v>
      </c>
      <c r="K56" s="735">
        <f>SUM(K57:K66)</f>
        <v>5511</v>
      </c>
    </row>
    <row r="57" spans="1:11" s="714" customFormat="1" ht="21.95" customHeight="1">
      <c r="A57" s="726" t="s">
        <v>5099</v>
      </c>
      <c r="B57" s="725">
        <f>C57+D57</f>
        <v>2278</v>
      </c>
      <c r="C57" s="724">
        <v>1098</v>
      </c>
      <c r="D57" s="724">
        <v>1180</v>
      </c>
      <c r="E57" s="727">
        <v>1039</v>
      </c>
      <c r="F57" s="723"/>
      <c r="G57" s="734" t="s">
        <v>5098</v>
      </c>
      <c r="H57" s="728">
        <f t="shared" ref="H57:H66" si="5">I57+J57</f>
        <v>1515</v>
      </c>
      <c r="I57" s="728">
        <v>743</v>
      </c>
      <c r="J57" s="728">
        <v>772</v>
      </c>
      <c r="K57" s="728">
        <v>649</v>
      </c>
    </row>
    <row r="58" spans="1:11" s="714" customFormat="1" ht="21.95" customHeight="1">
      <c r="A58" s="726" t="s">
        <v>5097</v>
      </c>
      <c r="B58" s="725">
        <f>C58+D58</f>
        <v>1361</v>
      </c>
      <c r="C58" s="724">
        <v>663</v>
      </c>
      <c r="D58" s="724">
        <v>698</v>
      </c>
      <c r="E58" s="727">
        <v>506</v>
      </c>
      <c r="F58" s="723"/>
      <c r="G58" s="734" t="s">
        <v>5096</v>
      </c>
      <c r="H58" s="728">
        <f t="shared" si="5"/>
        <v>2500</v>
      </c>
      <c r="I58" s="728">
        <v>1215</v>
      </c>
      <c r="J58" s="728">
        <v>1285</v>
      </c>
      <c r="K58" s="728">
        <v>1038</v>
      </c>
    </row>
    <row r="59" spans="1:11" s="714" customFormat="1" ht="21.95" customHeight="1">
      <c r="A59" s="726" t="s">
        <v>5095</v>
      </c>
      <c r="B59" s="725">
        <f>C59+D59</f>
        <v>981</v>
      </c>
      <c r="C59" s="724">
        <v>457</v>
      </c>
      <c r="D59" s="724">
        <v>524</v>
      </c>
      <c r="E59" s="727">
        <v>386</v>
      </c>
      <c r="F59" s="723"/>
      <c r="G59" s="734" t="s">
        <v>5094</v>
      </c>
      <c r="H59" s="728">
        <f t="shared" si="5"/>
        <v>1842</v>
      </c>
      <c r="I59" s="728">
        <v>892</v>
      </c>
      <c r="J59" s="728">
        <v>950</v>
      </c>
      <c r="K59" s="728">
        <v>813</v>
      </c>
    </row>
    <row r="60" spans="1:11" s="714" customFormat="1" ht="21.95" customHeight="1">
      <c r="A60" s="726" t="s">
        <v>2229</v>
      </c>
      <c r="B60" s="725">
        <f>C60+D60</f>
        <v>1568</v>
      </c>
      <c r="C60" s="724">
        <v>777</v>
      </c>
      <c r="D60" s="724">
        <v>791</v>
      </c>
      <c r="E60" s="727">
        <v>571</v>
      </c>
      <c r="F60" s="723"/>
      <c r="G60" s="734" t="s">
        <v>5093</v>
      </c>
      <c r="H60" s="728">
        <f t="shared" si="5"/>
        <v>1697</v>
      </c>
      <c r="I60" s="728">
        <v>821</v>
      </c>
      <c r="J60" s="728">
        <v>876</v>
      </c>
      <c r="K60" s="728">
        <v>696</v>
      </c>
    </row>
    <row r="61" spans="1:11" s="714" customFormat="1" ht="21.95" customHeight="1">
      <c r="A61" s="726" t="s">
        <v>5092</v>
      </c>
      <c r="B61" s="725">
        <f>C61+D61</f>
        <v>432</v>
      </c>
      <c r="C61" s="724">
        <v>214</v>
      </c>
      <c r="D61" s="724">
        <v>218</v>
      </c>
      <c r="E61" s="727">
        <v>137</v>
      </c>
      <c r="F61" s="723"/>
      <c r="G61" s="734" t="s">
        <v>5091</v>
      </c>
      <c r="H61" s="728">
        <f t="shared" si="5"/>
        <v>952</v>
      </c>
      <c r="I61" s="728">
        <v>461</v>
      </c>
      <c r="J61" s="728">
        <v>491</v>
      </c>
      <c r="K61" s="728">
        <v>401</v>
      </c>
    </row>
    <row r="62" spans="1:11" s="714" customFormat="1" ht="21.95" customHeight="1">
      <c r="A62" s="732"/>
      <c r="B62" s="729"/>
      <c r="C62" s="729"/>
      <c r="D62" s="729"/>
      <c r="E62" s="729"/>
      <c r="F62" s="723"/>
      <c r="G62" s="734" t="s">
        <v>5090</v>
      </c>
      <c r="H62" s="728">
        <f t="shared" si="5"/>
        <v>762</v>
      </c>
      <c r="I62" s="728">
        <v>384</v>
      </c>
      <c r="J62" s="728">
        <v>378</v>
      </c>
      <c r="K62" s="728">
        <v>303</v>
      </c>
    </row>
    <row r="63" spans="1:11" s="714" customFormat="1" ht="21.95" customHeight="1">
      <c r="A63" s="732" t="s">
        <v>5089</v>
      </c>
      <c r="B63" s="731">
        <f>SUM(B64)</f>
        <v>1957</v>
      </c>
      <c r="C63" s="729">
        <f>SUM(C64)</f>
        <v>929</v>
      </c>
      <c r="D63" s="729">
        <f>SUM(D64)</f>
        <v>1028</v>
      </c>
      <c r="E63" s="730">
        <f>SUM(E64)</f>
        <v>785</v>
      </c>
      <c r="F63" s="723"/>
      <c r="G63" s="734" t="s">
        <v>5088</v>
      </c>
      <c r="H63" s="728">
        <f t="shared" si="5"/>
        <v>753</v>
      </c>
      <c r="I63" s="728">
        <v>374</v>
      </c>
      <c r="J63" s="728">
        <v>379</v>
      </c>
      <c r="K63" s="728">
        <v>340</v>
      </c>
    </row>
    <row r="64" spans="1:11" s="714" customFormat="1" ht="21.95" customHeight="1">
      <c r="A64" s="726" t="s">
        <v>472</v>
      </c>
      <c r="B64" s="725">
        <f>C64+D64</f>
        <v>1957</v>
      </c>
      <c r="C64" s="724">
        <v>929</v>
      </c>
      <c r="D64" s="724">
        <v>1028</v>
      </c>
      <c r="E64" s="727">
        <v>785</v>
      </c>
      <c r="F64" s="723"/>
      <c r="G64" s="734" t="s">
        <v>5087</v>
      </c>
      <c r="H64" s="728">
        <f t="shared" si="5"/>
        <v>778</v>
      </c>
      <c r="I64" s="728">
        <v>367</v>
      </c>
      <c r="J64" s="728">
        <v>411</v>
      </c>
      <c r="K64" s="728">
        <v>300</v>
      </c>
    </row>
    <row r="65" spans="1:11" s="714" customFormat="1" ht="21.95" customHeight="1">
      <c r="A65" s="732"/>
      <c r="B65" s="731"/>
      <c r="C65" s="729"/>
      <c r="D65" s="729"/>
      <c r="E65" s="730"/>
      <c r="F65" s="723"/>
      <c r="G65" s="734" t="s">
        <v>5086</v>
      </c>
      <c r="H65" s="728">
        <f t="shared" si="5"/>
        <v>752</v>
      </c>
      <c r="I65" s="728">
        <v>337</v>
      </c>
      <c r="J65" s="728">
        <v>415</v>
      </c>
      <c r="K65" s="728">
        <v>357</v>
      </c>
    </row>
    <row r="66" spans="1:11" s="714" customFormat="1" ht="21.95" customHeight="1">
      <c r="A66" s="732" t="s">
        <v>5085</v>
      </c>
      <c r="B66" s="731">
        <f>SUM(B67:B69)</f>
        <v>1316</v>
      </c>
      <c r="C66" s="729">
        <f>SUM(C67:C69)</f>
        <v>654</v>
      </c>
      <c r="D66" s="729">
        <f>SUM(D67:D69)</f>
        <v>662</v>
      </c>
      <c r="E66" s="730">
        <f>SUM(E67:E69)</f>
        <v>467</v>
      </c>
      <c r="F66" s="723"/>
      <c r="G66" s="734" t="s">
        <v>5084</v>
      </c>
      <c r="H66" s="728">
        <f t="shared" si="5"/>
        <v>1470</v>
      </c>
      <c r="I66" s="728">
        <v>713</v>
      </c>
      <c r="J66" s="728">
        <v>757</v>
      </c>
      <c r="K66" s="728">
        <v>614</v>
      </c>
    </row>
    <row r="67" spans="1:11" s="714" customFormat="1" ht="21.95" customHeight="1">
      <c r="A67" s="726" t="s">
        <v>5083</v>
      </c>
      <c r="B67" s="725">
        <f>C67+D67</f>
        <v>773</v>
      </c>
      <c r="C67" s="724">
        <v>388</v>
      </c>
      <c r="D67" s="724">
        <v>385</v>
      </c>
      <c r="E67" s="727">
        <v>289</v>
      </c>
      <c r="F67" s="723"/>
      <c r="G67" s="722"/>
      <c r="H67" s="729"/>
      <c r="I67" s="729"/>
      <c r="J67" s="729"/>
      <c r="K67" s="729"/>
    </row>
    <row r="68" spans="1:11" s="714" customFormat="1" ht="21.95" customHeight="1">
      <c r="A68" s="726" t="s">
        <v>5082</v>
      </c>
      <c r="B68" s="725">
        <f>C68+D68</f>
        <v>335</v>
      </c>
      <c r="C68" s="724">
        <v>170</v>
      </c>
      <c r="D68" s="724">
        <v>165</v>
      </c>
      <c r="E68" s="727">
        <v>106</v>
      </c>
      <c r="F68" s="723"/>
      <c r="G68" s="722" t="s">
        <v>5081</v>
      </c>
      <c r="H68" s="735">
        <f>SUM(H69)</f>
        <v>342</v>
      </c>
      <c r="I68" s="735">
        <f>SUM(I69)</f>
        <v>165</v>
      </c>
      <c r="J68" s="735">
        <f>SUM(J69)</f>
        <v>177</v>
      </c>
      <c r="K68" s="735">
        <f>SUM(K69)</f>
        <v>177</v>
      </c>
    </row>
    <row r="69" spans="1:11" s="714" customFormat="1" ht="21.95" customHeight="1">
      <c r="A69" s="726" t="s">
        <v>5080</v>
      </c>
      <c r="B69" s="725">
        <f>C69+D69</f>
        <v>208</v>
      </c>
      <c r="C69" s="724">
        <v>96</v>
      </c>
      <c r="D69" s="724">
        <v>112</v>
      </c>
      <c r="E69" s="727">
        <v>72</v>
      </c>
      <c r="F69" s="723"/>
      <c r="G69" s="734" t="s">
        <v>454</v>
      </c>
      <c r="H69" s="728">
        <f>I69+J69</f>
        <v>342</v>
      </c>
      <c r="I69" s="728">
        <v>165</v>
      </c>
      <c r="J69" s="728">
        <v>177</v>
      </c>
      <c r="K69" s="728">
        <v>177</v>
      </c>
    </row>
    <row r="70" spans="1:11" s="714" customFormat="1" ht="21.95" customHeight="1">
      <c r="A70" s="732"/>
      <c r="B70" s="731"/>
      <c r="C70" s="729"/>
      <c r="D70" s="729"/>
      <c r="E70" s="730"/>
      <c r="F70" s="723"/>
      <c r="G70" s="722"/>
      <c r="H70" s="729"/>
      <c r="I70" s="729"/>
      <c r="J70" s="729"/>
      <c r="K70" s="729"/>
    </row>
    <row r="71" spans="1:11" s="714" customFormat="1" ht="21.95" customHeight="1">
      <c r="A71" s="732" t="s">
        <v>5079</v>
      </c>
      <c r="B71" s="731">
        <f>SUM(B72:B75)</f>
        <v>4421</v>
      </c>
      <c r="C71" s="729">
        <f>SUM(C72:C75)</f>
        <v>2195</v>
      </c>
      <c r="D71" s="729">
        <f>SUM(D72:D75)</f>
        <v>2226</v>
      </c>
      <c r="E71" s="730">
        <f>SUM(E72:E75)</f>
        <v>1722</v>
      </c>
      <c r="F71" s="731">
        <f>SUM(F72:F75)</f>
        <v>0</v>
      </c>
      <c r="G71" s="722" t="s">
        <v>5078</v>
      </c>
      <c r="H71" s="735">
        <f>SUM(H72:H75)</f>
        <v>1449</v>
      </c>
      <c r="I71" s="735">
        <f>SUM(I72:I75)</f>
        <v>683</v>
      </c>
      <c r="J71" s="735">
        <f>SUM(J72:J75)</f>
        <v>766</v>
      </c>
      <c r="K71" s="735">
        <f>SUM(K72:K75)</f>
        <v>783</v>
      </c>
    </row>
    <row r="72" spans="1:11" s="714" customFormat="1" ht="21.95" customHeight="1">
      <c r="A72" s="726" t="s">
        <v>466</v>
      </c>
      <c r="B72" s="725">
        <f>C72+D72</f>
        <v>3154</v>
      </c>
      <c r="C72" s="724">
        <v>1559</v>
      </c>
      <c r="D72" s="724">
        <v>1595</v>
      </c>
      <c r="E72" s="727">
        <v>1232</v>
      </c>
      <c r="F72" s="723"/>
      <c r="G72" s="734" t="s">
        <v>5077</v>
      </c>
      <c r="H72" s="728">
        <f>I72+J72</f>
        <v>1045</v>
      </c>
      <c r="I72" s="728">
        <v>501</v>
      </c>
      <c r="J72" s="728">
        <v>544</v>
      </c>
      <c r="K72" s="728">
        <v>530</v>
      </c>
    </row>
    <row r="73" spans="1:11" s="714" customFormat="1" ht="21.95" customHeight="1">
      <c r="A73" s="726" t="s">
        <v>5076</v>
      </c>
      <c r="B73" s="725">
        <f>C73+D73</f>
        <v>527</v>
      </c>
      <c r="C73" s="724">
        <v>273</v>
      </c>
      <c r="D73" s="724">
        <v>254</v>
      </c>
      <c r="E73" s="727">
        <v>182</v>
      </c>
      <c r="F73" s="723"/>
      <c r="G73" s="734" t="s">
        <v>5075</v>
      </c>
      <c r="H73" s="728">
        <f>I73+J73</f>
        <v>179</v>
      </c>
      <c r="I73" s="728">
        <v>68</v>
      </c>
      <c r="J73" s="728">
        <v>111</v>
      </c>
      <c r="K73" s="728">
        <v>123</v>
      </c>
    </row>
    <row r="74" spans="1:11" s="714" customFormat="1" ht="21.95" customHeight="1">
      <c r="A74" s="726" t="s">
        <v>5074</v>
      </c>
      <c r="B74" s="725">
        <f>C74+D74</f>
        <v>211</v>
      </c>
      <c r="C74" s="724">
        <v>115</v>
      </c>
      <c r="D74" s="724">
        <v>96</v>
      </c>
      <c r="E74" s="727">
        <v>77</v>
      </c>
      <c r="F74" s="723"/>
      <c r="G74" s="734" t="s">
        <v>5073</v>
      </c>
      <c r="H74" s="728">
        <f>I74+J74</f>
        <v>91</v>
      </c>
      <c r="I74" s="728">
        <v>49</v>
      </c>
      <c r="J74" s="728">
        <v>42</v>
      </c>
      <c r="K74" s="728">
        <v>54</v>
      </c>
    </row>
    <row r="75" spans="1:11" s="714" customFormat="1" ht="21.95" customHeight="1">
      <c r="A75" s="726" t="s">
        <v>5072</v>
      </c>
      <c r="B75" s="725">
        <f>C75+D75</f>
        <v>529</v>
      </c>
      <c r="C75" s="724">
        <v>248</v>
      </c>
      <c r="D75" s="724">
        <v>281</v>
      </c>
      <c r="E75" s="727">
        <v>231</v>
      </c>
      <c r="F75" s="723"/>
      <c r="G75" s="734" t="s">
        <v>5071</v>
      </c>
      <c r="H75" s="728">
        <f>I75+J75</f>
        <v>134</v>
      </c>
      <c r="I75" s="728">
        <v>65</v>
      </c>
      <c r="J75" s="728">
        <v>69</v>
      </c>
      <c r="K75" s="728">
        <v>76</v>
      </c>
    </row>
    <row r="76" spans="1:11" s="714" customFormat="1" ht="21.95" customHeight="1">
      <c r="A76" s="733"/>
      <c r="B76" s="721"/>
      <c r="C76" s="720"/>
      <c r="D76" s="720"/>
      <c r="E76" s="733"/>
      <c r="F76" s="723"/>
      <c r="G76" s="723"/>
    </row>
    <row r="77" spans="1:11" s="714" customFormat="1" ht="21.95" customHeight="1">
      <c r="A77" s="732" t="s">
        <v>5070</v>
      </c>
      <c r="B77" s="731">
        <f>SUM(B78:B84)</f>
        <v>14042</v>
      </c>
      <c r="C77" s="729">
        <f>SUM(C78:C84)</f>
        <v>6876</v>
      </c>
      <c r="D77" s="729">
        <f>SUM(D78:D84)</f>
        <v>7166</v>
      </c>
      <c r="E77" s="730">
        <f>SUM(E78:E84)</f>
        <v>5659</v>
      </c>
      <c r="F77" s="723"/>
      <c r="G77" s="723"/>
    </row>
    <row r="78" spans="1:11" s="714" customFormat="1" ht="21.95" customHeight="1">
      <c r="A78" s="726" t="s">
        <v>5069</v>
      </c>
      <c r="B78" s="725">
        <f t="shared" ref="B78:B84" si="6">C78+D78</f>
        <v>988</v>
      </c>
      <c r="C78" s="724">
        <v>493</v>
      </c>
      <c r="D78" s="724">
        <v>495</v>
      </c>
      <c r="E78" s="727">
        <v>395</v>
      </c>
      <c r="F78" s="723"/>
      <c r="G78" s="723"/>
    </row>
    <row r="79" spans="1:11" s="714" customFormat="1" ht="21.95" customHeight="1">
      <c r="A79" s="726" t="s">
        <v>5068</v>
      </c>
      <c r="B79" s="725">
        <f t="shared" si="6"/>
        <v>1258</v>
      </c>
      <c r="C79" s="724">
        <v>623</v>
      </c>
      <c r="D79" s="724">
        <v>635</v>
      </c>
      <c r="E79" s="727">
        <v>502</v>
      </c>
      <c r="F79" s="723"/>
      <c r="G79" s="723"/>
    </row>
    <row r="80" spans="1:11" s="714" customFormat="1" ht="21.95" customHeight="1">
      <c r="A80" s="726" t="s">
        <v>2307</v>
      </c>
      <c r="B80" s="725">
        <f t="shared" si="6"/>
        <v>910</v>
      </c>
      <c r="C80" s="724">
        <v>447</v>
      </c>
      <c r="D80" s="724">
        <v>463</v>
      </c>
      <c r="E80" s="727">
        <v>373</v>
      </c>
      <c r="F80" s="723"/>
      <c r="G80" s="723"/>
    </row>
    <row r="81" spans="1:11" s="714" customFormat="1" ht="21.95" customHeight="1">
      <c r="A81" s="726" t="s">
        <v>2204</v>
      </c>
      <c r="B81" s="725">
        <f t="shared" si="6"/>
        <v>4474</v>
      </c>
      <c r="C81" s="724">
        <v>2196</v>
      </c>
      <c r="D81" s="724">
        <v>2278</v>
      </c>
      <c r="E81" s="727">
        <v>1923</v>
      </c>
      <c r="F81" s="723"/>
      <c r="G81" s="723"/>
    </row>
    <row r="82" spans="1:11" s="714" customFormat="1" ht="21.95" customHeight="1">
      <c r="A82" s="726" t="s">
        <v>5067</v>
      </c>
      <c r="B82" s="725">
        <f t="shared" si="6"/>
        <v>531</v>
      </c>
      <c r="C82" s="724">
        <v>257</v>
      </c>
      <c r="D82" s="724">
        <v>274</v>
      </c>
      <c r="E82" s="727">
        <v>175</v>
      </c>
      <c r="F82" s="723"/>
      <c r="G82" s="723"/>
    </row>
    <row r="83" spans="1:11" s="714" customFormat="1" ht="21.95" customHeight="1">
      <c r="A83" s="726" t="s">
        <v>2203</v>
      </c>
      <c r="B83" s="725">
        <f t="shared" si="6"/>
        <v>4074</v>
      </c>
      <c r="C83" s="724">
        <v>1980</v>
      </c>
      <c r="D83" s="724">
        <v>2094</v>
      </c>
      <c r="E83" s="727">
        <v>1623</v>
      </c>
      <c r="F83" s="723"/>
      <c r="G83" s="723"/>
    </row>
    <row r="84" spans="1:11" s="714" customFormat="1" ht="21.95" customHeight="1">
      <c r="A84" s="726" t="s">
        <v>2284</v>
      </c>
      <c r="B84" s="725">
        <f t="shared" si="6"/>
        <v>1807</v>
      </c>
      <c r="C84" s="724">
        <v>880</v>
      </c>
      <c r="D84" s="724">
        <v>927</v>
      </c>
      <c r="E84" s="727">
        <v>668</v>
      </c>
      <c r="F84" s="723"/>
      <c r="G84" s="723"/>
    </row>
    <row r="85" spans="1:11" s="714" customFormat="1" ht="21.95" customHeight="1">
      <c r="A85" s="733"/>
      <c r="B85" s="721"/>
      <c r="C85" s="720"/>
      <c r="D85" s="720"/>
      <c r="E85" s="733"/>
      <c r="F85" s="723"/>
      <c r="G85" s="723"/>
    </row>
    <row r="86" spans="1:11" s="714" customFormat="1" ht="21.95" customHeight="1">
      <c r="A86" s="732" t="s">
        <v>5066</v>
      </c>
      <c r="B86" s="731">
        <f>SUM(B87:B96)</f>
        <v>13045</v>
      </c>
      <c r="C86" s="729">
        <f>SUM(C87:C96)</f>
        <v>6343</v>
      </c>
      <c r="D86" s="729">
        <f>SUM(D87:D96)</f>
        <v>6702</v>
      </c>
      <c r="E86" s="730">
        <f>SUM(E87:E96)</f>
        <v>5504</v>
      </c>
      <c r="F86" s="723"/>
      <c r="G86" s="723"/>
    </row>
    <row r="87" spans="1:11" s="714" customFormat="1" ht="21.95" customHeight="1">
      <c r="A87" s="726" t="s">
        <v>4829</v>
      </c>
      <c r="B87" s="725">
        <f t="shared" ref="B87:B96" si="7">C87+D87</f>
        <v>1924</v>
      </c>
      <c r="C87" s="724">
        <v>918</v>
      </c>
      <c r="D87" s="724">
        <v>1006</v>
      </c>
      <c r="E87" s="727">
        <v>830</v>
      </c>
      <c r="F87" s="723"/>
      <c r="G87" s="723"/>
    </row>
    <row r="88" spans="1:11" s="714" customFormat="1" ht="21.95" customHeight="1">
      <c r="A88" s="726" t="s">
        <v>2335</v>
      </c>
      <c r="B88" s="725">
        <f t="shared" si="7"/>
        <v>376</v>
      </c>
      <c r="C88" s="728">
        <v>177</v>
      </c>
      <c r="D88" s="728">
        <v>199</v>
      </c>
      <c r="E88" s="728">
        <v>167</v>
      </c>
      <c r="F88" s="723"/>
      <c r="G88" s="722"/>
      <c r="H88" s="729"/>
      <c r="I88" s="729"/>
      <c r="J88" s="729"/>
      <c r="K88" s="729"/>
    </row>
    <row r="89" spans="1:11" s="714" customFormat="1" ht="21.95" customHeight="1">
      <c r="A89" s="726" t="s">
        <v>2255</v>
      </c>
      <c r="B89" s="725">
        <f t="shared" si="7"/>
        <v>322</v>
      </c>
      <c r="C89" s="728">
        <v>160</v>
      </c>
      <c r="D89" s="728">
        <v>162</v>
      </c>
      <c r="E89" s="728">
        <v>134</v>
      </c>
      <c r="F89" s="723"/>
      <c r="G89" s="722"/>
      <c r="H89" s="729"/>
      <c r="I89" s="729"/>
      <c r="J89" s="729"/>
      <c r="K89" s="729"/>
    </row>
    <row r="90" spans="1:11" s="714" customFormat="1" ht="21.95" customHeight="1">
      <c r="A90" s="726" t="s">
        <v>4828</v>
      </c>
      <c r="B90" s="725">
        <f t="shared" si="7"/>
        <v>507</v>
      </c>
      <c r="C90" s="728">
        <v>252</v>
      </c>
      <c r="D90" s="728">
        <v>255</v>
      </c>
      <c r="E90" s="728">
        <v>202</v>
      </c>
      <c r="F90" s="723"/>
      <c r="G90" s="722"/>
      <c r="H90" s="729"/>
      <c r="I90" s="729"/>
      <c r="J90" s="729"/>
      <c r="K90" s="729"/>
    </row>
    <row r="91" spans="1:11" s="714" customFormat="1" ht="21.95" customHeight="1">
      <c r="A91" s="726" t="s">
        <v>4827</v>
      </c>
      <c r="B91" s="725">
        <f t="shared" si="7"/>
        <v>1484</v>
      </c>
      <c r="C91" s="728">
        <v>710</v>
      </c>
      <c r="D91" s="728">
        <v>774</v>
      </c>
      <c r="E91" s="728">
        <v>645</v>
      </c>
      <c r="F91" s="723"/>
      <c r="G91" s="722"/>
      <c r="H91" s="729"/>
      <c r="I91" s="729"/>
      <c r="J91" s="729"/>
      <c r="K91" s="729"/>
    </row>
    <row r="92" spans="1:11" s="714" customFormat="1" ht="21.95" customHeight="1">
      <c r="A92" s="726" t="s">
        <v>4826</v>
      </c>
      <c r="B92" s="725">
        <f t="shared" si="7"/>
        <v>356</v>
      </c>
      <c r="C92" s="728">
        <v>186</v>
      </c>
      <c r="D92" s="728">
        <v>170</v>
      </c>
      <c r="E92" s="728">
        <v>151</v>
      </c>
      <c r="F92" s="723"/>
      <c r="G92" s="722"/>
      <c r="H92" s="729"/>
      <c r="I92" s="729"/>
      <c r="J92" s="729"/>
      <c r="K92" s="729"/>
    </row>
    <row r="93" spans="1:11" s="714" customFormat="1" ht="21.95" customHeight="1">
      <c r="A93" s="726" t="s">
        <v>2311</v>
      </c>
      <c r="B93" s="725">
        <f t="shared" si="7"/>
        <v>2243</v>
      </c>
      <c r="C93" s="728">
        <v>1095</v>
      </c>
      <c r="D93" s="728">
        <v>1148</v>
      </c>
      <c r="E93" s="728">
        <v>931</v>
      </c>
      <c r="F93" s="723"/>
      <c r="G93" s="722"/>
      <c r="H93" s="729"/>
      <c r="I93" s="729"/>
      <c r="J93" s="729"/>
      <c r="K93" s="729"/>
    </row>
    <row r="94" spans="1:11" s="714" customFormat="1" ht="21.95" customHeight="1">
      <c r="A94" s="726" t="s">
        <v>4825</v>
      </c>
      <c r="B94" s="725">
        <f t="shared" si="7"/>
        <v>2562</v>
      </c>
      <c r="C94" s="728">
        <v>1258</v>
      </c>
      <c r="D94" s="728">
        <v>1304</v>
      </c>
      <c r="E94" s="728">
        <v>1047</v>
      </c>
      <c r="F94" s="723"/>
      <c r="G94" s="722"/>
      <c r="H94" s="729"/>
      <c r="I94" s="729"/>
      <c r="J94" s="729"/>
      <c r="K94" s="729"/>
    </row>
    <row r="95" spans="1:11" s="714" customFormat="1" ht="21.95" customHeight="1">
      <c r="A95" s="726" t="s">
        <v>4824</v>
      </c>
      <c r="B95" s="725">
        <f t="shared" si="7"/>
        <v>1390</v>
      </c>
      <c r="C95" s="728">
        <v>682</v>
      </c>
      <c r="D95" s="728">
        <v>708</v>
      </c>
      <c r="E95" s="727">
        <v>614</v>
      </c>
      <c r="G95" s="722"/>
      <c r="J95" s="720"/>
      <c r="K95" s="720"/>
    </row>
    <row r="96" spans="1:11" s="714" customFormat="1" ht="21.95" customHeight="1">
      <c r="A96" s="726" t="s">
        <v>2263</v>
      </c>
      <c r="B96" s="725">
        <f t="shared" si="7"/>
        <v>1881</v>
      </c>
      <c r="C96" s="724">
        <v>905</v>
      </c>
      <c r="D96" s="724">
        <v>976</v>
      </c>
      <c r="E96" s="2288">
        <v>783</v>
      </c>
      <c r="F96" s="723"/>
      <c r="G96" s="722"/>
      <c r="H96" s="721"/>
      <c r="I96" s="720"/>
      <c r="J96" s="720"/>
      <c r="K96" s="720"/>
    </row>
    <row r="97" spans="1:11" s="714" customFormat="1" ht="21.95" customHeight="1" thickBot="1">
      <c r="A97" s="719"/>
      <c r="B97" s="718"/>
      <c r="C97" s="718"/>
      <c r="D97" s="718"/>
      <c r="E97" s="718"/>
      <c r="F97" s="717"/>
      <c r="G97" s="716"/>
      <c r="H97" s="715"/>
      <c r="I97" s="715"/>
      <c r="J97" s="715"/>
      <c r="K97" s="715"/>
    </row>
    <row r="98" spans="1:11" ht="21.95" customHeight="1">
      <c r="A98" s="2417" t="s">
        <v>5064</v>
      </c>
      <c r="B98" s="747"/>
      <c r="C98" s="747"/>
      <c r="D98" s="747"/>
      <c r="E98" s="747"/>
      <c r="F98" s="4193"/>
      <c r="G98" s="4193"/>
      <c r="H98" s="747"/>
      <c r="I98" s="747"/>
      <c r="J98" s="747"/>
      <c r="K98" s="1070" t="s">
        <v>5065</v>
      </c>
    </row>
    <row r="99" spans="1:11" ht="15" customHeight="1">
      <c r="B99" s="713"/>
      <c r="C99" s="713"/>
      <c r="D99" s="713"/>
      <c r="E99" s="713"/>
    </row>
    <row r="100" spans="1:11" ht="18" customHeight="1"/>
    <row r="101" spans="1:11" ht="18" customHeight="1"/>
    <row r="102" spans="1:11" ht="18" customHeight="1"/>
    <row r="103" spans="1:11" ht="18" customHeight="1"/>
    <row r="104" spans="1:11" ht="18" customHeight="1"/>
    <row r="105" spans="1:11" ht="18" customHeight="1"/>
    <row r="106" spans="1:11" ht="18" customHeight="1"/>
    <row r="107" spans="1:11" ht="18" customHeight="1"/>
    <row r="108" spans="1:11" ht="18" customHeight="1"/>
    <row r="109" spans="1:11" ht="18" customHeight="1"/>
    <row r="110" spans="1:11" ht="18" customHeight="1"/>
    <row r="111" spans="1:11" ht="18" customHeight="1"/>
    <row r="112" spans="1:11"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sheetData>
  <phoneticPr fontId="2"/>
  <hyperlinks>
    <hyperlink ref="M2" location="目次!F22" display="目　次" xr:uid="{00000000-0004-0000-0F00-000000000000}"/>
  </hyperlinks>
  <pageMargins left="0.86614173228346458" right="0.82677165354330717" top="0.6692913385826772" bottom="0.6692913385826772" header="0.39370078740157483" footer="0.55118110236220474"/>
  <pageSetup paperSize="9" scale="90" orientation="portrait" r:id="rId1"/>
  <headerFooter alignWithMargins="0"/>
  <rowBreaks count="1" manualBreakCount="1">
    <brk id="5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G52"/>
  <sheetViews>
    <sheetView showGridLines="0" workbookViewId="0">
      <selection activeCell="D6" sqref="D6"/>
    </sheetView>
  </sheetViews>
  <sheetFormatPr defaultRowHeight="18.75"/>
  <cols>
    <col min="1" max="1" width="22.125" style="173" customWidth="1"/>
    <col min="2" max="2" width="60.625" style="173" customWidth="1"/>
    <col min="3" max="3" width="9" style="173"/>
    <col min="4" max="4" width="11.75" style="173" customWidth="1"/>
    <col min="5" max="16384" width="9" style="173"/>
  </cols>
  <sheetData>
    <row r="1" spans="1:7">
      <c r="A1" s="6394" t="s">
        <v>735</v>
      </c>
      <c r="B1" s="6394"/>
      <c r="C1" s="174"/>
      <c r="D1" s="174"/>
      <c r="E1" s="174"/>
      <c r="F1" s="174"/>
      <c r="G1" s="174"/>
    </row>
    <row r="2" spans="1:7">
      <c r="A2" s="4491"/>
      <c r="B2" s="174"/>
      <c r="C2" s="174"/>
      <c r="D2" s="588" t="s">
        <v>8129</v>
      </c>
      <c r="E2" s="174"/>
      <c r="F2" s="174"/>
      <c r="G2" s="174"/>
    </row>
    <row r="3" spans="1:7">
      <c r="A3" s="269" t="s">
        <v>734</v>
      </c>
      <c r="B3" s="174"/>
      <c r="C3" s="174"/>
      <c r="D3" s="4492"/>
      <c r="E3" s="174"/>
      <c r="F3" s="174"/>
      <c r="G3" s="174"/>
    </row>
    <row r="4" spans="1:7">
      <c r="A4" s="269" t="s">
        <v>733</v>
      </c>
      <c r="B4" s="4046" t="s">
        <v>732</v>
      </c>
      <c r="C4" s="174"/>
      <c r="D4" s="174"/>
      <c r="E4" s="174"/>
      <c r="F4" s="174"/>
      <c r="G4" s="174"/>
    </row>
    <row r="5" spans="1:7">
      <c r="A5" s="269" t="s">
        <v>731</v>
      </c>
      <c r="B5" s="174" t="s">
        <v>730</v>
      </c>
      <c r="C5" s="174"/>
      <c r="D5" s="174"/>
      <c r="E5" s="174"/>
      <c r="F5" s="174"/>
      <c r="G5" s="174"/>
    </row>
    <row r="6" spans="1:7">
      <c r="A6" s="269" t="s">
        <v>729</v>
      </c>
      <c r="B6" s="174" t="s">
        <v>728</v>
      </c>
      <c r="C6" s="174"/>
      <c r="D6" s="174"/>
      <c r="E6" s="174"/>
      <c r="F6" s="174"/>
      <c r="G6" s="174"/>
    </row>
    <row r="7" spans="1:7">
      <c r="A7" s="269" t="s">
        <v>726</v>
      </c>
      <c r="B7" s="174" t="s">
        <v>727</v>
      </c>
      <c r="C7" s="174"/>
      <c r="D7" s="174"/>
      <c r="E7" s="174"/>
      <c r="F7" s="174"/>
      <c r="G7" s="174"/>
    </row>
    <row r="8" spans="1:7">
      <c r="A8" s="269" t="s">
        <v>726</v>
      </c>
      <c r="B8" s="174" t="s">
        <v>725</v>
      </c>
      <c r="C8" s="174"/>
      <c r="D8" s="174"/>
      <c r="E8" s="174"/>
      <c r="F8" s="174"/>
      <c r="G8" s="174"/>
    </row>
    <row r="9" spans="1:7">
      <c r="A9" s="269" t="s">
        <v>724</v>
      </c>
      <c r="B9" s="174" t="s">
        <v>723</v>
      </c>
      <c r="C9" s="174"/>
      <c r="D9" s="174"/>
      <c r="E9" s="174"/>
      <c r="F9" s="174"/>
      <c r="G9" s="174"/>
    </row>
    <row r="10" spans="1:7">
      <c r="A10" s="269" t="s">
        <v>722</v>
      </c>
      <c r="B10" s="4046" t="s">
        <v>721</v>
      </c>
      <c r="C10" s="174"/>
      <c r="D10" s="174"/>
      <c r="E10" s="273"/>
      <c r="F10" s="174"/>
      <c r="G10" s="174"/>
    </row>
    <row r="11" spans="1:7">
      <c r="A11" s="269" t="s">
        <v>720</v>
      </c>
      <c r="B11" s="4029" t="s">
        <v>719</v>
      </c>
      <c r="C11" s="174"/>
      <c r="D11" s="174"/>
      <c r="E11" s="174"/>
      <c r="F11" s="174"/>
      <c r="G11" s="174"/>
    </row>
    <row r="12" spans="1:7">
      <c r="A12" s="272" t="s">
        <v>718</v>
      </c>
      <c r="B12" s="268" t="s">
        <v>717</v>
      </c>
      <c r="C12" s="174"/>
      <c r="D12" s="174"/>
      <c r="E12" s="174"/>
      <c r="F12" s="174"/>
      <c r="G12" s="174"/>
    </row>
    <row r="13" spans="1:7">
      <c r="A13" s="272" t="s">
        <v>716</v>
      </c>
      <c r="B13" s="268" t="s">
        <v>715</v>
      </c>
      <c r="C13" s="174"/>
      <c r="D13" s="174"/>
      <c r="E13" s="174"/>
      <c r="F13" s="174"/>
      <c r="G13" s="174"/>
    </row>
    <row r="14" spans="1:7">
      <c r="A14" s="272" t="s">
        <v>714</v>
      </c>
      <c r="B14" s="268" t="s">
        <v>713</v>
      </c>
      <c r="C14" s="174"/>
      <c r="D14" s="174"/>
      <c r="E14" s="174"/>
      <c r="F14" s="174"/>
      <c r="G14" s="174"/>
    </row>
    <row r="15" spans="1:7">
      <c r="A15" s="269" t="s">
        <v>711</v>
      </c>
      <c r="B15" s="174"/>
      <c r="C15" s="4029" t="s">
        <v>712</v>
      </c>
      <c r="D15" s="4029"/>
      <c r="E15" s="4029"/>
      <c r="F15" s="4029"/>
      <c r="G15" s="174"/>
    </row>
    <row r="16" spans="1:7">
      <c r="A16" s="269" t="s">
        <v>710</v>
      </c>
      <c r="B16" s="174"/>
      <c r="C16" s="174"/>
      <c r="D16" s="174"/>
      <c r="E16" s="174"/>
      <c r="F16" s="174"/>
      <c r="G16" s="174"/>
    </row>
    <row r="17" spans="1:7">
      <c r="A17" s="269" t="s">
        <v>709</v>
      </c>
      <c r="B17" s="4046" t="s">
        <v>708</v>
      </c>
      <c r="C17" s="174"/>
      <c r="D17" s="174"/>
      <c r="E17" s="174"/>
      <c r="F17" s="174"/>
      <c r="G17" s="174"/>
    </row>
    <row r="18" spans="1:7">
      <c r="A18" s="269" t="s">
        <v>707</v>
      </c>
      <c r="B18" s="174" t="s">
        <v>706</v>
      </c>
      <c r="C18" s="174"/>
      <c r="D18" s="174"/>
      <c r="E18" s="174"/>
      <c r="F18" s="174"/>
      <c r="G18" s="174"/>
    </row>
    <row r="19" spans="1:7">
      <c r="A19" s="272" t="s">
        <v>705</v>
      </c>
      <c r="B19" s="268" t="s">
        <v>704</v>
      </c>
      <c r="C19" s="174"/>
      <c r="D19" s="174"/>
      <c r="E19" s="174"/>
      <c r="F19" s="174"/>
      <c r="G19" s="174"/>
    </row>
    <row r="20" spans="1:7">
      <c r="A20" s="269" t="s">
        <v>703</v>
      </c>
      <c r="B20" s="174"/>
      <c r="C20" s="174"/>
      <c r="D20" s="174"/>
      <c r="E20" s="174"/>
      <c r="F20" s="174"/>
      <c r="G20" s="174"/>
    </row>
    <row r="21" spans="1:7">
      <c r="A21" s="272" t="s">
        <v>702</v>
      </c>
      <c r="B21" s="268" t="s">
        <v>701</v>
      </c>
      <c r="C21" s="174"/>
      <c r="D21" s="174"/>
      <c r="E21" s="174"/>
      <c r="F21" s="174"/>
      <c r="G21" s="174"/>
    </row>
    <row r="22" spans="1:7">
      <c r="A22" s="269" t="s">
        <v>700</v>
      </c>
      <c r="B22" s="174" t="s">
        <v>699</v>
      </c>
      <c r="C22" s="174"/>
      <c r="D22" s="174"/>
      <c r="E22" s="174"/>
      <c r="F22" s="174"/>
      <c r="G22" s="174"/>
    </row>
    <row r="23" spans="1:7">
      <c r="A23" s="272" t="s">
        <v>698</v>
      </c>
      <c r="B23" s="268" t="s">
        <v>697</v>
      </c>
      <c r="C23" s="174"/>
      <c r="D23" s="174"/>
      <c r="E23" s="174"/>
      <c r="F23" s="174"/>
      <c r="G23" s="174"/>
    </row>
    <row r="24" spans="1:7">
      <c r="A24" s="272" t="s">
        <v>696</v>
      </c>
      <c r="B24" s="268" t="s">
        <v>695</v>
      </c>
      <c r="C24" s="174"/>
      <c r="D24" s="174"/>
      <c r="E24" s="174"/>
      <c r="F24" s="174"/>
      <c r="G24" s="174"/>
    </row>
    <row r="25" spans="1:7">
      <c r="A25" s="271" t="s">
        <v>681</v>
      </c>
      <c r="B25" s="268" t="s">
        <v>694</v>
      </c>
      <c r="C25" s="174"/>
      <c r="D25" s="174"/>
      <c r="E25" s="174"/>
      <c r="F25" s="174"/>
      <c r="G25" s="174"/>
    </row>
    <row r="26" spans="1:7">
      <c r="A26" s="270" t="s">
        <v>693</v>
      </c>
      <c r="B26" s="268" t="s">
        <v>692</v>
      </c>
      <c r="C26" s="174"/>
      <c r="D26" s="174"/>
      <c r="E26" s="174"/>
      <c r="F26" s="174"/>
      <c r="G26" s="174"/>
    </row>
    <row r="27" spans="1:7">
      <c r="A27" s="6393" t="s">
        <v>691</v>
      </c>
      <c r="B27" s="6393"/>
      <c r="C27" s="174"/>
      <c r="D27" s="174"/>
      <c r="E27" s="174"/>
      <c r="F27" s="174"/>
      <c r="G27" s="174"/>
    </row>
    <row r="28" spans="1:7">
      <c r="A28" s="269" t="s">
        <v>690</v>
      </c>
      <c r="B28" s="268" t="s">
        <v>689</v>
      </c>
      <c r="C28" s="174"/>
      <c r="D28" s="174"/>
      <c r="E28" s="174"/>
      <c r="F28" s="174"/>
      <c r="G28" s="174"/>
    </row>
    <row r="29" spans="1:7">
      <c r="A29" s="269" t="s">
        <v>681</v>
      </c>
      <c r="B29" s="4063" t="s">
        <v>688</v>
      </c>
      <c r="C29" s="174"/>
      <c r="D29" s="174"/>
      <c r="E29" s="174"/>
      <c r="F29" s="174"/>
      <c r="G29" s="174"/>
    </row>
    <row r="30" spans="1:7">
      <c r="A30" s="269" t="s">
        <v>683</v>
      </c>
      <c r="B30" s="4063" t="s">
        <v>687</v>
      </c>
      <c r="C30" s="174"/>
      <c r="D30" s="174"/>
      <c r="E30" s="174"/>
      <c r="F30" s="174"/>
      <c r="G30" s="174"/>
    </row>
    <row r="31" spans="1:7">
      <c r="A31" s="269" t="s">
        <v>683</v>
      </c>
      <c r="B31" s="4043" t="s">
        <v>686</v>
      </c>
      <c r="C31" s="174"/>
      <c r="D31" s="174"/>
      <c r="E31" s="174"/>
      <c r="F31" s="174"/>
      <c r="G31" s="174"/>
    </row>
    <row r="32" spans="1:7">
      <c r="A32" s="269" t="s">
        <v>681</v>
      </c>
      <c r="B32" s="4063" t="s">
        <v>685</v>
      </c>
      <c r="C32" s="174"/>
      <c r="D32" s="174"/>
      <c r="E32" s="174"/>
      <c r="F32" s="174"/>
      <c r="G32" s="174"/>
    </row>
    <row r="33" spans="1:7">
      <c r="A33" s="4046" t="s">
        <v>683</v>
      </c>
      <c r="B33" s="268" t="s">
        <v>684</v>
      </c>
      <c r="C33" s="4048"/>
      <c r="D33" s="174"/>
      <c r="E33" s="174"/>
      <c r="F33" s="174"/>
      <c r="G33" s="174"/>
    </row>
    <row r="34" spans="1:7">
      <c r="A34" s="4046" t="s">
        <v>683</v>
      </c>
      <c r="B34" s="268" t="s">
        <v>682</v>
      </c>
      <c r="C34" s="4048"/>
      <c r="D34" s="174"/>
      <c r="E34" s="174"/>
      <c r="F34" s="174"/>
      <c r="G34" s="174"/>
    </row>
    <row r="35" spans="1:7">
      <c r="A35" s="4046" t="s">
        <v>681</v>
      </c>
      <c r="B35" s="4063" t="s">
        <v>680</v>
      </c>
      <c r="C35" s="174"/>
      <c r="D35" s="174"/>
      <c r="E35" s="174"/>
      <c r="F35" s="174"/>
      <c r="G35" s="174"/>
    </row>
    <row r="36" spans="1:7">
      <c r="A36" s="4046"/>
      <c r="B36" s="174"/>
      <c r="C36" s="174"/>
      <c r="D36" s="174"/>
      <c r="E36" s="174"/>
      <c r="F36" s="174"/>
      <c r="G36" s="174"/>
    </row>
    <row r="37" spans="1:7">
      <c r="A37" s="174"/>
      <c r="B37" s="266" t="s">
        <v>679</v>
      </c>
      <c r="C37" s="174"/>
      <c r="D37" s="174"/>
      <c r="E37" s="174"/>
      <c r="F37" s="174"/>
      <c r="G37" s="174"/>
    </row>
    <row r="38" spans="1:7">
      <c r="A38" s="174"/>
      <c r="B38" s="174"/>
      <c r="C38" s="174"/>
      <c r="D38" s="174"/>
      <c r="E38" s="174"/>
      <c r="F38" s="174"/>
      <c r="G38" s="174"/>
    </row>
    <row r="39" spans="1:7">
      <c r="A39" s="174"/>
      <c r="B39" s="174"/>
      <c r="C39" s="174"/>
      <c r="D39" s="174"/>
      <c r="E39" s="174"/>
      <c r="F39" s="174"/>
      <c r="G39" s="174"/>
    </row>
    <row r="40" spans="1:7">
      <c r="A40" s="174"/>
      <c r="B40" s="174"/>
      <c r="C40" s="174"/>
    </row>
    <row r="41" spans="1:7">
      <c r="A41" s="174"/>
      <c r="B41" s="174"/>
      <c r="C41" s="174"/>
    </row>
    <row r="42" spans="1:7">
      <c r="A42" s="174"/>
      <c r="B42" s="174"/>
      <c r="C42" s="174"/>
    </row>
    <row r="43" spans="1:7">
      <c r="A43" s="174"/>
      <c r="B43" s="174"/>
      <c r="C43" s="174"/>
    </row>
    <row r="44" spans="1:7">
      <c r="A44" s="174"/>
      <c r="B44" s="174"/>
      <c r="C44" s="174"/>
    </row>
    <row r="45" spans="1:7">
      <c r="A45" s="174"/>
      <c r="B45" s="174"/>
      <c r="C45" s="174"/>
    </row>
    <row r="46" spans="1:7">
      <c r="A46" s="174"/>
      <c r="B46" s="174"/>
      <c r="C46" s="174"/>
    </row>
    <row r="47" spans="1:7">
      <c r="A47" s="174"/>
      <c r="B47" s="174"/>
      <c r="C47" s="174"/>
    </row>
    <row r="48" spans="1:7">
      <c r="A48" s="174"/>
      <c r="B48" s="174"/>
      <c r="C48" s="174"/>
    </row>
    <row r="49" spans="1:3">
      <c r="A49" s="174"/>
      <c r="B49" s="174"/>
      <c r="C49" s="174"/>
    </row>
    <row r="50" spans="1:3">
      <c r="A50" s="174"/>
      <c r="B50" s="174"/>
      <c r="C50" s="174"/>
    </row>
    <row r="51" spans="1:3">
      <c r="A51" s="174"/>
      <c r="B51" s="174"/>
      <c r="C51" s="174"/>
    </row>
    <row r="52" spans="1:3">
      <c r="C52" s="174"/>
    </row>
  </sheetData>
  <mergeCells count="2">
    <mergeCell ref="A27:B27"/>
    <mergeCell ref="A1:B1"/>
  </mergeCells>
  <phoneticPr fontId="2"/>
  <hyperlinks>
    <hyperlink ref="D2" location="目次!F193" display="目 次" xr:uid="{00000000-0004-0000-A800-000000000000}"/>
  </hyperlinks>
  <pageMargins left="0.7" right="0.7" top="0.75" bottom="0.75" header="0.3" footer="0.3"/>
  <pageSetup paperSize="9" orientation="portrait" horizontalDpi="4294967293"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2:I22"/>
  <sheetViews>
    <sheetView showGridLines="0" zoomScaleNormal="100" workbookViewId="0">
      <selection activeCell="H3" sqref="H3"/>
    </sheetView>
  </sheetViews>
  <sheetFormatPr defaultRowHeight="12.75"/>
  <cols>
    <col min="1" max="1" width="19.375" style="64" customWidth="1"/>
    <col min="2" max="6" width="10.25" style="64" customWidth="1"/>
    <col min="7" max="7" width="10.25" style="65" customWidth="1"/>
    <col min="8" max="8" width="9" style="64"/>
    <col min="9" max="9" width="12" style="64" customWidth="1"/>
    <col min="10" max="16384" width="9" style="64"/>
  </cols>
  <sheetData>
    <row r="2" spans="1:9" ht="18" customHeight="1" thickBot="1">
      <c r="A2" s="2131" t="s">
        <v>751</v>
      </c>
      <c r="E2" s="2595"/>
      <c r="F2" s="2580" t="s">
        <v>750</v>
      </c>
      <c r="G2" s="2123"/>
    </row>
    <row r="3" spans="1:9" s="65" customFormat="1" ht="27.75" customHeight="1">
      <c r="A3" s="3977" t="s">
        <v>610</v>
      </c>
      <c r="B3" s="2133">
        <v>2</v>
      </c>
      <c r="C3" s="2133">
        <v>3</v>
      </c>
      <c r="D3" s="3234">
        <v>4</v>
      </c>
      <c r="E3" s="3234">
        <v>5</v>
      </c>
      <c r="F3" s="3234">
        <v>6</v>
      </c>
      <c r="G3" s="2637"/>
      <c r="H3" s="592" t="s">
        <v>8129</v>
      </c>
    </row>
    <row r="4" spans="1:9" s="65" customFormat="1" ht="18" customHeight="1" thickBot="1">
      <c r="A4" s="2134" t="s">
        <v>749</v>
      </c>
      <c r="B4" s="2135">
        <v>5384</v>
      </c>
      <c r="C4" s="2135">
        <v>5078</v>
      </c>
      <c r="D4" s="3157">
        <v>4785</v>
      </c>
      <c r="E4" s="3157">
        <v>4530</v>
      </c>
      <c r="F4" s="3157">
        <v>4355</v>
      </c>
      <c r="G4" s="1255"/>
    </row>
    <row r="5" spans="1:9" s="65" customFormat="1" ht="18" customHeight="1">
      <c r="A5" s="139"/>
      <c r="B5" s="99"/>
      <c r="C5" s="99"/>
      <c r="D5" s="99"/>
      <c r="E5" s="6312" t="s">
        <v>736</v>
      </c>
      <c r="F5" s="6312"/>
      <c r="G5" s="2116"/>
      <c r="H5" s="93"/>
      <c r="I5" s="93"/>
    </row>
    <row r="6" spans="1:9" ht="15.95" customHeight="1"/>
    <row r="7" spans="1:9" ht="15.95" customHeight="1"/>
    <row r="8" spans="1:9" ht="15.95" customHeight="1"/>
    <row r="9" spans="1:9" ht="15.95" customHeight="1"/>
    <row r="10" spans="1:9" ht="15.95" customHeight="1"/>
    <row r="13" spans="1:9" ht="15.95" customHeight="1"/>
    <row r="14" spans="1:9" ht="15.95" customHeight="1"/>
    <row r="15" spans="1:9" ht="15.95" customHeight="1"/>
    <row r="16" spans="1:9" ht="15.95" customHeight="1"/>
    <row r="17" spans="1:7" ht="15.95" customHeight="1"/>
    <row r="18" spans="1:7" s="275" customFormat="1" ht="15.95" customHeight="1">
      <c r="A18" s="64"/>
      <c r="G18" s="278"/>
    </row>
    <row r="19" spans="1:7" ht="15.95" customHeight="1"/>
    <row r="20" spans="1:7" ht="15.95" customHeight="1"/>
    <row r="21" spans="1:7" ht="15.95" customHeight="1"/>
    <row r="22" spans="1:7" ht="15.95" customHeight="1"/>
  </sheetData>
  <mergeCells count="1">
    <mergeCell ref="E5:F5"/>
  </mergeCells>
  <phoneticPr fontId="2"/>
  <hyperlinks>
    <hyperlink ref="H3" location="目次!F194" display="目 次" xr:uid="{00000000-0004-0000-A900-000000000000}"/>
  </hyperlinks>
  <pageMargins left="0.86614173228346458" right="0.86614173228346458" top="0.98425196850393704" bottom="0.98425196850393704" header="0.51181102362204722" footer="0.51181102362204722"/>
  <pageSetup paperSize="9" orientation="portrait" horizontalDpi="4294967293" verticalDpi="4294967293"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I29"/>
  <sheetViews>
    <sheetView showGridLines="0" zoomScaleNormal="100" workbookViewId="0">
      <selection activeCell="H2" sqref="H2"/>
    </sheetView>
  </sheetViews>
  <sheetFormatPr defaultRowHeight="12.75"/>
  <cols>
    <col min="1" max="1" width="19.375" style="64" customWidth="1"/>
    <col min="2" max="6" width="10.25" style="64" customWidth="1"/>
    <col min="7" max="7" width="10.25" style="65" customWidth="1"/>
    <col min="8" max="8" width="9" style="64"/>
    <col min="9" max="9" width="12" style="64" customWidth="1"/>
    <col min="10" max="16384" width="9" style="64"/>
  </cols>
  <sheetData>
    <row r="1" spans="1:9" s="65" customFormat="1" ht="18" customHeight="1" thickBot="1">
      <c r="A1" s="139" t="s">
        <v>748</v>
      </c>
      <c r="B1" s="99"/>
      <c r="C1" s="99"/>
      <c r="D1" s="99"/>
      <c r="E1" s="99"/>
      <c r="F1" s="99"/>
      <c r="G1" s="99"/>
      <c r="H1" s="93"/>
      <c r="I1" s="93"/>
    </row>
    <row r="2" spans="1:9" s="65" customFormat="1" ht="27.75" customHeight="1">
      <c r="A2" s="2139" t="s">
        <v>6850</v>
      </c>
      <c r="B2" s="2133">
        <v>2</v>
      </c>
      <c r="C2" s="2133">
        <v>3</v>
      </c>
      <c r="D2" s="3234">
        <v>4</v>
      </c>
      <c r="E2" s="3234">
        <v>5</v>
      </c>
      <c r="F2" s="3234">
        <v>6</v>
      </c>
      <c r="G2" s="2637"/>
      <c r="H2" s="592" t="s">
        <v>8129</v>
      </c>
    </row>
    <row r="3" spans="1:9" s="65" customFormat="1" ht="18" customHeight="1">
      <c r="A3" s="2136" t="s">
        <v>747</v>
      </c>
      <c r="B3" s="2137">
        <v>87</v>
      </c>
      <c r="C3" s="2137">
        <v>92</v>
      </c>
      <c r="D3" s="2638">
        <v>62</v>
      </c>
      <c r="E3" s="2638">
        <v>59</v>
      </c>
      <c r="F3" s="2638">
        <v>65</v>
      </c>
      <c r="G3" s="2638"/>
      <c r="H3" s="93"/>
    </row>
    <row r="4" spans="1:9" s="65" customFormat="1" ht="18" customHeight="1">
      <c r="A4" s="98" t="s">
        <v>746</v>
      </c>
      <c r="B4" s="1871">
        <v>45</v>
      </c>
      <c r="C4" s="1871">
        <v>38</v>
      </c>
      <c r="D4" s="2639">
        <v>23</v>
      </c>
      <c r="E4" s="2639">
        <v>24</v>
      </c>
      <c r="F4" s="2639">
        <v>29</v>
      </c>
      <c r="G4" s="2639"/>
      <c r="H4" s="93"/>
    </row>
    <row r="5" spans="1:9" s="65" customFormat="1" ht="18" customHeight="1">
      <c r="A5" s="98" t="s">
        <v>745</v>
      </c>
      <c r="B5" s="1871">
        <v>18</v>
      </c>
      <c r="C5" s="1871">
        <v>23</v>
      </c>
      <c r="D5" s="2639">
        <v>11</v>
      </c>
      <c r="E5" s="2639">
        <v>8</v>
      </c>
      <c r="F5" s="2639">
        <v>7</v>
      </c>
      <c r="G5" s="2639"/>
      <c r="H5" s="93"/>
    </row>
    <row r="6" spans="1:9" s="65" customFormat="1" ht="18" customHeight="1">
      <c r="A6" s="98" t="s">
        <v>744</v>
      </c>
      <c r="B6" s="2138">
        <v>1</v>
      </c>
      <c r="C6" s="2138">
        <v>1</v>
      </c>
      <c r="D6" s="2062">
        <v>0</v>
      </c>
      <c r="E6" s="2062">
        <v>0</v>
      </c>
      <c r="F6" s="2062">
        <v>0</v>
      </c>
      <c r="G6" s="2062"/>
      <c r="H6" s="93"/>
    </row>
    <row r="7" spans="1:9" s="65" customFormat="1" ht="18" customHeight="1">
      <c r="A7" s="98" t="s">
        <v>743</v>
      </c>
      <c r="B7" s="1871">
        <v>6</v>
      </c>
      <c r="C7" s="1871">
        <v>9</v>
      </c>
      <c r="D7" s="2639">
        <v>8</v>
      </c>
      <c r="E7" s="2639">
        <v>10</v>
      </c>
      <c r="F7" s="2639">
        <v>11</v>
      </c>
      <c r="G7" s="2639"/>
      <c r="H7" s="93"/>
    </row>
    <row r="8" spans="1:9" s="65" customFormat="1" ht="18" customHeight="1">
      <c r="A8" s="98" t="s">
        <v>742</v>
      </c>
      <c r="B8" s="2138">
        <v>0</v>
      </c>
      <c r="C8" s="2138">
        <v>0</v>
      </c>
      <c r="D8" s="2062">
        <v>0</v>
      </c>
      <c r="E8" s="2062">
        <v>0</v>
      </c>
      <c r="F8" s="2062">
        <v>0</v>
      </c>
      <c r="G8" s="2062"/>
    </row>
    <row r="9" spans="1:9" s="65" customFormat="1" ht="18" customHeight="1">
      <c r="A9" s="98" t="s">
        <v>741</v>
      </c>
      <c r="B9" s="2138">
        <v>0</v>
      </c>
      <c r="C9" s="2138">
        <v>0</v>
      </c>
      <c r="D9" s="2062">
        <v>0</v>
      </c>
      <c r="E9" s="2062">
        <v>0</v>
      </c>
      <c r="F9" s="2062">
        <v>0</v>
      </c>
      <c r="G9" s="2062"/>
    </row>
    <row r="10" spans="1:9" s="65" customFormat="1" ht="18" customHeight="1">
      <c r="A10" s="98" t="s">
        <v>740</v>
      </c>
      <c r="B10" s="1871">
        <v>9</v>
      </c>
      <c r="C10" s="1871">
        <v>11</v>
      </c>
      <c r="D10" s="2639">
        <v>8</v>
      </c>
      <c r="E10" s="2639">
        <v>5</v>
      </c>
      <c r="F10" s="2639">
        <v>7</v>
      </c>
      <c r="G10" s="2639"/>
    </row>
    <row r="11" spans="1:9" s="278" customFormat="1" ht="18" customHeight="1" thickBot="1">
      <c r="A11" s="2623" t="s">
        <v>739</v>
      </c>
      <c r="B11" s="2622">
        <v>8</v>
      </c>
      <c r="C11" s="2622">
        <v>10</v>
      </c>
      <c r="D11" s="3208">
        <v>12</v>
      </c>
      <c r="E11" s="3235">
        <v>12</v>
      </c>
      <c r="F11" s="3235">
        <v>11</v>
      </c>
      <c r="G11" s="2640"/>
    </row>
    <row r="12" spans="1:9" s="65" customFormat="1" ht="18" customHeight="1">
      <c r="A12" s="139"/>
      <c r="B12" s="139"/>
      <c r="C12" s="139"/>
      <c r="D12" s="139"/>
      <c r="E12" s="4084"/>
      <c r="F12" s="4084" t="s">
        <v>736</v>
      </c>
      <c r="G12" s="2116"/>
    </row>
    <row r="13" spans="1:9" ht="15.95" customHeight="1"/>
    <row r="14" spans="1:9" ht="15.95" customHeight="1"/>
    <row r="15" spans="1:9" ht="15.95" customHeight="1"/>
    <row r="16" spans="1:9" ht="15.95" customHeight="1"/>
    <row r="17" spans="1:7" ht="15.95" customHeight="1"/>
    <row r="20" spans="1:7" ht="15.95" customHeight="1"/>
    <row r="21" spans="1:7" ht="15.95" customHeight="1"/>
    <row r="22" spans="1:7" ht="15.95" customHeight="1"/>
    <row r="23" spans="1:7" ht="15.95" customHeight="1"/>
    <row r="24" spans="1:7" ht="15.95" customHeight="1"/>
    <row r="25" spans="1:7" s="275" customFormat="1" ht="15.95" customHeight="1">
      <c r="A25" s="64"/>
      <c r="G25" s="278"/>
    </row>
    <row r="26" spans="1:7" ht="15.95" customHeight="1"/>
    <row r="27" spans="1:7" ht="15.95" customHeight="1"/>
    <row r="28" spans="1:7" ht="15.95" customHeight="1"/>
    <row r="29" spans="1:7" ht="15.95" customHeight="1"/>
  </sheetData>
  <phoneticPr fontId="2"/>
  <hyperlinks>
    <hyperlink ref="H2" location="目次!F195" display="目 次" xr:uid="{00000000-0004-0000-AA00-000000000000}"/>
  </hyperlinks>
  <pageMargins left="0.86614173228346458" right="0.86614173228346458" top="0.98425196850393704" bottom="0.98425196850393704" header="0.51181102362204722" footer="0.51181102362204722"/>
  <pageSetup paperSize="9" orientation="portrait" horizontalDpi="4294967293" verticalDpi="4294967293"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J22"/>
  <sheetViews>
    <sheetView showGridLines="0" zoomScaleNormal="100" workbookViewId="0">
      <selection activeCell="H2" sqref="H2"/>
    </sheetView>
  </sheetViews>
  <sheetFormatPr defaultRowHeight="12.75"/>
  <cols>
    <col min="1" max="1" width="19.375" style="64" customWidth="1"/>
    <col min="2" max="6" width="10.25" style="64" customWidth="1"/>
    <col min="7" max="7" width="10.25" style="65" customWidth="1"/>
    <col min="8" max="8" width="9" style="64"/>
    <col min="9" max="9" width="12" style="64" customWidth="1"/>
    <col min="10" max="16384" width="9" style="64"/>
  </cols>
  <sheetData>
    <row r="1" spans="1:10" s="65" customFormat="1" ht="18" customHeight="1" thickBot="1">
      <c r="A1" s="139" t="s">
        <v>738</v>
      </c>
      <c r="B1" s="139"/>
      <c r="C1" s="139"/>
      <c r="D1" s="139"/>
      <c r="E1" s="139"/>
      <c r="F1" s="139"/>
      <c r="G1" s="139"/>
    </row>
    <row r="2" spans="1:10" s="65" customFormat="1" ht="27.75" customHeight="1">
      <c r="A2" s="3977" t="s">
        <v>610</v>
      </c>
      <c r="B2" s="2133">
        <v>2</v>
      </c>
      <c r="C2" s="2133">
        <v>3</v>
      </c>
      <c r="D2" s="2133">
        <v>4</v>
      </c>
      <c r="E2" s="3234">
        <v>5</v>
      </c>
      <c r="F2" s="3234">
        <v>6</v>
      </c>
      <c r="G2" s="2637"/>
      <c r="H2" s="592" t="s">
        <v>8129</v>
      </c>
    </row>
    <row r="3" spans="1:10" s="275" customFormat="1" ht="18" customHeight="1" thickBot="1">
      <c r="A3" s="70" t="s">
        <v>737</v>
      </c>
      <c r="B3" s="2140">
        <v>4753</v>
      </c>
      <c r="C3" s="2140">
        <v>4611</v>
      </c>
      <c r="D3" s="2141">
        <v>4577</v>
      </c>
      <c r="E3" s="3236">
        <v>4435</v>
      </c>
      <c r="F3" s="3236">
        <v>4363</v>
      </c>
      <c r="G3" s="1503"/>
      <c r="H3" s="277"/>
      <c r="I3" s="277"/>
    </row>
    <row r="4" spans="1:10" ht="15.95" customHeight="1">
      <c r="A4" s="3"/>
      <c r="B4" s="1212"/>
      <c r="C4" s="1212"/>
      <c r="D4" s="1212"/>
      <c r="E4" s="4061"/>
      <c r="F4" s="4061" t="s">
        <v>736</v>
      </c>
      <c r="G4" s="2116"/>
      <c r="H4" s="276"/>
      <c r="I4" s="106"/>
      <c r="J4" s="106"/>
    </row>
    <row r="5" spans="1:10" ht="15.95" customHeight="1">
      <c r="A5" s="3"/>
      <c r="B5" s="125"/>
      <c r="C5" s="125"/>
      <c r="D5" s="125"/>
      <c r="E5" s="125"/>
      <c r="F5" s="125"/>
      <c r="G5" s="99"/>
      <c r="H5" s="106"/>
      <c r="I5" s="106"/>
      <c r="J5" s="106"/>
    </row>
    <row r="6" spans="1:10" ht="15.95" customHeight="1"/>
    <row r="7" spans="1:10" ht="15.95" customHeight="1"/>
    <row r="8" spans="1:10" ht="15.95" customHeight="1"/>
    <row r="9" spans="1:10" ht="15.95" customHeight="1"/>
    <row r="10" spans="1:10" ht="15.95" customHeight="1"/>
    <row r="13" spans="1:10" ht="15.95" customHeight="1"/>
    <row r="14" spans="1:10" ht="15.95" customHeight="1"/>
    <row r="15" spans="1:10" ht="15.95" customHeight="1"/>
    <row r="16" spans="1:10" ht="15.95" customHeight="1"/>
    <row r="17" spans="1:7" ht="15.95" customHeight="1"/>
    <row r="18" spans="1:7" s="275" customFormat="1" ht="15.95" customHeight="1">
      <c r="A18" s="64"/>
      <c r="G18" s="278"/>
    </row>
    <row r="19" spans="1:7" ht="15.95" customHeight="1"/>
    <row r="20" spans="1:7" ht="15.95" customHeight="1"/>
    <row r="21" spans="1:7" ht="15.95" customHeight="1"/>
    <row r="22" spans="1:7" ht="15.95" customHeight="1"/>
  </sheetData>
  <phoneticPr fontId="2"/>
  <hyperlinks>
    <hyperlink ref="H2" location="目次!F196" display="目 次" xr:uid="{00000000-0004-0000-AB00-000000000000}"/>
  </hyperlinks>
  <pageMargins left="0.86614173228346458" right="0.86614173228346458" top="0.98425196850393704" bottom="0.98425196850393704" header="0.51181102362204722" footer="0.51181102362204722"/>
  <pageSetup paperSize="9" orientation="portrait" horizontalDpi="4294967293" verticalDpi="4294967293"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G37"/>
  <sheetViews>
    <sheetView showGridLines="0" workbookViewId="0">
      <selection activeCell="F3" sqref="F3"/>
    </sheetView>
  </sheetViews>
  <sheetFormatPr defaultRowHeight="12.75"/>
  <cols>
    <col min="1" max="1" width="20.375" style="1" customWidth="1"/>
    <col min="2" max="4" width="18.75" style="1" customWidth="1"/>
    <col min="5" max="5" width="9" style="1"/>
    <col min="6" max="6" width="11.25" style="1" customWidth="1"/>
    <col min="7" max="16384" width="9" style="1"/>
  </cols>
  <sheetData>
    <row r="1" spans="1:6" ht="15.95" customHeight="1">
      <c r="A1" s="1654" t="s">
        <v>761</v>
      </c>
      <c r="B1" s="64"/>
      <c r="C1" s="64"/>
      <c r="D1" s="64"/>
      <c r="E1" s="64"/>
      <c r="F1" s="64"/>
    </row>
    <row r="2" spans="1:6" ht="15.95" customHeight="1" thickBot="1">
      <c r="A2" s="3" t="s">
        <v>760</v>
      </c>
      <c r="B2" s="3"/>
      <c r="C2" s="3"/>
      <c r="D2" s="2376" t="s">
        <v>6884</v>
      </c>
      <c r="E2" s="254"/>
      <c r="F2" s="64"/>
    </row>
    <row r="3" spans="1:6" s="280" customFormat="1" ht="15.95" customHeight="1">
      <c r="A3" s="4045" t="s">
        <v>756</v>
      </c>
      <c r="B3" s="283" t="s">
        <v>755</v>
      </c>
      <c r="C3" s="283" t="s">
        <v>754</v>
      </c>
      <c r="D3" s="3989" t="s">
        <v>753</v>
      </c>
      <c r="E3" s="65"/>
      <c r="F3" s="588" t="s">
        <v>8129</v>
      </c>
    </row>
    <row r="4" spans="1:6" s="280" customFormat="1" ht="15.95" customHeight="1" thickBot="1">
      <c r="A4" s="284" t="s">
        <v>747</v>
      </c>
      <c r="B4" s="3237">
        <v>742</v>
      </c>
      <c r="C4" s="3237">
        <v>730</v>
      </c>
      <c r="D4" s="3237">
        <f>B4-C4</f>
        <v>12</v>
      </c>
      <c r="E4" s="65"/>
      <c r="F4" s="65"/>
    </row>
    <row r="5" spans="1:6" s="280" customFormat="1" ht="15.95" customHeight="1">
      <c r="A5" s="139"/>
      <c r="B5" s="139"/>
      <c r="C5" s="139"/>
      <c r="D5" s="139"/>
      <c r="E5" s="65"/>
      <c r="F5" s="65"/>
    </row>
    <row r="6" spans="1:6" s="280" customFormat="1" ht="15.95" customHeight="1" thickBot="1">
      <c r="A6" s="139" t="s">
        <v>759</v>
      </c>
      <c r="B6" s="139"/>
      <c r="C6" s="139"/>
      <c r="D6" s="139"/>
      <c r="E6" s="65"/>
      <c r="F6" s="65"/>
    </row>
    <row r="7" spans="1:6" s="280" customFormat="1" ht="15.95" customHeight="1">
      <c r="A7" s="4045" t="s">
        <v>756</v>
      </c>
      <c r="B7" s="283" t="s">
        <v>755</v>
      </c>
      <c r="C7" s="283" t="s">
        <v>754</v>
      </c>
      <c r="D7" s="3989" t="s">
        <v>753</v>
      </c>
      <c r="E7" s="65"/>
      <c r="F7" s="65"/>
    </row>
    <row r="8" spans="1:6" s="280" customFormat="1" ht="15.95" customHeight="1" thickBot="1">
      <c r="A8" s="284" t="s">
        <v>752</v>
      </c>
      <c r="B8" s="3238">
        <v>517</v>
      </c>
      <c r="C8" s="3238">
        <v>511</v>
      </c>
      <c r="D8" s="3238">
        <f>B8-C8</f>
        <v>6</v>
      </c>
      <c r="E8" s="65"/>
      <c r="F8" s="65"/>
    </row>
    <row r="9" spans="1:6" s="280" customFormat="1" ht="15.95" customHeight="1">
      <c r="A9" s="139"/>
      <c r="B9" s="139"/>
      <c r="C9" s="139"/>
      <c r="D9" s="139"/>
      <c r="E9" s="65"/>
      <c r="F9" s="65"/>
    </row>
    <row r="10" spans="1:6" s="280" customFormat="1" ht="15.95" customHeight="1" thickBot="1">
      <c r="A10" s="139" t="s">
        <v>758</v>
      </c>
      <c r="B10" s="139"/>
      <c r="C10" s="139"/>
      <c r="D10" s="139"/>
      <c r="E10" s="65"/>
      <c r="F10" s="65"/>
    </row>
    <row r="11" spans="1:6" s="280" customFormat="1" ht="15.95" customHeight="1">
      <c r="A11" s="4045" t="s">
        <v>756</v>
      </c>
      <c r="B11" s="283" t="s">
        <v>755</v>
      </c>
      <c r="C11" s="283" t="s">
        <v>754</v>
      </c>
      <c r="D11" s="3989" t="s">
        <v>753</v>
      </c>
      <c r="E11" s="65"/>
      <c r="F11" s="65"/>
    </row>
    <row r="12" spans="1:6" s="280" customFormat="1" ht="15.95" customHeight="1" thickBot="1">
      <c r="A12" s="284" t="s">
        <v>752</v>
      </c>
      <c r="B12" s="3238">
        <v>792</v>
      </c>
      <c r="C12" s="3238">
        <v>750</v>
      </c>
      <c r="D12" s="3238">
        <f>B12-C12</f>
        <v>42</v>
      </c>
      <c r="E12" s="65"/>
      <c r="F12" s="65"/>
    </row>
    <row r="13" spans="1:6" s="280" customFormat="1" ht="15.95" customHeight="1">
      <c r="A13" s="139"/>
      <c r="B13" s="139"/>
      <c r="C13" s="139"/>
      <c r="D13" s="139"/>
      <c r="E13" s="65"/>
      <c r="F13" s="65"/>
    </row>
    <row r="14" spans="1:6" s="280" customFormat="1" ht="15.95" customHeight="1" thickBot="1">
      <c r="A14" s="139" t="s">
        <v>757</v>
      </c>
      <c r="B14" s="139"/>
      <c r="C14" s="139"/>
      <c r="D14" s="139"/>
      <c r="E14" s="65"/>
      <c r="F14" s="65"/>
    </row>
    <row r="15" spans="1:6" s="280" customFormat="1" ht="15.95" customHeight="1">
      <c r="A15" s="4045" t="s">
        <v>756</v>
      </c>
      <c r="B15" s="283" t="s">
        <v>755</v>
      </c>
      <c r="C15" s="283" t="s">
        <v>754</v>
      </c>
      <c r="D15" s="3989" t="s">
        <v>753</v>
      </c>
      <c r="E15" s="65"/>
      <c r="F15" s="65"/>
    </row>
    <row r="16" spans="1:6" s="280" customFormat="1" ht="15.95" customHeight="1" thickBot="1">
      <c r="A16" s="282" t="s">
        <v>752</v>
      </c>
      <c r="B16" s="3238">
        <v>231</v>
      </c>
      <c r="C16" s="3238">
        <v>230</v>
      </c>
      <c r="D16" s="3238">
        <f>B16-C16</f>
        <v>1</v>
      </c>
      <c r="E16" s="65"/>
      <c r="F16" s="65"/>
    </row>
    <row r="17" spans="1:7" s="280" customFormat="1" ht="15.95" customHeight="1">
      <c r="A17" s="281"/>
      <c r="B17" s="3239"/>
      <c r="C17" s="3239"/>
      <c r="D17" s="2033" t="s">
        <v>736</v>
      </c>
      <c r="E17" s="65"/>
      <c r="F17" s="65"/>
    </row>
    <row r="18" spans="1:7" s="280" customFormat="1" ht="15.95" customHeight="1">
      <c r="A18" s="281"/>
      <c r="B18" s="3239"/>
      <c r="C18" s="3239"/>
      <c r="D18" s="2033"/>
      <c r="E18" s="65"/>
      <c r="F18" s="65"/>
    </row>
    <row r="19" spans="1:7" s="280" customFormat="1" ht="15.95" customHeight="1">
      <c r="A19" s="281"/>
      <c r="B19" s="3239"/>
      <c r="C19" s="3239"/>
      <c r="D19" s="2033"/>
      <c r="E19" s="65"/>
      <c r="F19" s="65"/>
    </row>
    <row r="20" spans="1:7" ht="15.95" customHeight="1" thickBot="1">
      <c r="A20" s="3" t="s">
        <v>6885</v>
      </c>
      <c r="B20" s="139"/>
      <c r="C20" s="139"/>
      <c r="D20" s="3240" t="s">
        <v>6886</v>
      </c>
      <c r="E20" s="254"/>
      <c r="F20" s="254"/>
      <c r="G20" s="254"/>
    </row>
    <row r="21" spans="1:7" ht="15.95" customHeight="1">
      <c r="A21" s="4045" t="s">
        <v>756</v>
      </c>
      <c r="B21" s="283" t="s">
        <v>755</v>
      </c>
      <c r="C21" s="283" t="s">
        <v>754</v>
      </c>
      <c r="D21" s="3989" t="s">
        <v>753</v>
      </c>
      <c r="E21" s="64"/>
      <c r="F21" s="64"/>
    </row>
    <row r="22" spans="1:7" ht="15.95" customHeight="1" thickBot="1">
      <c r="A22" s="284" t="s">
        <v>747</v>
      </c>
      <c r="B22" s="3237">
        <v>742</v>
      </c>
      <c r="C22" s="3237">
        <v>729</v>
      </c>
      <c r="D22" s="3237">
        <f>B22-C22</f>
        <v>13</v>
      </c>
      <c r="E22" s="64"/>
      <c r="F22" s="64"/>
    </row>
    <row r="23" spans="1:7" ht="15.95" customHeight="1">
      <c r="A23" s="139"/>
      <c r="B23" s="139"/>
      <c r="C23" s="139"/>
      <c r="D23" s="139"/>
      <c r="E23" s="64"/>
      <c r="F23" s="64"/>
    </row>
    <row r="24" spans="1:7" ht="15.95" customHeight="1" thickBot="1">
      <c r="A24" s="139" t="s">
        <v>759</v>
      </c>
      <c r="B24" s="139"/>
      <c r="C24" s="139"/>
      <c r="D24" s="139"/>
      <c r="E24" s="64"/>
      <c r="F24" s="64"/>
    </row>
    <row r="25" spans="1:7" ht="15.95" customHeight="1">
      <c r="A25" s="4045" t="s">
        <v>756</v>
      </c>
      <c r="B25" s="283" t="s">
        <v>755</v>
      </c>
      <c r="C25" s="283" t="s">
        <v>754</v>
      </c>
      <c r="D25" s="3989" t="s">
        <v>753</v>
      </c>
      <c r="E25" s="64"/>
      <c r="F25" s="64"/>
    </row>
    <row r="26" spans="1:7" ht="15.95" customHeight="1" thickBot="1">
      <c r="A26" s="284" t="s">
        <v>752</v>
      </c>
      <c r="B26" s="3238">
        <v>517</v>
      </c>
      <c r="C26" s="3238">
        <v>510</v>
      </c>
      <c r="D26" s="3238">
        <f>B26-C26</f>
        <v>7</v>
      </c>
      <c r="E26" s="64"/>
      <c r="F26" s="64"/>
    </row>
    <row r="27" spans="1:7" ht="15.95" customHeight="1">
      <c r="A27" s="139"/>
      <c r="B27" s="139"/>
      <c r="C27" s="139"/>
      <c r="D27" s="139"/>
      <c r="E27" s="64"/>
      <c r="F27" s="64"/>
    </row>
    <row r="28" spans="1:7" ht="15.95" customHeight="1" thickBot="1">
      <c r="A28" s="139" t="s">
        <v>758</v>
      </c>
      <c r="B28" s="139"/>
      <c r="C28" s="139"/>
      <c r="D28" s="139"/>
      <c r="E28" s="64"/>
      <c r="F28" s="64"/>
    </row>
    <row r="29" spans="1:7" ht="15.95" customHeight="1">
      <c r="A29" s="4045" t="s">
        <v>756</v>
      </c>
      <c r="B29" s="283" t="s">
        <v>755</v>
      </c>
      <c r="C29" s="283" t="s">
        <v>754</v>
      </c>
      <c r="D29" s="3989" t="s">
        <v>753</v>
      </c>
      <c r="E29" s="64"/>
      <c r="F29" s="64"/>
    </row>
    <row r="30" spans="1:7" ht="15.95" customHeight="1" thickBot="1">
      <c r="A30" s="284" t="s">
        <v>752</v>
      </c>
      <c r="B30" s="3238">
        <v>792</v>
      </c>
      <c r="C30" s="3238">
        <v>742</v>
      </c>
      <c r="D30" s="3238">
        <f>B30-C30</f>
        <v>50</v>
      </c>
      <c r="E30" s="64"/>
      <c r="F30" s="64"/>
    </row>
    <row r="31" spans="1:7" ht="15.95" customHeight="1">
      <c r="A31" s="139"/>
      <c r="B31" s="139"/>
      <c r="C31" s="139"/>
      <c r="D31" s="139"/>
      <c r="E31" s="64"/>
      <c r="F31" s="64"/>
    </row>
    <row r="32" spans="1:7" ht="15.95" customHeight="1" thickBot="1">
      <c r="A32" s="139" t="s">
        <v>757</v>
      </c>
      <c r="B32" s="139"/>
      <c r="C32" s="139"/>
      <c r="D32" s="139"/>
      <c r="E32" s="64"/>
      <c r="F32" s="64"/>
    </row>
    <row r="33" spans="1:6" ht="13.5">
      <c r="A33" s="4045" t="s">
        <v>756</v>
      </c>
      <c r="B33" s="283" t="s">
        <v>755</v>
      </c>
      <c r="C33" s="283" t="s">
        <v>754</v>
      </c>
      <c r="D33" s="3989" t="s">
        <v>753</v>
      </c>
      <c r="E33" s="64"/>
      <c r="F33" s="64"/>
    </row>
    <row r="34" spans="1:6" ht="14.25" thickBot="1">
      <c r="A34" s="282" t="s">
        <v>752</v>
      </c>
      <c r="B34" s="3238">
        <v>231</v>
      </c>
      <c r="C34" s="3238">
        <v>230</v>
      </c>
      <c r="D34" s="3238">
        <f>B34-C34</f>
        <v>1</v>
      </c>
      <c r="E34" s="64"/>
      <c r="F34" s="64"/>
    </row>
    <row r="35" spans="1:6" ht="13.5">
      <c r="A35" s="3"/>
      <c r="B35" s="139"/>
      <c r="C35" s="139"/>
      <c r="D35" s="2033" t="s">
        <v>736</v>
      </c>
      <c r="E35" s="64"/>
      <c r="F35" s="64"/>
    </row>
    <row r="36" spans="1:6">
      <c r="A36" s="64"/>
      <c r="B36" s="64"/>
      <c r="C36" s="64"/>
      <c r="D36" s="64"/>
      <c r="E36" s="64"/>
      <c r="F36" s="64"/>
    </row>
    <row r="37" spans="1:6">
      <c r="A37" s="254"/>
    </row>
  </sheetData>
  <phoneticPr fontId="2"/>
  <hyperlinks>
    <hyperlink ref="F3" location="目次!F197" display="目 次" xr:uid="{00000000-0004-0000-AC00-000000000000}"/>
  </hyperlinks>
  <pageMargins left="0.86614173228346458" right="0.86614173228346458" top="0.98425196850393704" bottom="0.98425196850393704" header="0.51181102362204722" footer="0.51181102362204722"/>
  <pageSetup paperSize="9" orientation="portrait" verticalDpi="200"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K16"/>
  <sheetViews>
    <sheetView showGridLines="0" zoomScaleNormal="100" zoomScaleSheetLayoutView="100" workbookViewId="0">
      <selection activeCell="K2" sqref="K2"/>
    </sheetView>
  </sheetViews>
  <sheetFormatPr defaultRowHeight="12.75"/>
  <cols>
    <col min="1" max="1" width="10" style="1329" customWidth="1"/>
    <col min="2" max="9" width="9.125" style="64" customWidth="1"/>
    <col min="10" max="10" width="9" style="64"/>
    <col min="11" max="11" width="11" style="64" customWidth="1"/>
    <col min="12" max="16384" width="9" style="64"/>
  </cols>
  <sheetData>
    <row r="1" spans="1:11" ht="18.75" customHeight="1">
      <c r="A1" s="2142" t="s">
        <v>773</v>
      </c>
      <c r="B1" s="2527"/>
      <c r="C1" s="2527"/>
      <c r="D1" s="2527"/>
      <c r="E1" s="2527"/>
      <c r="F1" s="2527"/>
      <c r="G1" s="2527"/>
      <c r="H1" s="2527"/>
      <c r="I1" s="2527"/>
    </row>
    <row r="2" spans="1:11" ht="15.95" customHeight="1" thickBot="1">
      <c r="A2" s="1871" t="s">
        <v>771</v>
      </c>
      <c r="B2" s="139"/>
      <c r="C2" s="139"/>
      <c r="D2" s="139"/>
      <c r="E2" s="139"/>
      <c r="F2" s="139"/>
      <c r="G2" s="139"/>
      <c r="H2" s="139"/>
      <c r="I2" s="2033" t="s">
        <v>6887</v>
      </c>
      <c r="K2" s="588" t="s">
        <v>8129</v>
      </c>
    </row>
    <row r="3" spans="1:11" s="65" customFormat="1" ht="15.95" customHeight="1">
      <c r="A3" s="6399"/>
      <c r="B3" s="6401" t="s">
        <v>770</v>
      </c>
      <c r="C3" s="6403" t="s">
        <v>769</v>
      </c>
      <c r="D3" s="6401" t="s">
        <v>768</v>
      </c>
      <c r="E3" s="6401" t="s">
        <v>767</v>
      </c>
      <c r="F3" s="5722" t="s">
        <v>766</v>
      </c>
      <c r="G3" s="5723"/>
      <c r="H3" s="5723"/>
      <c r="I3" s="5723"/>
    </row>
    <row r="4" spans="1:11" s="65" customFormat="1" ht="25.5" customHeight="1">
      <c r="A4" s="6400"/>
      <c r="B4" s="6402"/>
      <c r="C4" s="6404"/>
      <c r="D4" s="6402"/>
      <c r="E4" s="6402"/>
      <c r="F4" s="5634" t="s">
        <v>765</v>
      </c>
      <c r="G4" s="5636"/>
      <c r="H4" s="5634" t="s">
        <v>764</v>
      </c>
      <c r="I4" s="5635"/>
    </row>
    <row r="5" spans="1:11" s="65" customFormat="1" ht="21.95" customHeight="1">
      <c r="A5" s="2119">
        <v>2</v>
      </c>
      <c r="B5" s="2521">
        <v>10014</v>
      </c>
      <c r="C5" s="2522">
        <v>1</v>
      </c>
      <c r="D5" s="2522">
        <v>13</v>
      </c>
      <c r="E5" s="2522" t="s">
        <v>219</v>
      </c>
      <c r="F5" s="2521">
        <v>1334</v>
      </c>
      <c r="G5" s="2521"/>
      <c r="H5" s="2522">
        <v>15</v>
      </c>
      <c r="I5" s="2522"/>
    </row>
    <row r="6" spans="1:11" s="65" customFormat="1" ht="21.95" customHeight="1">
      <c r="A6" s="2143">
        <v>3</v>
      </c>
      <c r="B6" s="2521">
        <v>10003</v>
      </c>
      <c r="C6" s="2522">
        <v>1</v>
      </c>
      <c r="D6" s="2522">
        <v>13</v>
      </c>
      <c r="E6" s="2522" t="s">
        <v>763</v>
      </c>
      <c r="F6" s="2521">
        <v>1371</v>
      </c>
      <c r="G6" s="2521"/>
      <c r="H6" s="2522">
        <v>10</v>
      </c>
      <c r="I6" s="2522"/>
    </row>
    <row r="7" spans="1:11" s="65" customFormat="1" ht="21.95" customHeight="1">
      <c r="A7" s="3241">
        <v>4</v>
      </c>
      <c r="B7" s="1503">
        <v>9998</v>
      </c>
      <c r="C7" s="3242">
        <v>1</v>
      </c>
      <c r="D7" s="3242">
        <v>13</v>
      </c>
      <c r="E7" s="3242" t="s">
        <v>6401</v>
      </c>
      <c r="F7" s="6397">
        <v>1457</v>
      </c>
      <c r="G7" s="6397"/>
      <c r="H7" s="6398">
        <v>12</v>
      </c>
      <c r="I7" s="6398"/>
    </row>
    <row r="8" spans="1:11" s="65" customFormat="1" ht="21.95" customHeight="1">
      <c r="A8" s="3241">
        <v>5</v>
      </c>
      <c r="B8" s="1503">
        <v>9987</v>
      </c>
      <c r="C8" s="3242">
        <v>1</v>
      </c>
      <c r="D8" s="3242">
        <v>13</v>
      </c>
      <c r="E8" s="3242" t="s">
        <v>7052</v>
      </c>
      <c r="F8" s="1503"/>
      <c r="G8" s="1503">
        <v>1493</v>
      </c>
      <c r="H8" s="3242"/>
      <c r="I8" s="3242">
        <v>10</v>
      </c>
    </row>
    <row r="9" spans="1:11" ht="21.95" customHeight="1" thickBot="1">
      <c r="A9" s="3243">
        <v>6</v>
      </c>
      <c r="B9" s="4101">
        <v>9983</v>
      </c>
      <c r="C9" s="4102">
        <v>1</v>
      </c>
      <c r="D9" s="4102">
        <v>14</v>
      </c>
      <c r="E9" s="4102" t="s">
        <v>7052</v>
      </c>
      <c r="F9" s="6395">
        <v>1517</v>
      </c>
      <c r="G9" s="6395"/>
      <c r="H9" s="6396">
        <v>11</v>
      </c>
      <c r="I9" s="6396"/>
    </row>
    <row r="10" spans="1:11" ht="12.75" customHeight="1">
      <c r="A10" s="1871" t="s">
        <v>762</v>
      </c>
      <c r="B10" s="139"/>
      <c r="C10" s="139"/>
      <c r="D10" s="139"/>
      <c r="E10" s="139"/>
      <c r="F10" s="139"/>
      <c r="G10" s="139"/>
      <c r="H10" s="139"/>
      <c r="I10" s="2116" t="s">
        <v>736</v>
      </c>
    </row>
    <row r="11" spans="1:11" ht="13.5">
      <c r="A11" s="1871"/>
      <c r="B11" s="139"/>
      <c r="C11" s="139"/>
      <c r="D11" s="139"/>
      <c r="E11" s="139"/>
      <c r="F11" s="139"/>
      <c r="G11" s="139"/>
      <c r="H11" s="139"/>
      <c r="I11" s="139"/>
    </row>
    <row r="12" spans="1:11" ht="15.75" customHeight="1"/>
    <row r="13" spans="1:11" ht="15.75" customHeight="1"/>
    <row r="14" spans="1:11" ht="15.75" customHeight="1"/>
    <row r="15" spans="1:11" ht="15.75" customHeight="1"/>
    <row r="16" spans="1:11" ht="15.75" customHeight="1"/>
  </sheetData>
  <mergeCells count="12">
    <mergeCell ref="A3:A4"/>
    <mergeCell ref="B3:B4"/>
    <mergeCell ref="C3:C4"/>
    <mergeCell ref="D3:D4"/>
    <mergeCell ref="E3:E4"/>
    <mergeCell ref="F3:I3"/>
    <mergeCell ref="F4:G4"/>
    <mergeCell ref="H4:I4"/>
    <mergeCell ref="F9:G9"/>
    <mergeCell ref="H9:I9"/>
    <mergeCell ref="F7:G7"/>
    <mergeCell ref="H7:I7"/>
  </mergeCells>
  <phoneticPr fontId="2"/>
  <hyperlinks>
    <hyperlink ref="K2" location="目次!F198" display="目 次" xr:uid="{00000000-0004-0000-AD00-000000000000}"/>
  </hyperlinks>
  <pageMargins left="0.86614173228346458" right="0.85" top="0.98425196850393704" bottom="0.98425196850393704" header="0.51181102362204722" footer="0.51181102362204722"/>
  <pageSetup paperSize="9" scale="89" orientation="portrait" r:id="rId1"/>
  <headerFooter alignWithMargins="0"/>
  <colBreaks count="1" manualBreakCount="1">
    <brk id="9"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pageSetUpPr fitToPage="1"/>
  </sheetPr>
  <dimension ref="A1:K17"/>
  <sheetViews>
    <sheetView showGridLines="0" zoomScaleNormal="100" zoomScaleSheetLayoutView="130" workbookViewId="0">
      <selection activeCell="K2" sqref="K2"/>
    </sheetView>
  </sheetViews>
  <sheetFormatPr defaultRowHeight="13.5"/>
  <cols>
    <col min="1" max="1" width="8.5" style="365" customWidth="1"/>
    <col min="2" max="2" width="10.375" style="365" customWidth="1"/>
    <col min="3" max="8" width="9.875" style="365" customWidth="1"/>
    <col min="9" max="9" width="9.875" style="364" customWidth="1"/>
    <col min="10" max="10" width="10.5" style="364" bestFit="1" customWidth="1"/>
    <col min="11" max="16384" width="9" style="364"/>
  </cols>
  <sheetData>
    <row r="1" spans="1:11" ht="22.5" customHeight="1" thickBot="1">
      <c r="A1" s="1488" t="s">
        <v>7387</v>
      </c>
      <c r="B1" s="369"/>
      <c r="C1" s="840"/>
      <c r="D1" s="840"/>
      <c r="E1" s="840"/>
      <c r="F1" s="840"/>
      <c r="G1" s="840"/>
      <c r="H1" s="840"/>
      <c r="I1" s="363"/>
      <c r="J1" s="4493"/>
    </row>
    <row r="2" spans="1:11" s="343" customFormat="1" ht="25.5">
      <c r="A2" s="6407" t="s">
        <v>6396</v>
      </c>
      <c r="B2" s="6409" t="s">
        <v>2172</v>
      </c>
      <c r="C2" s="6411" t="s">
        <v>2145</v>
      </c>
      <c r="D2" s="2759" t="s">
        <v>7389</v>
      </c>
      <c r="E2" s="2759" t="s">
        <v>7390</v>
      </c>
      <c r="F2" s="2759" t="s">
        <v>7391</v>
      </c>
      <c r="G2" s="2759" t="s">
        <v>7392</v>
      </c>
      <c r="H2" s="2759" t="s">
        <v>7393</v>
      </c>
      <c r="I2" s="769" t="s">
        <v>7394</v>
      </c>
      <c r="J2" s="4494"/>
      <c r="K2" s="5135" t="s">
        <v>7388</v>
      </c>
    </row>
    <row r="3" spans="1:11" s="343" customFormat="1" ht="31.5">
      <c r="A3" s="6408"/>
      <c r="B3" s="6410"/>
      <c r="C3" s="6412"/>
      <c r="D3" s="3730" t="s">
        <v>7395</v>
      </c>
      <c r="E3" s="3730" t="s">
        <v>7396</v>
      </c>
      <c r="F3" s="3730" t="s">
        <v>7397</v>
      </c>
      <c r="G3" s="3730" t="s">
        <v>7398</v>
      </c>
      <c r="H3" s="3731" t="s">
        <v>7399</v>
      </c>
      <c r="I3" s="3732" t="s">
        <v>7400</v>
      </c>
      <c r="J3" s="4494"/>
      <c r="K3" s="344"/>
    </row>
    <row r="4" spans="1:11" s="3742" customFormat="1" ht="22.5" customHeight="1">
      <c r="A4" s="6413">
        <v>2</v>
      </c>
      <c r="B4" s="3733" t="s">
        <v>7401</v>
      </c>
      <c r="C4" s="3739">
        <v>254</v>
      </c>
      <c r="D4" s="3735" t="s">
        <v>5826</v>
      </c>
      <c r="E4" s="3740">
        <v>21</v>
      </c>
      <c r="F4" s="3740">
        <v>188</v>
      </c>
      <c r="G4" s="3740">
        <v>11</v>
      </c>
      <c r="H4" s="3740">
        <v>1</v>
      </c>
      <c r="I4" s="3736">
        <v>33</v>
      </c>
      <c r="J4" s="3741"/>
    </row>
    <row r="5" spans="1:11" s="3744" customFormat="1" ht="22.5" customHeight="1">
      <c r="A5" s="6414"/>
      <c r="B5" s="3733" t="s">
        <v>7402</v>
      </c>
      <c r="C5" s="3734">
        <v>169</v>
      </c>
      <c r="D5" s="3735">
        <v>1</v>
      </c>
      <c r="E5" s="3735">
        <v>20</v>
      </c>
      <c r="F5" s="3735">
        <v>132</v>
      </c>
      <c r="G5" s="3735">
        <v>4</v>
      </c>
      <c r="H5" s="3735">
        <v>3</v>
      </c>
      <c r="I5" s="3736">
        <v>9</v>
      </c>
      <c r="J5" s="3743"/>
    </row>
    <row r="6" spans="1:11" s="3737" customFormat="1" ht="22.5" customHeight="1">
      <c r="A6" s="6405">
        <v>3</v>
      </c>
      <c r="B6" s="3733" t="s">
        <v>7401</v>
      </c>
      <c r="C6" s="3739">
        <v>240</v>
      </c>
      <c r="D6" s="3735">
        <v>3</v>
      </c>
      <c r="E6" s="3740">
        <v>24</v>
      </c>
      <c r="F6" s="3740">
        <v>165</v>
      </c>
      <c r="G6" s="3740">
        <v>7</v>
      </c>
      <c r="H6" s="3735" t="s">
        <v>5826</v>
      </c>
      <c r="I6" s="3736">
        <v>41</v>
      </c>
      <c r="J6" s="4495"/>
      <c r="K6" s="3742"/>
    </row>
    <row r="7" spans="1:11" s="3738" customFormat="1" ht="22.5" customHeight="1">
      <c r="A7" s="6406"/>
      <c r="B7" s="3733" t="s">
        <v>7402</v>
      </c>
      <c r="C7" s="3745">
        <v>156</v>
      </c>
      <c r="D7" s="3746">
        <v>1</v>
      </c>
      <c r="E7" s="3746">
        <v>21</v>
      </c>
      <c r="F7" s="3746">
        <v>114</v>
      </c>
      <c r="G7" s="3746">
        <v>5</v>
      </c>
      <c r="H7" s="3746" t="s">
        <v>5826</v>
      </c>
      <c r="I7" s="3747">
        <v>15</v>
      </c>
      <c r="J7" s="4496"/>
      <c r="K7" s="3744"/>
    </row>
    <row r="8" spans="1:11" s="3738" customFormat="1" ht="22.5" customHeight="1">
      <c r="A8" s="6405">
        <v>4</v>
      </c>
      <c r="B8" s="4497" t="s">
        <v>7401</v>
      </c>
      <c r="C8" s="4498">
        <v>240</v>
      </c>
      <c r="D8" s="4499">
        <v>1</v>
      </c>
      <c r="E8" s="4500">
        <v>20</v>
      </c>
      <c r="F8" s="4500">
        <v>158</v>
      </c>
      <c r="G8" s="4500">
        <v>14</v>
      </c>
      <c r="H8" s="4499">
        <v>7</v>
      </c>
      <c r="I8" s="4501">
        <v>40</v>
      </c>
      <c r="J8" s="4496"/>
      <c r="K8" s="3744"/>
    </row>
    <row r="9" spans="1:11" s="3738" customFormat="1" ht="22.5" customHeight="1">
      <c r="A9" s="6406"/>
      <c r="B9" s="4497" t="s">
        <v>7402</v>
      </c>
      <c r="C9" s="4502">
        <v>99</v>
      </c>
      <c r="D9" s="4503">
        <v>2</v>
      </c>
      <c r="E9" s="4503">
        <v>11</v>
      </c>
      <c r="F9" s="4503">
        <v>66</v>
      </c>
      <c r="G9" s="4503">
        <v>4</v>
      </c>
      <c r="H9" s="4503">
        <v>2</v>
      </c>
      <c r="I9" s="4504">
        <v>14</v>
      </c>
      <c r="J9" s="4496"/>
      <c r="K9" s="3744"/>
    </row>
    <row r="10" spans="1:11" s="3738" customFormat="1" ht="22.5" customHeight="1">
      <c r="A10" s="6405">
        <v>5</v>
      </c>
      <c r="B10" s="4497" t="s">
        <v>7401</v>
      </c>
      <c r="C10" s="4498">
        <v>272</v>
      </c>
      <c r="D10" s="4499">
        <v>1</v>
      </c>
      <c r="E10" s="4500">
        <v>23</v>
      </c>
      <c r="F10" s="4500">
        <v>182</v>
      </c>
      <c r="G10" s="4500">
        <v>21</v>
      </c>
      <c r="H10" s="4499">
        <v>5</v>
      </c>
      <c r="I10" s="4501">
        <v>40</v>
      </c>
      <c r="J10" s="4496"/>
      <c r="K10" s="3744"/>
    </row>
    <row r="11" spans="1:11" s="3738" customFormat="1" ht="22.5" customHeight="1">
      <c r="A11" s="6406"/>
      <c r="B11" s="4497" t="s">
        <v>7402</v>
      </c>
      <c r="C11" s="4502">
        <v>145</v>
      </c>
      <c r="D11" s="4503">
        <v>1</v>
      </c>
      <c r="E11" s="4503">
        <v>25</v>
      </c>
      <c r="F11" s="4503">
        <v>108</v>
      </c>
      <c r="G11" s="4503">
        <v>4</v>
      </c>
      <c r="H11" s="4503">
        <v>1</v>
      </c>
      <c r="I11" s="4504">
        <v>6</v>
      </c>
      <c r="J11" s="4496"/>
      <c r="K11" s="3744"/>
    </row>
    <row r="12" spans="1:11" ht="22.5" customHeight="1">
      <c r="A12" s="6405">
        <v>6</v>
      </c>
      <c r="B12" s="4497" t="s">
        <v>7401</v>
      </c>
      <c r="C12" s="4498">
        <v>279</v>
      </c>
      <c r="D12" s="4499" t="s">
        <v>6401</v>
      </c>
      <c r="E12" s="4500">
        <v>26</v>
      </c>
      <c r="F12" s="4500">
        <v>167</v>
      </c>
      <c r="G12" s="4500">
        <v>38</v>
      </c>
      <c r="H12" s="4499">
        <v>10</v>
      </c>
      <c r="I12" s="4501">
        <v>38</v>
      </c>
      <c r="J12" s="470"/>
      <c r="K12" s="470"/>
    </row>
    <row r="13" spans="1:11" ht="22.5" customHeight="1">
      <c r="A13" s="6406"/>
      <c r="B13" s="4497" t="s">
        <v>7402</v>
      </c>
      <c r="C13" s="4502">
        <v>164</v>
      </c>
      <c r="D13" s="4503" t="s">
        <v>6401</v>
      </c>
      <c r="E13" s="4503">
        <v>23</v>
      </c>
      <c r="F13" s="4503">
        <v>118</v>
      </c>
      <c r="G13" s="4503">
        <v>5</v>
      </c>
      <c r="H13" s="4503">
        <v>3</v>
      </c>
      <c r="I13" s="4504">
        <v>15</v>
      </c>
      <c r="J13" s="470"/>
      <c r="K13" s="470"/>
    </row>
    <row r="14" spans="1:11" s="365" customFormat="1">
      <c r="A14" s="365" t="s">
        <v>7403</v>
      </c>
      <c r="I14" s="470"/>
      <c r="J14" s="470"/>
      <c r="K14" s="470"/>
    </row>
    <row r="15" spans="1:11">
      <c r="A15" s="365" t="s">
        <v>7404</v>
      </c>
      <c r="I15" s="470"/>
      <c r="J15" s="470"/>
      <c r="K15" s="470"/>
    </row>
    <row r="16" spans="1:11">
      <c r="A16" s="365" t="s">
        <v>7405</v>
      </c>
      <c r="I16" s="470"/>
      <c r="J16" s="470"/>
      <c r="K16" s="470"/>
    </row>
    <row r="17" spans="9:11">
      <c r="I17" s="470"/>
      <c r="J17" s="470"/>
      <c r="K17" s="470"/>
    </row>
  </sheetData>
  <mergeCells count="8">
    <mergeCell ref="A10:A11"/>
    <mergeCell ref="A12:A13"/>
    <mergeCell ref="A2:A3"/>
    <mergeCell ref="B2:B3"/>
    <mergeCell ref="C2:C3"/>
    <mergeCell ref="A4:A5"/>
    <mergeCell ref="A6:A7"/>
    <mergeCell ref="A8:A9"/>
  </mergeCells>
  <phoneticPr fontId="2"/>
  <hyperlinks>
    <hyperlink ref="K2" location="目次!F201" display="目　次" xr:uid="{00000000-0004-0000-AE00-000000000000}"/>
  </hyperlinks>
  <pageMargins left="0.86614173228346458" right="0.86614173228346458" top="0.98425196850393704" bottom="0.98425196850393704" header="0.51181102362204722" footer="0.51181102362204722"/>
  <pageSetup paperSize="9" scale="85" fitToHeight="0" orientation="portrait" horizontalDpi="300" verticalDpi="300"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H15"/>
  <sheetViews>
    <sheetView showGridLines="0" zoomScaleNormal="100" zoomScaleSheetLayoutView="145" workbookViewId="0">
      <selection activeCell="F2" sqref="F2"/>
    </sheetView>
  </sheetViews>
  <sheetFormatPr defaultRowHeight="13.5"/>
  <cols>
    <col min="1" max="1" width="13.375" style="365" customWidth="1"/>
    <col min="2" max="3" width="11.875" style="365" customWidth="1"/>
    <col min="4" max="4" width="11.875" style="364" customWidth="1"/>
    <col min="5" max="16384" width="9" style="364"/>
  </cols>
  <sheetData>
    <row r="1" spans="1:8" ht="21" customHeight="1" thickBot="1">
      <c r="A1" s="1488" t="s">
        <v>6394</v>
      </c>
      <c r="D1" s="1220" t="s">
        <v>6395</v>
      </c>
      <c r="E1" s="470"/>
    </row>
    <row r="2" spans="1:8" s="343" customFormat="1" ht="15.75" customHeight="1">
      <c r="A2" s="5397" t="s">
        <v>6396</v>
      </c>
      <c r="B2" s="3949"/>
      <c r="C2" s="5260"/>
      <c r="D2" s="5260"/>
      <c r="E2" s="348"/>
      <c r="F2" s="589" t="s">
        <v>7890</v>
      </c>
    </row>
    <row r="3" spans="1:8" s="343" customFormat="1" ht="15.75" customHeight="1">
      <c r="A3" s="6007"/>
      <c r="B3" s="1221" t="s">
        <v>6397</v>
      </c>
      <c r="C3" s="1221" t="s">
        <v>6398</v>
      </c>
      <c r="D3" s="3950" t="s">
        <v>6399</v>
      </c>
      <c r="E3" s="348"/>
      <c r="F3" s="344"/>
    </row>
    <row r="4" spans="1:8" ht="15.75" customHeight="1">
      <c r="A4" s="2624">
        <v>2</v>
      </c>
      <c r="B4" s="840">
        <v>217</v>
      </c>
      <c r="C4" s="840">
        <v>1</v>
      </c>
      <c r="D4" s="840">
        <v>252</v>
      </c>
      <c r="E4" s="470"/>
      <c r="F4" s="470"/>
      <c r="G4" s="368"/>
    </row>
    <row r="5" spans="1:8" ht="15.75" customHeight="1">
      <c r="A5" s="2306">
        <v>3</v>
      </c>
      <c r="B5" s="840">
        <v>165</v>
      </c>
      <c r="C5" s="840">
        <v>2</v>
      </c>
      <c r="D5" s="840">
        <v>188</v>
      </c>
      <c r="E5" s="470"/>
      <c r="F5" s="470"/>
      <c r="G5" s="368"/>
    </row>
    <row r="6" spans="1:8" ht="15.75" customHeight="1">
      <c r="A6" s="2306">
        <v>4</v>
      </c>
      <c r="B6" s="840">
        <v>175</v>
      </c>
      <c r="C6" s="840">
        <v>1</v>
      </c>
      <c r="D6" s="840">
        <v>209</v>
      </c>
      <c r="E6" s="470"/>
      <c r="F6" s="470"/>
      <c r="G6" s="368"/>
    </row>
    <row r="7" spans="1:8" ht="15.75" customHeight="1">
      <c r="A7" s="2306">
        <v>5</v>
      </c>
      <c r="B7" s="1645">
        <v>204</v>
      </c>
      <c r="C7" s="1645">
        <v>2</v>
      </c>
      <c r="D7" s="1645">
        <v>238</v>
      </c>
      <c r="E7" s="470"/>
      <c r="F7" s="470"/>
      <c r="G7" s="368"/>
    </row>
    <row r="8" spans="1:8" ht="15.75" customHeight="1" thickBot="1">
      <c r="A8" s="4798">
        <v>6</v>
      </c>
      <c r="B8" s="4799">
        <v>176</v>
      </c>
      <c r="C8" s="4799">
        <v>4</v>
      </c>
      <c r="D8" s="4799">
        <v>193</v>
      </c>
      <c r="E8" s="470"/>
      <c r="F8" s="470"/>
    </row>
    <row r="9" spans="1:8" ht="15.75" customHeight="1">
      <c r="A9" s="470"/>
      <c r="B9" s="470"/>
      <c r="C9" s="470"/>
      <c r="D9" s="768" t="s">
        <v>6400</v>
      </c>
      <c r="E9" s="470"/>
      <c r="F9" s="470"/>
    </row>
    <row r="10" spans="1:8">
      <c r="A10" s="470"/>
      <c r="B10" s="470"/>
      <c r="C10" s="470"/>
      <c r="D10" s="470"/>
      <c r="E10" s="470"/>
      <c r="F10" s="470"/>
    </row>
    <row r="11" spans="1:8">
      <c r="D11" s="470"/>
      <c r="E11" s="470"/>
      <c r="F11" s="470"/>
    </row>
    <row r="15" spans="1:8">
      <c r="H15" s="355"/>
    </row>
  </sheetData>
  <mergeCells count="2">
    <mergeCell ref="A2:A3"/>
    <mergeCell ref="C2:D2"/>
  </mergeCells>
  <phoneticPr fontId="2"/>
  <hyperlinks>
    <hyperlink ref="F2" location="目次!F202" display="目次" xr:uid="{00000000-0004-0000-AF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M14"/>
  <sheetViews>
    <sheetView showGridLines="0" zoomScale="115" zoomScaleNormal="115" workbookViewId="0">
      <selection activeCell="M2" sqref="M2"/>
    </sheetView>
  </sheetViews>
  <sheetFormatPr defaultRowHeight="13.5"/>
  <cols>
    <col min="1" max="1" width="6.375" style="365" customWidth="1"/>
    <col min="2" max="2" width="9.125" style="365" customWidth="1"/>
    <col min="3" max="3" width="7.125" style="365" customWidth="1"/>
    <col min="4" max="4" width="7.625" style="365" bestFit="1" customWidth="1"/>
    <col min="5" max="5" width="11.625" style="365" bestFit="1" customWidth="1"/>
    <col min="6" max="9" width="5.625" style="365" customWidth="1"/>
    <col min="10" max="10" width="11" style="365" customWidth="1"/>
    <col min="11" max="11" width="10.375" style="364" customWidth="1"/>
    <col min="12" max="12" width="4.125" style="364" customWidth="1"/>
    <col min="13" max="13" width="9.875" style="364" customWidth="1"/>
    <col min="14" max="16384" width="9" style="364"/>
  </cols>
  <sheetData>
    <row r="1" spans="1:13" ht="15.75" customHeight="1" thickBot="1">
      <c r="A1" s="1484" t="s">
        <v>3039</v>
      </c>
      <c r="B1" s="468"/>
      <c r="C1" s="1536"/>
      <c r="D1" s="1536"/>
      <c r="E1" s="1536"/>
      <c r="F1" s="1536"/>
      <c r="G1" s="1536"/>
      <c r="H1" s="1536"/>
      <c r="I1" s="1536"/>
      <c r="J1" s="1536"/>
      <c r="K1" s="496"/>
      <c r="L1" s="470"/>
      <c r="M1" s="470"/>
    </row>
    <row r="2" spans="1:13" s="343" customFormat="1" ht="24" customHeight="1">
      <c r="A2" s="6419" t="s">
        <v>3038</v>
      </c>
      <c r="B2" s="6415" t="s">
        <v>3037</v>
      </c>
      <c r="C2" s="6415" t="s">
        <v>3036</v>
      </c>
      <c r="D2" s="6415" t="s">
        <v>3035</v>
      </c>
      <c r="E2" s="6415" t="s">
        <v>6888</v>
      </c>
      <c r="F2" s="6421" t="s">
        <v>3034</v>
      </c>
      <c r="G2" s="6421"/>
      <c r="H2" s="6421"/>
      <c r="I2" s="6421"/>
      <c r="J2" s="6415" t="s">
        <v>3033</v>
      </c>
      <c r="K2" s="6417" t="s">
        <v>3032</v>
      </c>
      <c r="L2" s="348"/>
      <c r="M2" s="589" t="s">
        <v>8129</v>
      </c>
    </row>
    <row r="3" spans="1:13" s="441" customFormat="1" ht="15.75" customHeight="1">
      <c r="A3" s="6420"/>
      <c r="B3" s="6416"/>
      <c r="C3" s="6416"/>
      <c r="D3" s="6416"/>
      <c r="E3" s="6416"/>
      <c r="F3" s="2144" t="s">
        <v>2145</v>
      </c>
      <c r="G3" s="2144" t="s">
        <v>3031</v>
      </c>
      <c r="H3" s="2144" t="s">
        <v>3030</v>
      </c>
      <c r="I3" s="2144" t="s">
        <v>3029</v>
      </c>
      <c r="J3" s="6416"/>
      <c r="K3" s="6418"/>
      <c r="L3" s="4054"/>
      <c r="M3" s="1022"/>
    </row>
    <row r="4" spans="1:13" s="343" customFormat="1">
      <c r="A4" s="2523">
        <v>2</v>
      </c>
      <c r="B4" s="2145">
        <v>98014</v>
      </c>
      <c r="C4" s="2145">
        <v>45856</v>
      </c>
      <c r="D4" s="2146">
        <v>0.46800000000000003</v>
      </c>
      <c r="E4" s="2145">
        <v>14893900</v>
      </c>
      <c r="F4" s="2145">
        <v>119</v>
      </c>
      <c r="G4" s="2145">
        <v>0</v>
      </c>
      <c r="H4" s="2145">
        <v>0</v>
      </c>
      <c r="I4" s="2145">
        <v>119</v>
      </c>
      <c r="J4" s="2145">
        <v>6167500</v>
      </c>
      <c r="K4" s="2147">
        <v>0.41409570361020281</v>
      </c>
      <c r="L4" s="2748"/>
      <c r="M4" s="344"/>
    </row>
    <row r="5" spans="1:13" s="343" customFormat="1">
      <c r="A5" s="2523">
        <v>3</v>
      </c>
      <c r="B5" s="2145">
        <v>96864</v>
      </c>
      <c r="C5" s="2145">
        <v>45304</v>
      </c>
      <c r="D5" s="2146">
        <v>0.46770730095804425</v>
      </c>
      <c r="E5" s="2145">
        <v>14730400</v>
      </c>
      <c r="F5" s="2145">
        <v>74</v>
      </c>
      <c r="G5" s="2145">
        <v>0</v>
      </c>
      <c r="H5" s="2145" t="s">
        <v>219</v>
      </c>
      <c r="I5" s="2145">
        <v>74</v>
      </c>
      <c r="J5" s="2145">
        <v>3547500</v>
      </c>
      <c r="K5" s="2147">
        <v>0.24082849074023788</v>
      </c>
      <c r="L5" s="2748"/>
      <c r="M5" s="344"/>
    </row>
    <row r="6" spans="1:13" s="343" customFormat="1">
      <c r="A6" s="2523">
        <v>4</v>
      </c>
      <c r="B6" s="2145">
        <v>96838</v>
      </c>
      <c r="C6" s="2145">
        <v>43486</v>
      </c>
      <c r="D6" s="2146">
        <v>0.44900000000000001</v>
      </c>
      <c r="E6" s="2145">
        <v>14094700</v>
      </c>
      <c r="F6" s="2145">
        <v>74</v>
      </c>
      <c r="G6" s="2145">
        <v>1</v>
      </c>
      <c r="H6" s="2145" t="s">
        <v>219</v>
      </c>
      <c r="I6" s="2145">
        <v>73</v>
      </c>
      <c r="J6" s="2145">
        <v>5555000</v>
      </c>
      <c r="K6" s="2147">
        <v>0.377</v>
      </c>
      <c r="L6" s="2748"/>
      <c r="M6" s="344"/>
    </row>
    <row r="7" spans="1:13" s="343" customFormat="1">
      <c r="A7" s="2210">
        <v>5</v>
      </c>
      <c r="B7" s="4509">
        <v>95724</v>
      </c>
      <c r="C7" s="4509">
        <v>41440</v>
      </c>
      <c r="D7" s="4510">
        <v>0.433</v>
      </c>
      <c r="E7" s="4509">
        <v>13383400</v>
      </c>
      <c r="F7" s="4509">
        <v>102</v>
      </c>
      <c r="G7" s="4509">
        <v>3</v>
      </c>
      <c r="H7" s="4509" t="s">
        <v>219</v>
      </c>
      <c r="I7" s="4509">
        <v>99</v>
      </c>
      <c r="J7" s="4509">
        <v>7275000</v>
      </c>
      <c r="K7" s="4511">
        <f>J7/E7</f>
        <v>0.5435838426707712</v>
      </c>
      <c r="L7" s="2748"/>
      <c r="M7" s="344"/>
    </row>
    <row r="8" spans="1:13" s="470" customFormat="1" ht="15.75" customHeight="1" thickBot="1">
      <c r="A8" s="3244">
        <v>6</v>
      </c>
      <c r="B8" s="4593">
        <v>94617</v>
      </c>
      <c r="C8" s="4593">
        <v>40198</v>
      </c>
      <c r="D8" s="4594">
        <v>0.42499999999999999</v>
      </c>
      <c r="E8" s="4593">
        <v>12972700</v>
      </c>
      <c r="F8" s="4593">
        <v>81</v>
      </c>
      <c r="G8" s="4593">
        <v>1</v>
      </c>
      <c r="H8" s="4593" t="s">
        <v>219</v>
      </c>
      <c r="I8" s="4593">
        <v>81</v>
      </c>
      <c r="J8" s="4593">
        <v>5850000</v>
      </c>
      <c r="K8" s="4595">
        <v>0.45100000000000001</v>
      </c>
    </row>
    <row r="9" spans="1:13" ht="15.75" customHeight="1">
      <c r="A9" s="470"/>
      <c r="B9" s="470"/>
      <c r="C9" s="470"/>
      <c r="D9" s="470"/>
      <c r="E9" s="470"/>
      <c r="F9" s="470"/>
      <c r="G9" s="470"/>
      <c r="H9" s="470"/>
      <c r="I9" s="470"/>
      <c r="J9" s="470"/>
      <c r="K9" s="768" t="s">
        <v>3028</v>
      </c>
      <c r="L9" s="470"/>
      <c r="M9" s="470"/>
    </row>
    <row r="10" spans="1:13" ht="15.75" customHeight="1">
      <c r="A10" s="470" t="s">
        <v>3027</v>
      </c>
      <c r="B10" s="470"/>
      <c r="C10" s="470"/>
      <c r="D10" s="470"/>
      <c r="E10" s="470"/>
      <c r="F10" s="470"/>
      <c r="G10" s="470"/>
      <c r="H10" s="470"/>
      <c r="I10" s="470"/>
      <c r="J10" s="470"/>
      <c r="K10" s="470"/>
      <c r="L10" s="470"/>
      <c r="M10" s="470"/>
    </row>
    <row r="11" spans="1:13">
      <c r="A11" s="470"/>
      <c r="B11" s="470"/>
      <c r="C11" s="470"/>
      <c r="D11" s="470"/>
      <c r="E11" s="470"/>
      <c r="F11" s="470"/>
      <c r="G11" s="470"/>
      <c r="H11" s="470"/>
      <c r="I11" s="470"/>
      <c r="J11" s="470"/>
      <c r="K11" s="470"/>
      <c r="L11" s="470"/>
      <c r="M11" s="470"/>
    </row>
    <row r="12" spans="1:13">
      <c r="K12" s="470"/>
      <c r="L12" s="470"/>
      <c r="M12" s="470"/>
    </row>
    <row r="13" spans="1:13">
      <c r="B13" s="356"/>
      <c r="D13" s="495"/>
    </row>
    <row r="14" spans="1:13">
      <c r="D14" s="469"/>
    </row>
  </sheetData>
  <mergeCells count="8">
    <mergeCell ref="J2:J3"/>
    <mergeCell ref="K2:K3"/>
    <mergeCell ref="A2:A3"/>
    <mergeCell ref="B2:B3"/>
    <mergeCell ref="C2:C3"/>
    <mergeCell ref="D2:D3"/>
    <mergeCell ref="E2:E3"/>
    <mergeCell ref="F2:I2"/>
  </mergeCells>
  <phoneticPr fontId="2"/>
  <hyperlinks>
    <hyperlink ref="M2" location="目次!F203" display="目 次" xr:uid="{00000000-0004-0000-B000-000000000000}"/>
  </hyperlinks>
  <pageMargins left="0.86614173228346458" right="0.47244094488188981" top="0.98425196850393704" bottom="0.98425196850393704" header="0.51181102362204722" footer="0.51181102362204722"/>
  <pageSetup paperSize="9" scale="90" orientation="portrait" horizontalDpi="300" verticalDpi="300"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I46"/>
  <sheetViews>
    <sheetView zoomScaleNormal="100" workbookViewId="0">
      <selection activeCell="I2" sqref="I2"/>
    </sheetView>
  </sheetViews>
  <sheetFormatPr defaultRowHeight="12"/>
  <cols>
    <col min="1" max="1" width="12.5" style="3712" customWidth="1"/>
    <col min="2" max="7" width="12.875" style="3712" customWidth="1"/>
    <col min="8" max="8" width="5.75" style="3712" customWidth="1"/>
    <col min="9" max="16384" width="9" style="3712"/>
  </cols>
  <sheetData>
    <row r="1" spans="1:9" ht="22.5" customHeight="1" thickBot="1">
      <c r="A1" s="4512" t="s">
        <v>7386</v>
      </c>
      <c r="B1" s="3729"/>
      <c r="C1" s="3729"/>
      <c r="D1" s="3729"/>
      <c r="E1" s="3729"/>
      <c r="F1" s="3729"/>
      <c r="G1" s="3729"/>
    </row>
    <row r="2" spans="1:9" s="3713" customFormat="1" ht="15.75" customHeight="1">
      <c r="A2" s="6422" t="s">
        <v>156</v>
      </c>
      <c r="B2" s="3721" t="s">
        <v>7385</v>
      </c>
      <c r="C2" s="3725"/>
      <c r="D2" s="3725"/>
      <c r="E2" s="3725"/>
      <c r="F2" s="3725"/>
      <c r="G2" s="3725"/>
      <c r="H2" s="3728"/>
      <c r="I2" s="1350" t="s">
        <v>7890</v>
      </c>
    </row>
    <row r="3" spans="1:9" s="3713" customFormat="1" ht="15.75" customHeight="1">
      <c r="A3" s="6423"/>
      <c r="B3" s="6428" t="s">
        <v>7383</v>
      </c>
      <c r="C3" s="6428"/>
      <c r="D3" s="6428"/>
      <c r="E3" s="6428" t="s">
        <v>1648</v>
      </c>
      <c r="F3" s="6428"/>
      <c r="G3" s="6425"/>
      <c r="H3" s="3728"/>
    </row>
    <row r="4" spans="1:9" s="3713" customFormat="1" ht="15.75" customHeight="1">
      <c r="A4" s="6424"/>
      <c r="B4" s="4106" t="s">
        <v>7380</v>
      </c>
      <c r="C4" s="4106" t="s">
        <v>7379</v>
      </c>
      <c r="D4" s="4106" t="s">
        <v>7378</v>
      </c>
      <c r="E4" s="4106" t="s">
        <v>7380</v>
      </c>
      <c r="F4" s="4106" t="s">
        <v>7379</v>
      </c>
      <c r="G4" s="4105" t="s">
        <v>7378</v>
      </c>
      <c r="H4" s="3728"/>
    </row>
    <row r="5" spans="1:9" s="3713" customFormat="1" ht="18.75" customHeight="1">
      <c r="A5" s="3720" t="s">
        <v>305</v>
      </c>
      <c r="B5" s="3718">
        <v>502</v>
      </c>
      <c r="C5" s="3717">
        <v>482</v>
      </c>
      <c r="D5" s="3717">
        <v>242</v>
      </c>
      <c r="E5" s="3717">
        <v>748</v>
      </c>
      <c r="F5" s="3717">
        <v>738</v>
      </c>
      <c r="G5" s="3716">
        <v>38</v>
      </c>
    </row>
    <row r="6" spans="1:9" s="3713" customFormat="1" ht="18.75" customHeight="1">
      <c r="A6" s="3720">
        <v>2</v>
      </c>
      <c r="B6" s="3718">
        <v>487</v>
      </c>
      <c r="C6" s="3717">
        <v>497</v>
      </c>
      <c r="D6" s="3717">
        <v>232</v>
      </c>
      <c r="E6" s="3717">
        <v>601</v>
      </c>
      <c r="F6" s="3717">
        <v>602</v>
      </c>
      <c r="G6" s="3716">
        <v>37</v>
      </c>
    </row>
    <row r="7" spans="1:9" s="3713" customFormat="1" ht="18.75" customHeight="1">
      <c r="A7" s="3720">
        <v>3</v>
      </c>
      <c r="B7" s="3718">
        <v>465</v>
      </c>
      <c r="C7" s="3717">
        <v>482</v>
      </c>
      <c r="D7" s="3717">
        <v>215</v>
      </c>
      <c r="E7" s="3717">
        <v>553</v>
      </c>
      <c r="F7" s="3717">
        <v>558</v>
      </c>
      <c r="G7" s="3716">
        <v>32</v>
      </c>
    </row>
    <row r="8" spans="1:9" s="3713" customFormat="1" ht="18.75" customHeight="1">
      <c r="A8" s="3719">
        <v>4</v>
      </c>
      <c r="B8" s="3718">
        <v>477</v>
      </c>
      <c r="C8" s="3717">
        <v>471</v>
      </c>
      <c r="D8" s="3717">
        <v>221</v>
      </c>
      <c r="E8" s="3717">
        <v>541</v>
      </c>
      <c r="F8" s="3717">
        <v>519</v>
      </c>
      <c r="G8" s="3716">
        <v>54</v>
      </c>
    </row>
    <row r="9" spans="1:9" s="3713" customFormat="1" ht="18.75" customHeight="1" thickBot="1">
      <c r="A9" s="4513">
        <v>5</v>
      </c>
      <c r="B9" s="4514">
        <v>448</v>
      </c>
      <c r="C9" s="4515">
        <v>439</v>
      </c>
      <c r="D9" s="4515">
        <v>230</v>
      </c>
      <c r="E9" s="4515">
        <v>475</v>
      </c>
      <c r="F9" s="4515">
        <v>490</v>
      </c>
      <c r="G9" s="4516">
        <v>39</v>
      </c>
    </row>
    <row r="10" spans="1:9" s="3713" customFormat="1" ht="15.75" customHeight="1" thickBot="1">
      <c r="A10" s="3727"/>
      <c r="B10" s="3726"/>
      <c r="C10" s="3726"/>
      <c r="D10" s="3726"/>
      <c r="E10" s="3726"/>
      <c r="F10" s="3726"/>
      <c r="G10" s="3726"/>
    </row>
    <row r="11" spans="1:9" s="3713" customFormat="1" ht="15.75" customHeight="1">
      <c r="A11" s="6422" t="s">
        <v>156</v>
      </c>
      <c r="B11" s="3721" t="s">
        <v>7384</v>
      </c>
      <c r="C11" s="3725"/>
      <c r="D11" s="3725"/>
      <c r="E11" s="3725"/>
      <c r="F11" s="3725"/>
      <c r="G11" s="3725"/>
    </row>
    <row r="12" spans="1:9" s="3713" customFormat="1" ht="15.75" customHeight="1">
      <c r="A12" s="6423"/>
      <c r="B12" s="6425" t="s">
        <v>7383</v>
      </c>
      <c r="C12" s="6426"/>
      <c r="D12" s="6427"/>
      <c r="E12" s="6425" t="s">
        <v>1648</v>
      </c>
      <c r="F12" s="6426"/>
      <c r="G12" s="6426"/>
    </row>
    <row r="13" spans="1:9" s="3713" customFormat="1" ht="15.75" customHeight="1">
      <c r="A13" s="6424"/>
      <c r="B13" s="4106" t="s">
        <v>7380</v>
      </c>
      <c r="C13" s="4106" t="s">
        <v>7379</v>
      </c>
      <c r="D13" s="4106" t="s">
        <v>7378</v>
      </c>
      <c r="E13" s="4106" t="s">
        <v>7380</v>
      </c>
      <c r="F13" s="4106" t="s">
        <v>7379</v>
      </c>
      <c r="G13" s="4105" t="s">
        <v>7378</v>
      </c>
    </row>
    <row r="14" spans="1:9" s="3713" customFormat="1" ht="18" customHeight="1">
      <c r="A14" s="3720" t="s">
        <v>305</v>
      </c>
      <c r="B14" s="3718">
        <v>92</v>
      </c>
      <c r="C14" s="3717">
        <v>91</v>
      </c>
      <c r="D14" s="3717">
        <v>18</v>
      </c>
      <c r="E14" s="3717">
        <v>653</v>
      </c>
      <c r="F14" s="3717">
        <v>645</v>
      </c>
      <c r="G14" s="3716">
        <v>20</v>
      </c>
    </row>
    <row r="15" spans="1:9" s="3713" customFormat="1" ht="18" customHeight="1">
      <c r="A15" s="3720">
        <v>2</v>
      </c>
      <c r="B15" s="3718">
        <v>80</v>
      </c>
      <c r="C15" s="3717">
        <v>83</v>
      </c>
      <c r="D15" s="3717">
        <v>15</v>
      </c>
      <c r="E15" s="3717">
        <v>522</v>
      </c>
      <c r="F15" s="3717">
        <v>541</v>
      </c>
      <c r="G15" s="3716">
        <v>1</v>
      </c>
    </row>
    <row r="16" spans="1:9" s="3713" customFormat="1" ht="18" customHeight="1">
      <c r="A16" s="3720">
        <v>3</v>
      </c>
      <c r="B16" s="3718">
        <v>49</v>
      </c>
      <c r="C16" s="3717">
        <v>56</v>
      </c>
      <c r="D16" s="3717">
        <v>8</v>
      </c>
      <c r="E16" s="3717">
        <v>447</v>
      </c>
      <c r="F16" s="3717">
        <v>429</v>
      </c>
      <c r="G16" s="3716">
        <v>19</v>
      </c>
    </row>
    <row r="17" spans="1:7" s="3713" customFormat="1" ht="18" customHeight="1">
      <c r="A17" s="3719">
        <v>4</v>
      </c>
      <c r="B17" s="3718">
        <v>26</v>
      </c>
      <c r="C17" s="3717">
        <v>29</v>
      </c>
      <c r="D17" s="3717">
        <v>5</v>
      </c>
      <c r="E17" s="3717">
        <v>323</v>
      </c>
      <c r="F17" s="3717">
        <v>336</v>
      </c>
      <c r="G17" s="3716">
        <v>6</v>
      </c>
    </row>
    <row r="18" spans="1:7" s="3713" customFormat="1" ht="18" customHeight="1" thickBot="1">
      <c r="A18" s="4513">
        <v>5</v>
      </c>
      <c r="B18" s="4517">
        <v>57</v>
      </c>
      <c r="C18" s="4518">
        <v>48</v>
      </c>
      <c r="D18" s="4518">
        <v>14</v>
      </c>
      <c r="E18" s="4518">
        <v>450</v>
      </c>
      <c r="F18" s="4518">
        <v>453</v>
      </c>
      <c r="G18" s="4519">
        <v>3</v>
      </c>
    </row>
    <row r="19" spans="1:7" s="3713" customFormat="1" ht="15.75" customHeight="1" thickBot="1">
      <c r="A19" s="3724"/>
      <c r="B19" s="3723"/>
      <c r="C19" s="3723"/>
      <c r="D19" s="3723"/>
      <c r="E19" s="3723"/>
      <c r="F19" s="3723"/>
      <c r="G19" s="3723"/>
    </row>
    <row r="20" spans="1:7" s="3713" customFormat="1" ht="15.75" customHeight="1">
      <c r="A20" s="6422" t="s">
        <v>156</v>
      </c>
      <c r="B20" s="3722" t="s">
        <v>1649</v>
      </c>
      <c r="C20" s="3722"/>
      <c r="D20" s="3722"/>
      <c r="E20" s="3722"/>
      <c r="F20" s="3722"/>
      <c r="G20" s="3721"/>
    </row>
    <row r="21" spans="1:7" s="3713" customFormat="1" ht="15.75" customHeight="1">
      <c r="A21" s="6423"/>
      <c r="B21" s="6425" t="s">
        <v>7382</v>
      </c>
      <c r="C21" s="6426"/>
      <c r="D21" s="6427"/>
      <c r="E21" s="6425" t="s">
        <v>7381</v>
      </c>
      <c r="F21" s="6426"/>
      <c r="G21" s="6426"/>
    </row>
    <row r="22" spans="1:7" s="3713" customFormat="1" ht="15.75" customHeight="1">
      <c r="A22" s="6424"/>
      <c r="B22" s="4106" t="s">
        <v>7380</v>
      </c>
      <c r="C22" s="4106" t="s">
        <v>7379</v>
      </c>
      <c r="D22" s="4106" t="s">
        <v>7378</v>
      </c>
      <c r="E22" s="4106" t="s">
        <v>7380</v>
      </c>
      <c r="F22" s="4106" t="s">
        <v>7379</v>
      </c>
      <c r="G22" s="4105" t="s">
        <v>7378</v>
      </c>
    </row>
    <row r="23" spans="1:7" s="3713" customFormat="1" ht="17.25" customHeight="1">
      <c r="A23" s="3720" t="s">
        <v>305</v>
      </c>
      <c r="B23" s="3718">
        <v>1292</v>
      </c>
      <c r="C23" s="3717">
        <v>1266</v>
      </c>
      <c r="D23" s="3717">
        <v>170</v>
      </c>
      <c r="E23" s="3717">
        <v>32</v>
      </c>
      <c r="F23" s="3717">
        <v>34</v>
      </c>
      <c r="G23" s="3716">
        <v>5</v>
      </c>
    </row>
    <row r="24" spans="1:7" s="3713" customFormat="1" ht="17.25" customHeight="1">
      <c r="A24" s="3720">
        <v>2</v>
      </c>
      <c r="B24" s="3718">
        <v>1398</v>
      </c>
      <c r="C24" s="3717">
        <v>1384</v>
      </c>
      <c r="D24" s="3717">
        <v>184</v>
      </c>
      <c r="E24" s="3717">
        <v>32</v>
      </c>
      <c r="F24" s="3717">
        <v>29</v>
      </c>
      <c r="G24" s="3716">
        <v>8</v>
      </c>
    </row>
    <row r="25" spans="1:7" s="3713" customFormat="1" ht="17.25" customHeight="1">
      <c r="A25" s="3720">
        <v>3</v>
      </c>
      <c r="B25" s="3718">
        <v>1319</v>
      </c>
      <c r="C25" s="3717">
        <v>1353</v>
      </c>
      <c r="D25" s="3717">
        <v>150</v>
      </c>
      <c r="E25" s="3717">
        <v>26</v>
      </c>
      <c r="F25" s="3717">
        <v>33</v>
      </c>
      <c r="G25" s="3716">
        <v>1</v>
      </c>
    </row>
    <row r="26" spans="1:7" s="3713" customFormat="1" ht="17.25" customHeight="1">
      <c r="A26" s="3719">
        <v>4</v>
      </c>
      <c r="B26" s="3718">
        <v>1260</v>
      </c>
      <c r="C26" s="3717">
        <v>1280</v>
      </c>
      <c r="D26" s="3717">
        <v>130</v>
      </c>
      <c r="E26" s="3717">
        <v>37</v>
      </c>
      <c r="F26" s="3717">
        <v>37</v>
      </c>
      <c r="G26" s="3716">
        <v>1</v>
      </c>
    </row>
    <row r="27" spans="1:7" s="3713" customFormat="1" ht="17.25" customHeight="1" thickBot="1">
      <c r="A27" s="4513">
        <v>5</v>
      </c>
      <c r="B27" s="4514">
        <v>1337</v>
      </c>
      <c r="C27" s="4520">
        <v>1363</v>
      </c>
      <c r="D27" s="4520">
        <v>104</v>
      </c>
      <c r="E27" s="4520">
        <v>32</v>
      </c>
      <c r="F27" s="4520">
        <v>23</v>
      </c>
      <c r="G27" s="4521">
        <v>10</v>
      </c>
    </row>
    <row r="28" spans="1:7" s="3713" customFormat="1" ht="15" customHeight="1">
      <c r="A28" s="3712" t="s">
        <v>7377</v>
      </c>
      <c r="G28" s="3715" t="s">
        <v>7376</v>
      </c>
    </row>
    <row r="29" spans="1:7" s="3713" customFormat="1" ht="15" customHeight="1">
      <c r="A29" s="3712" t="s">
        <v>7375</v>
      </c>
      <c r="G29" s="3714"/>
    </row>
    <row r="30" spans="1:7" ht="15" customHeight="1">
      <c r="A30" s="3712" t="s">
        <v>7374</v>
      </c>
    </row>
    <row r="31" spans="1:7" ht="15" customHeight="1">
      <c r="A31" s="3712" t="s">
        <v>7373</v>
      </c>
    </row>
    <row r="32" spans="1:7" ht="15" customHeight="1">
      <c r="A32" s="3712" t="s">
        <v>7372</v>
      </c>
    </row>
    <row r="33" spans="1:1" ht="15" customHeight="1">
      <c r="A33" s="3712" t="s">
        <v>7893</v>
      </c>
    </row>
    <row r="34" spans="1:1" ht="15" customHeight="1">
      <c r="A34" s="3712" t="s">
        <v>7894</v>
      </c>
    </row>
    <row r="35" spans="1:1" ht="15" customHeight="1">
      <c r="A35" s="3712" t="s">
        <v>7895</v>
      </c>
    </row>
    <row r="36" spans="1:1" ht="15" customHeight="1">
      <c r="A36" s="3712" t="s">
        <v>7896</v>
      </c>
    </row>
    <row r="37" spans="1:1" ht="15" customHeight="1">
      <c r="A37" s="3712" t="s">
        <v>7897</v>
      </c>
    </row>
    <row r="38" spans="1:1" ht="15" customHeight="1">
      <c r="A38" s="3712" t="s">
        <v>7898</v>
      </c>
    </row>
    <row r="39" spans="1:1" ht="15" customHeight="1"/>
    <row r="40" spans="1:1" ht="15" customHeight="1"/>
    <row r="41" spans="1:1" ht="15" customHeight="1"/>
    <row r="42" spans="1:1" ht="15" customHeight="1"/>
    <row r="43" spans="1:1" ht="15" customHeight="1"/>
    <row r="44" spans="1:1" ht="15" customHeight="1"/>
    <row r="45" spans="1:1" ht="15" customHeight="1"/>
    <row r="46" spans="1:1" ht="15" customHeight="1"/>
  </sheetData>
  <mergeCells count="9">
    <mergeCell ref="A2:A4"/>
    <mergeCell ref="A20:A22"/>
    <mergeCell ref="B12:D12"/>
    <mergeCell ref="E12:G12"/>
    <mergeCell ref="A11:A13"/>
    <mergeCell ref="B3:D3"/>
    <mergeCell ref="E3:G3"/>
    <mergeCell ref="E21:G21"/>
    <mergeCell ref="B21:D21"/>
  </mergeCells>
  <phoneticPr fontId="2"/>
  <hyperlinks>
    <hyperlink ref="I2" location="目次!F204" display="目次" xr:uid="{00000000-0004-0000-B100-000000000000}"/>
  </hyperlinks>
  <pageMargins left="0.86614173228346458" right="0.86614173228346458" top="0.98425196850393704" bottom="0.98425196850393704" header="0.51181102362204722" footer="0.5118110236220472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1"/>
  <sheetViews>
    <sheetView showGridLines="0" zoomScaleNormal="100" zoomScaleSheetLayoutView="100" workbookViewId="0">
      <selection activeCell="K2" sqref="K2"/>
    </sheetView>
  </sheetViews>
  <sheetFormatPr defaultRowHeight="13.5"/>
  <cols>
    <col min="1" max="9" width="9.375" style="712" customWidth="1"/>
    <col min="10" max="16384" width="9" style="712"/>
  </cols>
  <sheetData>
    <row r="1" spans="1:11" ht="21.95" customHeight="1" thickBot="1">
      <c r="A1" s="1522" t="s">
        <v>5178</v>
      </c>
      <c r="B1" s="762"/>
      <c r="C1" s="762"/>
      <c r="D1" s="762"/>
      <c r="E1" s="762"/>
      <c r="F1" s="762"/>
      <c r="G1" s="762"/>
      <c r="H1" s="762"/>
      <c r="I1" s="1523" t="s">
        <v>5177</v>
      </c>
      <c r="K1" s="611"/>
    </row>
    <row r="2" spans="1:11" s="766" customFormat="1" ht="21.95" customHeight="1">
      <c r="A2" s="1075" t="s">
        <v>5176</v>
      </c>
      <c r="B2" s="1076" t="s">
        <v>377</v>
      </c>
      <c r="C2" s="1077" t="s">
        <v>376</v>
      </c>
      <c r="D2" s="1078" t="s">
        <v>5176</v>
      </c>
      <c r="E2" s="1075" t="s">
        <v>377</v>
      </c>
      <c r="F2" s="1075" t="s">
        <v>376</v>
      </c>
      <c r="G2" s="1078" t="s">
        <v>5176</v>
      </c>
      <c r="H2" s="1075" t="s">
        <v>377</v>
      </c>
      <c r="I2" s="1075" t="s">
        <v>376</v>
      </c>
      <c r="K2" s="5117" t="s">
        <v>8125</v>
      </c>
    </row>
    <row r="3" spans="1:11" ht="21.95" customHeight="1">
      <c r="A3" s="1073" t="s">
        <v>4857</v>
      </c>
      <c r="B3" s="765">
        <v>832097</v>
      </c>
      <c r="C3" s="764">
        <v>2048011</v>
      </c>
      <c r="D3" s="1079" t="s">
        <v>5175</v>
      </c>
      <c r="E3" s="363">
        <v>18839</v>
      </c>
      <c r="F3" s="363">
        <v>49559</v>
      </c>
      <c r="G3" s="1079" t="s">
        <v>5174</v>
      </c>
      <c r="H3" s="363">
        <v>23848</v>
      </c>
      <c r="I3" s="363">
        <v>56400</v>
      </c>
    </row>
    <row r="4" spans="1:11" ht="21.95" customHeight="1">
      <c r="A4" s="1074" t="s">
        <v>5173</v>
      </c>
      <c r="B4" s="1071">
        <v>156975</v>
      </c>
      <c r="C4" s="1072">
        <v>372760</v>
      </c>
      <c r="D4" s="1080" t="s">
        <v>5172</v>
      </c>
      <c r="E4" s="363">
        <v>16831</v>
      </c>
      <c r="F4" s="768">
        <v>40991</v>
      </c>
      <c r="G4" s="1080" t="s">
        <v>5171</v>
      </c>
      <c r="H4" s="363">
        <v>27997</v>
      </c>
      <c r="I4" s="363">
        <v>67241</v>
      </c>
    </row>
    <row r="5" spans="1:11" ht="21.95" customHeight="1">
      <c r="A5" s="1074" t="s">
        <v>5170</v>
      </c>
      <c r="B5" s="1071">
        <v>104934</v>
      </c>
      <c r="C5" s="1072">
        <v>241145</v>
      </c>
      <c r="D5" s="1080" t="s">
        <v>5169</v>
      </c>
      <c r="E5" s="363">
        <v>26238</v>
      </c>
      <c r="F5" s="768">
        <v>66125</v>
      </c>
      <c r="G5" s="1080" t="s">
        <v>5168</v>
      </c>
      <c r="H5" s="363">
        <v>39924</v>
      </c>
      <c r="I5" s="363">
        <v>98199</v>
      </c>
    </row>
    <row r="6" spans="1:11" ht="21.95" customHeight="1">
      <c r="A6" s="1074" t="s">
        <v>5167</v>
      </c>
      <c r="B6" s="1071">
        <v>64296</v>
      </c>
      <c r="C6" s="1072">
        <v>154055</v>
      </c>
      <c r="D6" s="1080" t="s">
        <v>5166</v>
      </c>
      <c r="E6" s="363">
        <v>12956</v>
      </c>
      <c r="F6" s="768">
        <v>32202</v>
      </c>
      <c r="G6" s="1080" t="s">
        <v>5165</v>
      </c>
      <c r="H6" s="363">
        <v>22023</v>
      </c>
      <c r="I6" s="363">
        <v>58852</v>
      </c>
    </row>
    <row r="7" spans="1:11" ht="21.95" customHeight="1">
      <c r="A7" s="1074" t="s">
        <v>5164</v>
      </c>
      <c r="B7" s="1071">
        <v>19274</v>
      </c>
      <c r="C7" s="1072">
        <v>47790</v>
      </c>
      <c r="D7" s="1080" t="s">
        <v>5163</v>
      </c>
      <c r="E7" s="363">
        <v>15799</v>
      </c>
      <c r="F7" s="768">
        <v>42338</v>
      </c>
      <c r="G7" s="1080" t="s">
        <v>5162</v>
      </c>
      <c r="H7" s="363">
        <v>11260</v>
      </c>
      <c r="I7" s="363">
        <v>30122</v>
      </c>
    </row>
    <row r="8" spans="1:11" ht="21.95" customHeight="1">
      <c r="A8" s="1074" t="s">
        <v>3492</v>
      </c>
      <c r="B8" s="1071">
        <v>38903</v>
      </c>
      <c r="C8" s="1072">
        <v>98164</v>
      </c>
      <c r="D8" s="1080" t="s">
        <v>5161</v>
      </c>
      <c r="E8" s="363">
        <v>10739</v>
      </c>
      <c r="F8" s="768">
        <v>26029</v>
      </c>
      <c r="G8" s="1080" t="s">
        <v>5160</v>
      </c>
      <c r="H8" s="363">
        <v>36491</v>
      </c>
      <c r="I8" s="363">
        <v>94222</v>
      </c>
    </row>
    <row r="9" spans="1:11" ht="21.95" customHeight="1" thickBot="1">
      <c r="A9" s="1081" t="s">
        <v>5159</v>
      </c>
      <c r="B9" s="1082">
        <v>20776</v>
      </c>
      <c r="C9" s="1083">
        <v>48729</v>
      </c>
      <c r="D9" s="1084" t="s">
        <v>5158</v>
      </c>
      <c r="E9" s="870">
        <v>7251</v>
      </c>
      <c r="F9" s="870">
        <v>19539</v>
      </c>
      <c r="G9" s="1084" t="s">
        <v>5157</v>
      </c>
      <c r="H9" s="870">
        <f>SUM(B4:B9)+SUM(E3:E9)+SUM(H3:H8)</f>
        <v>675354</v>
      </c>
      <c r="I9" s="870">
        <f>SUM(C4:C9)+SUM(F3:F9)+SUM(I3:I8)</f>
        <v>1644462</v>
      </c>
    </row>
    <row r="10" spans="1:11" ht="17.100000000000001" customHeight="1">
      <c r="A10" s="762"/>
      <c r="B10" s="762"/>
      <c r="C10" s="762"/>
      <c r="D10" s="762"/>
      <c r="E10" s="762"/>
      <c r="F10" s="763"/>
      <c r="G10" s="759"/>
      <c r="H10" s="759"/>
      <c r="I10" s="1523" t="s">
        <v>5992</v>
      </c>
    </row>
    <row r="11" spans="1:11" ht="17.100000000000001" customHeight="1">
      <c r="A11" s="762"/>
      <c r="B11" s="762"/>
      <c r="C11" s="762"/>
      <c r="D11" s="762"/>
      <c r="E11" s="762"/>
      <c r="F11" s="761"/>
      <c r="G11" s="760"/>
      <c r="H11" s="760"/>
      <c r="I11" s="760"/>
    </row>
  </sheetData>
  <phoneticPr fontId="2"/>
  <hyperlinks>
    <hyperlink ref="K2" location="目次!F23" display="目　次" xr:uid="{00000000-0004-0000-10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Q109"/>
  <sheetViews>
    <sheetView zoomScaleNormal="100" workbookViewId="0">
      <selection activeCell="P2" sqref="P2"/>
    </sheetView>
  </sheetViews>
  <sheetFormatPr defaultRowHeight="13.5"/>
  <cols>
    <col min="1" max="1" width="12.875" style="4140" customWidth="1"/>
    <col min="2" max="2" width="2.625" style="4140" customWidth="1"/>
    <col min="3" max="3" width="8.25" style="4140" customWidth="1"/>
    <col min="4" max="4" width="2.5" style="4140" customWidth="1"/>
    <col min="5" max="5" width="8.25" style="4140" customWidth="1"/>
    <col min="6" max="7" width="2.5" style="4140" customWidth="1"/>
    <col min="8" max="8" width="8.125" style="4141" customWidth="1"/>
    <col min="9" max="10" width="2.5" style="4141" customWidth="1"/>
    <col min="11" max="11" width="12.75" style="4141" customWidth="1"/>
    <col min="12" max="13" width="2.5" style="4141" customWidth="1"/>
    <col min="14" max="14" width="15" style="4141" customWidth="1"/>
    <col min="15" max="16384" width="9" style="4140"/>
  </cols>
  <sheetData>
    <row r="1" spans="1:17" ht="14.25">
      <c r="A1" s="4139" t="s">
        <v>7736</v>
      </c>
      <c r="B1" s="4160"/>
      <c r="C1" s="4160"/>
      <c r="D1" s="4160"/>
      <c r="E1" s="4160"/>
      <c r="F1" s="4160"/>
      <c r="G1" s="4160"/>
      <c r="O1" s="4160"/>
      <c r="P1" s="4160"/>
      <c r="Q1" s="4160"/>
    </row>
    <row r="2" spans="1:17" ht="20.25" customHeight="1">
      <c r="A2" s="4160"/>
      <c r="B2" s="4160"/>
      <c r="C2" s="4160"/>
      <c r="D2" s="4160"/>
      <c r="E2" s="4160"/>
      <c r="F2" s="4160"/>
      <c r="G2" s="4160"/>
      <c r="K2" s="4142"/>
      <c r="N2" s="4160"/>
      <c r="O2" s="4160"/>
      <c r="P2" s="5206" t="s">
        <v>8129</v>
      </c>
      <c r="Q2" s="4160"/>
    </row>
    <row r="3" spans="1:17" ht="6.75" customHeight="1">
      <c r="A3" s="4160"/>
      <c r="B3" s="4160"/>
      <c r="C3" s="4160"/>
      <c r="D3" s="4160"/>
      <c r="E3" s="4160"/>
      <c r="F3" s="4160"/>
      <c r="G3" s="4160"/>
      <c r="N3" s="4143"/>
      <c r="O3" s="4160"/>
      <c r="P3" s="4160"/>
      <c r="Q3" s="4160"/>
    </row>
    <row r="4" spans="1:17" ht="6.75" customHeight="1">
      <c r="A4" s="4160"/>
      <c r="B4" s="4160"/>
      <c r="C4" s="4160"/>
      <c r="D4" s="4160"/>
      <c r="E4" s="4160"/>
      <c r="F4" s="4160"/>
      <c r="G4" s="4160"/>
      <c r="K4" s="6439" t="s">
        <v>7737</v>
      </c>
      <c r="N4" s="4144"/>
      <c r="O4" s="4160"/>
      <c r="P4" s="4160"/>
      <c r="Q4" s="4160"/>
    </row>
    <row r="5" spans="1:17" ht="6.75" customHeight="1">
      <c r="A5" s="4160"/>
      <c r="B5" s="4160"/>
      <c r="C5" s="4160"/>
      <c r="D5" s="4160"/>
      <c r="E5" s="4160"/>
      <c r="F5" s="4160"/>
      <c r="G5" s="4160"/>
      <c r="J5" s="4145"/>
      <c r="K5" s="6439"/>
      <c r="N5" s="4144"/>
      <c r="O5" s="4160"/>
      <c r="P5" s="4160"/>
      <c r="Q5" s="4160"/>
    </row>
    <row r="6" spans="1:17" ht="6.75" customHeight="1">
      <c r="A6" s="4146"/>
      <c r="B6" s="4147"/>
      <c r="C6" s="4146"/>
      <c r="D6" s="4147"/>
      <c r="E6" s="4147"/>
      <c r="F6" s="4147"/>
      <c r="G6" s="4147"/>
      <c r="H6" s="4148"/>
      <c r="I6" s="4149"/>
      <c r="J6" s="4150"/>
      <c r="K6" s="4148"/>
      <c r="N6" s="4144"/>
      <c r="O6" s="4160"/>
      <c r="P6" s="4160"/>
      <c r="Q6" s="4160"/>
    </row>
    <row r="7" spans="1:17" ht="6.75" customHeight="1">
      <c r="A7" s="4146"/>
      <c r="B7" s="4147"/>
      <c r="C7" s="4146"/>
      <c r="D7" s="4147"/>
      <c r="E7" s="4147"/>
      <c r="F7" s="4147"/>
      <c r="G7" s="4147"/>
      <c r="H7" s="4148"/>
      <c r="I7" s="4149"/>
      <c r="J7" s="4150"/>
      <c r="K7" s="4160"/>
      <c r="N7" s="4144"/>
      <c r="O7" s="4160"/>
      <c r="P7" s="4160"/>
      <c r="Q7" s="4160"/>
    </row>
    <row r="8" spans="1:17" ht="6.75" customHeight="1">
      <c r="A8" s="4146"/>
      <c r="B8" s="4147"/>
      <c r="C8" s="4146"/>
      <c r="D8" s="4147"/>
      <c r="E8" s="4147"/>
      <c r="F8" s="4147"/>
      <c r="G8" s="4147"/>
      <c r="H8" s="4148"/>
      <c r="I8" s="4149"/>
      <c r="J8" s="4150"/>
      <c r="K8" s="4160"/>
      <c r="N8" s="4144"/>
      <c r="O8" s="4160"/>
      <c r="P8" s="4160"/>
      <c r="Q8" s="4160"/>
    </row>
    <row r="9" spans="1:17" ht="6.75" customHeight="1">
      <c r="A9" s="4146"/>
      <c r="B9" s="4147"/>
      <c r="C9" s="4146"/>
      <c r="D9" s="4147"/>
      <c r="E9" s="4147"/>
      <c r="F9" s="4147"/>
      <c r="G9" s="4147"/>
      <c r="H9" s="4148"/>
      <c r="I9" s="4149"/>
      <c r="J9" s="4150"/>
      <c r="K9" s="4160"/>
      <c r="N9" s="4144"/>
      <c r="O9" s="4160"/>
      <c r="P9" s="4160"/>
      <c r="Q9" s="4160"/>
    </row>
    <row r="10" spans="1:17" ht="6.75" customHeight="1">
      <c r="A10" s="4146"/>
      <c r="B10" s="4147"/>
      <c r="C10" s="4146"/>
      <c r="D10" s="4147"/>
      <c r="E10" s="4147"/>
      <c r="F10" s="4147"/>
      <c r="G10" s="4147"/>
      <c r="H10" s="4160"/>
      <c r="I10" s="4149"/>
      <c r="J10" s="4151"/>
      <c r="K10" s="6439" t="s">
        <v>7738</v>
      </c>
      <c r="N10" s="4144"/>
      <c r="O10" s="4160"/>
      <c r="P10" s="4160"/>
      <c r="Q10" s="4160"/>
    </row>
    <row r="11" spans="1:17" ht="6.75" customHeight="1">
      <c r="A11" s="4146"/>
      <c r="B11" s="4147"/>
      <c r="C11" s="4146"/>
      <c r="D11" s="4147"/>
      <c r="E11" s="4147"/>
      <c r="F11" s="4147"/>
      <c r="G11" s="4160"/>
      <c r="H11" s="4160"/>
      <c r="I11" s="4152"/>
      <c r="J11" s="4145"/>
      <c r="K11" s="6439"/>
      <c r="N11" s="4144"/>
      <c r="O11" s="4160"/>
      <c r="P11" s="4160"/>
      <c r="Q11" s="4160"/>
    </row>
    <row r="12" spans="1:17" ht="6.75" customHeight="1">
      <c r="A12" s="4146"/>
      <c r="B12" s="4147"/>
      <c r="C12" s="4146"/>
      <c r="D12" s="4147"/>
      <c r="E12" s="4147"/>
      <c r="F12" s="4147"/>
      <c r="G12" s="4153"/>
      <c r="H12" s="6434" t="s">
        <v>7739</v>
      </c>
      <c r="I12" s="4152"/>
      <c r="J12" s="4150"/>
      <c r="K12" s="4160"/>
      <c r="N12" s="4144"/>
      <c r="O12" s="4160"/>
      <c r="P12" s="4160"/>
      <c r="Q12" s="4160"/>
    </row>
    <row r="13" spans="1:17" ht="6.75" customHeight="1">
      <c r="A13" s="4146"/>
      <c r="B13" s="4147"/>
      <c r="C13" s="4146"/>
      <c r="D13" s="4147"/>
      <c r="E13" s="4147"/>
      <c r="F13" s="4147"/>
      <c r="G13" s="4154"/>
      <c r="H13" s="6435"/>
      <c r="I13" s="4155"/>
      <c r="J13" s="4150"/>
      <c r="K13" s="4148"/>
      <c r="N13" s="4144"/>
      <c r="O13" s="4160"/>
      <c r="P13" s="4160"/>
      <c r="Q13" s="4160"/>
    </row>
    <row r="14" spans="1:17" ht="6.75" customHeight="1">
      <c r="A14" s="4146"/>
      <c r="B14" s="4147"/>
      <c r="C14" s="4146"/>
      <c r="D14" s="4147"/>
      <c r="E14" s="4147"/>
      <c r="F14" s="4147"/>
      <c r="G14" s="4156"/>
      <c r="H14" s="6435"/>
      <c r="I14" s="4157"/>
      <c r="J14" s="4150"/>
      <c r="K14" s="4148"/>
      <c r="N14" s="4144"/>
      <c r="O14" s="4160"/>
      <c r="P14" s="4160"/>
      <c r="Q14" s="4160"/>
    </row>
    <row r="15" spans="1:17" ht="6.75" customHeight="1">
      <c r="A15" s="4160"/>
      <c r="B15" s="4160"/>
      <c r="C15" s="4160"/>
      <c r="D15" s="4160"/>
      <c r="E15" s="4160"/>
      <c r="F15" s="4160"/>
      <c r="G15" s="4158"/>
      <c r="H15" s="6436"/>
      <c r="I15" s="4152"/>
      <c r="J15" s="4150"/>
      <c r="K15" s="4160"/>
      <c r="N15" s="4144"/>
      <c r="O15" s="4160"/>
      <c r="P15" s="4160"/>
      <c r="Q15" s="4160"/>
    </row>
    <row r="16" spans="1:17" ht="6.75" customHeight="1">
      <c r="A16" s="4160"/>
      <c r="B16" s="4160"/>
      <c r="C16" s="4160"/>
      <c r="D16" s="4160"/>
      <c r="E16" s="4160"/>
      <c r="F16" s="4160"/>
      <c r="G16" s="4159"/>
      <c r="I16" s="4149"/>
      <c r="J16" s="4151"/>
      <c r="K16" s="6438" t="s">
        <v>7740</v>
      </c>
      <c r="N16" s="4144"/>
      <c r="O16" s="4160"/>
      <c r="P16" s="4160"/>
      <c r="Q16" s="4160"/>
    </row>
    <row r="17" spans="1:17" ht="6.75" customHeight="1">
      <c r="A17" s="4160"/>
      <c r="B17" s="4160"/>
      <c r="C17" s="4160"/>
      <c r="D17" s="4160"/>
      <c r="E17" s="4160"/>
      <c r="F17" s="4160"/>
      <c r="G17" s="4159"/>
      <c r="I17" s="4149"/>
      <c r="J17" s="4145"/>
      <c r="K17" s="6438"/>
      <c r="N17" s="4144"/>
      <c r="O17" s="4160"/>
      <c r="P17" s="4160"/>
      <c r="Q17" s="4160"/>
    </row>
    <row r="18" spans="1:17" ht="6.75" customHeight="1">
      <c r="A18" s="4160"/>
      <c r="B18" s="6437"/>
      <c r="C18" s="6437"/>
      <c r="D18" s="4160"/>
      <c r="E18" s="4160"/>
      <c r="F18" s="4160"/>
      <c r="G18" s="4159"/>
      <c r="J18" s="4150"/>
      <c r="K18" s="4160"/>
      <c r="N18" s="4144"/>
      <c r="O18" s="4160"/>
      <c r="P18" s="4160"/>
      <c r="Q18" s="4160"/>
    </row>
    <row r="19" spans="1:17" ht="6.75" customHeight="1">
      <c r="A19" s="4160"/>
      <c r="B19" s="6437"/>
      <c r="C19" s="6437"/>
      <c r="D19" s="4160"/>
      <c r="E19" s="4160"/>
      <c r="F19" s="4160"/>
      <c r="G19" s="4159"/>
      <c r="J19" s="4150"/>
      <c r="K19" s="4160"/>
      <c r="N19" s="4144"/>
      <c r="O19" s="4160"/>
      <c r="P19" s="4160"/>
      <c r="Q19" s="4160"/>
    </row>
    <row r="20" spans="1:17" ht="6.75" customHeight="1">
      <c r="A20" s="4160"/>
      <c r="B20" s="4160"/>
      <c r="C20" s="4160"/>
      <c r="D20" s="4160"/>
      <c r="E20" s="4160"/>
      <c r="F20" s="4160"/>
      <c r="G20" s="4159"/>
      <c r="J20" s="4150"/>
      <c r="K20" s="4160"/>
      <c r="N20" s="4144"/>
      <c r="O20" s="4160"/>
      <c r="P20" s="4160"/>
      <c r="Q20" s="4160"/>
    </row>
    <row r="21" spans="1:17" ht="6.75" customHeight="1">
      <c r="A21" s="4160"/>
      <c r="B21" s="4160"/>
      <c r="C21" s="4160"/>
      <c r="D21" s="4160"/>
      <c r="E21" s="4160"/>
      <c r="F21" s="4160"/>
      <c r="G21" s="4159"/>
      <c r="J21" s="4150"/>
      <c r="K21" s="4160"/>
      <c r="N21" s="4144"/>
      <c r="O21" s="4160"/>
      <c r="P21" s="4160"/>
      <c r="Q21" s="4160"/>
    </row>
    <row r="22" spans="1:17" ht="6.75" customHeight="1">
      <c r="A22" s="4160"/>
      <c r="B22" s="4160"/>
      <c r="C22" s="4160"/>
      <c r="D22" s="4160"/>
      <c r="E22" s="4160"/>
      <c r="F22" s="4160"/>
      <c r="G22" s="4159"/>
      <c r="J22" s="4151"/>
      <c r="K22" s="6438" t="s">
        <v>7741</v>
      </c>
      <c r="N22" s="4144"/>
      <c r="O22" s="4160"/>
      <c r="P22" s="4160"/>
      <c r="Q22" s="4160"/>
    </row>
    <row r="23" spans="1:17" ht="6.75" customHeight="1">
      <c r="A23" s="4160"/>
      <c r="B23" s="4160"/>
      <c r="C23" s="4160"/>
      <c r="D23" s="4160"/>
      <c r="E23" s="4160"/>
      <c r="F23" s="4160"/>
      <c r="G23" s="4159"/>
      <c r="J23" s="4161"/>
      <c r="K23" s="6438"/>
      <c r="N23" s="4144"/>
      <c r="O23" s="4160"/>
      <c r="P23" s="4160"/>
      <c r="Q23" s="4160"/>
    </row>
    <row r="24" spans="1:17" ht="6.75" customHeight="1">
      <c r="A24" s="4160"/>
      <c r="B24" s="4160"/>
      <c r="C24" s="4160"/>
      <c r="D24" s="4160"/>
      <c r="E24" s="4160"/>
      <c r="F24" s="4160"/>
      <c r="G24" s="4159"/>
      <c r="J24" s="4149"/>
      <c r="K24" s="4160"/>
      <c r="N24" s="4144"/>
      <c r="O24" s="4160"/>
      <c r="P24" s="4160"/>
      <c r="Q24" s="4160"/>
    </row>
    <row r="25" spans="1:17" ht="6.75" customHeight="1">
      <c r="A25" s="4160"/>
      <c r="B25" s="4160"/>
      <c r="C25" s="4160"/>
      <c r="D25" s="4160"/>
      <c r="E25" s="4160"/>
      <c r="F25" s="4160"/>
      <c r="G25" s="4159"/>
      <c r="H25" s="4160"/>
      <c r="J25" s="4149"/>
      <c r="K25" s="4160"/>
      <c r="N25" s="4144"/>
      <c r="O25" s="4160"/>
      <c r="P25" s="4160"/>
      <c r="Q25" s="4160"/>
    </row>
    <row r="26" spans="1:17" ht="6.75" customHeight="1">
      <c r="A26" s="4160"/>
      <c r="B26" s="4160"/>
      <c r="C26" s="4160"/>
      <c r="D26" s="4160"/>
      <c r="E26" s="4160"/>
      <c r="F26" s="4160"/>
      <c r="G26" s="4159"/>
      <c r="H26" s="4160"/>
      <c r="J26" s="4149"/>
      <c r="N26" s="4144"/>
      <c r="O26" s="4160"/>
      <c r="P26" s="4160"/>
      <c r="Q26" s="4160"/>
    </row>
    <row r="27" spans="1:17" ht="6.75" customHeight="1">
      <c r="A27" s="4160"/>
      <c r="B27" s="4160"/>
      <c r="C27" s="4160"/>
      <c r="D27" s="4160"/>
      <c r="E27" s="4160"/>
      <c r="F27" s="4160"/>
      <c r="G27" s="4159"/>
      <c r="H27" s="4160"/>
      <c r="J27" s="4149"/>
      <c r="N27" s="4144"/>
      <c r="O27" s="4160"/>
      <c r="P27" s="4160"/>
      <c r="Q27" s="4160"/>
    </row>
    <row r="28" spans="1:17" ht="6.75" customHeight="1">
      <c r="A28" s="4160"/>
      <c r="B28" s="4160"/>
      <c r="C28" s="4160"/>
      <c r="D28" s="4160"/>
      <c r="E28" s="4160"/>
      <c r="F28" s="4160"/>
      <c r="G28" s="4159"/>
      <c r="H28" s="4160"/>
      <c r="J28" s="4149"/>
      <c r="N28" s="4144"/>
      <c r="O28" s="4160"/>
      <c r="P28" s="4160"/>
      <c r="Q28" s="4160"/>
    </row>
    <row r="29" spans="1:17" ht="6.75" customHeight="1">
      <c r="A29" s="4160"/>
      <c r="B29" s="4160"/>
      <c r="C29" s="4160"/>
      <c r="D29" s="4160"/>
      <c r="E29" s="4160"/>
      <c r="F29" s="4160"/>
      <c r="G29" s="4159"/>
      <c r="J29" s="4149"/>
      <c r="N29" s="4144"/>
      <c r="O29" s="4160"/>
      <c r="P29" s="4160"/>
      <c r="Q29" s="4160"/>
    </row>
    <row r="30" spans="1:17" ht="6.75" customHeight="1">
      <c r="A30" s="4160"/>
      <c r="B30" s="4160"/>
      <c r="C30" s="4160"/>
      <c r="D30" s="4160"/>
      <c r="E30" s="4160"/>
      <c r="F30" s="4160"/>
      <c r="G30" s="4159"/>
      <c r="J30" s="4149"/>
      <c r="N30" s="4160"/>
      <c r="O30" s="4160"/>
      <c r="P30" s="4160"/>
      <c r="Q30" s="4160"/>
    </row>
    <row r="31" spans="1:17" ht="6.75" customHeight="1">
      <c r="A31" s="4160"/>
      <c r="B31" s="4160"/>
      <c r="C31" s="4160"/>
      <c r="D31" s="4160"/>
      <c r="E31" s="4160"/>
      <c r="F31" s="4160"/>
      <c r="G31" s="4159"/>
      <c r="J31" s="4162"/>
      <c r="K31" s="6433" t="s">
        <v>7742</v>
      </c>
      <c r="L31" s="4142"/>
      <c r="M31" s="4142"/>
      <c r="N31" s="6432" t="s">
        <v>7743</v>
      </c>
      <c r="O31" s="4160"/>
      <c r="P31" s="4160"/>
      <c r="Q31" s="4160"/>
    </row>
    <row r="32" spans="1:17" ht="6.75" customHeight="1">
      <c r="A32" s="4160"/>
      <c r="B32" s="4160"/>
      <c r="C32" s="4160"/>
      <c r="D32" s="4160"/>
      <c r="E32" s="4160"/>
      <c r="F32" s="4160"/>
      <c r="G32" s="4159"/>
      <c r="J32" s="4145"/>
      <c r="K32" s="6433"/>
      <c r="L32" s="4163"/>
      <c r="M32" s="4163"/>
      <c r="N32" s="6432"/>
      <c r="O32" s="4160"/>
      <c r="P32" s="4160"/>
      <c r="Q32" s="4160"/>
    </row>
    <row r="33" spans="1:17" ht="6.75" customHeight="1">
      <c r="A33" s="4160"/>
      <c r="B33" s="4160"/>
      <c r="C33" s="4160"/>
      <c r="D33" s="4160"/>
      <c r="E33" s="4160"/>
      <c r="F33" s="4160"/>
      <c r="G33" s="4159"/>
      <c r="J33" s="4150"/>
      <c r="L33" s="4142"/>
      <c r="M33" s="4142"/>
      <c r="N33" s="4144"/>
      <c r="O33" s="4160"/>
      <c r="P33" s="4160"/>
      <c r="Q33" s="4160"/>
    </row>
    <row r="34" spans="1:17" ht="6.75" customHeight="1">
      <c r="A34" s="4160"/>
      <c r="B34" s="4160"/>
      <c r="C34" s="4160"/>
      <c r="D34" s="4160"/>
      <c r="E34" s="4160"/>
      <c r="F34" s="4160"/>
      <c r="G34" s="4159"/>
      <c r="J34" s="4150"/>
      <c r="L34" s="4142"/>
      <c r="M34" s="4142"/>
      <c r="N34" s="4144"/>
      <c r="O34" s="4160"/>
      <c r="P34" s="4160"/>
      <c r="Q34" s="4160"/>
    </row>
    <row r="35" spans="1:17" ht="6.75" customHeight="1">
      <c r="A35" s="4160"/>
      <c r="B35" s="4160"/>
      <c r="C35" s="4160"/>
      <c r="D35" s="4160"/>
      <c r="E35" s="4160"/>
      <c r="F35" s="4160"/>
      <c r="G35" s="4159"/>
      <c r="J35" s="4150"/>
      <c r="L35" s="4142"/>
      <c r="M35" s="4142"/>
      <c r="N35" s="4144"/>
      <c r="O35" s="4160"/>
      <c r="P35" s="4160"/>
      <c r="Q35" s="4160"/>
    </row>
    <row r="36" spans="1:17" ht="6.75" customHeight="1" thickBot="1">
      <c r="A36" s="4160"/>
      <c r="B36" s="4160"/>
      <c r="C36" s="4160"/>
      <c r="D36" s="4160"/>
      <c r="E36" s="4160"/>
      <c r="F36" s="4160"/>
      <c r="G36" s="4159"/>
      <c r="J36" s="4150"/>
      <c r="L36" s="4142"/>
      <c r="M36" s="4142"/>
      <c r="N36" s="4144"/>
      <c r="O36" s="4160"/>
      <c r="P36" s="4160"/>
      <c r="Q36" s="4160"/>
    </row>
    <row r="37" spans="1:17" ht="6.75" customHeight="1" thickTop="1">
      <c r="A37" s="6429" t="s">
        <v>7744</v>
      </c>
      <c r="B37" s="4160"/>
      <c r="C37" s="4160"/>
      <c r="D37" s="4160"/>
      <c r="E37" s="4160"/>
      <c r="F37" s="4160"/>
      <c r="G37" s="4159"/>
      <c r="J37" s="4150"/>
      <c r="L37" s="4142"/>
      <c r="M37" s="4142"/>
      <c r="N37" s="4144"/>
      <c r="O37" s="4160"/>
      <c r="P37" s="4160"/>
      <c r="Q37" s="4160"/>
    </row>
    <row r="38" spans="1:17" ht="6.75" customHeight="1">
      <c r="A38" s="6430"/>
      <c r="B38" s="4160"/>
      <c r="C38" s="4164"/>
      <c r="D38" s="4164"/>
      <c r="E38" s="4164"/>
      <c r="F38" s="4160"/>
      <c r="G38" s="4159"/>
      <c r="J38" s="4150"/>
      <c r="L38" s="4142"/>
      <c r="M38" s="4142"/>
      <c r="N38" s="4144"/>
      <c r="O38" s="4160"/>
      <c r="P38" s="4160"/>
      <c r="Q38" s="4160"/>
    </row>
    <row r="39" spans="1:17" ht="6.75" customHeight="1">
      <c r="A39" s="6430"/>
      <c r="B39" s="4165"/>
      <c r="C39" s="4147"/>
      <c r="D39" s="4160"/>
      <c r="E39" s="4160"/>
      <c r="F39" s="4166"/>
      <c r="G39" s="4159"/>
      <c r="J39" s="4150"/>
      <c r="L39" s="4142"/>
      <c r="M39" s="4142"/>
      <c r="N39" s="4144"/>
      <c r="O39" s="4160"/>
      <c r="P39" s="4160"/>
      <c r="Q39" s="4160"/>
    </row>
    <row r="40" spans="1:17" ht="6.75" customHeight="1" thickBot="1">
      <c r="A40" s="6431"/>
      <c r="B40" s="4160"/>
      <c r="C40" s="4160"/>
      <c r="D40" s="4160"/>
      <c r="E40" s="4160"/>
      <c r="F40" s="4160"/>
      <c r="G40" s="4159"/>
      <c r="J40" s="4150"/>
      <c r="L40" s="4142"/>
      <c r="M40" s="4142"/>
      <c r="N40" s="4144"/>
      <c r="O40" s="4160"/>
      <c r="P40" s="4160"/>
      <c r="Q40" s="4160"/>
    </row>
    <row r="41" spans="1:17" ht="6.75" customHeight="1" thickTop="1">
      <c r="A41" s="4160"/>
      <c r="B41" s="4160"/>
      <c r="C41" s="4160"/>
      <c r="D41" s="4160"/>
      <c r="E41" s="4160"/>
      <c r="F41" s="4160"/>
      <c r="G41" s="4159"/>
      <c r="J41" s="4150"/>
      <c r="L41" s="4142"/>
      <c r="M41" s="4142"/>
      <c r="N41" s="4144"/>
      <c r="O41" s="4160"/>
      <c r="P41" s="4160"/>
      <c r="Q41" s="4160"/>
    </row>
    <row r="42" spans="1:17" ht="6.75" customHeight="1">
      <c r="A42" s="4160"/>
      <c r="B42" s="4160"/>
      <c r="C42" s="4160"/>
      <c r="D42" s="4160"/>
      <c r="E42" s="4160"/>
      <c r="F42" s="4160"/>
      <c r="G42" s="4159"/>
      <c r="J42" s="4150"/>
      <c r="L42" s="4142"/>
      <c r="M42" s="4142"/>
      <c r="N42" s="4144"/>
      <c r="O42" s="4160"/>
      <c r="P42" s="4160"/>
      <c r="Q42" s="4160"/>
    </row>
    <row r="43" spans="1:17" ht="6.75" customHeight="1">
      <c r="A43" s="4160"/>
      <c r="B43" s="4160"/>
      <c r="C43" s="4160"/>
      <c r="D43" s="4160"/>
      <c r="E43" s="4160"/>
      <c r="F43" s="4160"/>
      <c r="G43" s="4159"/>
      <c r="J43" s="4150"/>
      <c r="L43" s="4142"/>
      <c r="M43" s="4142"/>
      <c r="N43" s="4144"/>
      <c r="O43" s="4160"/>
      <c r="P43" s="4160"/>
      <c r="Q43" s="4160"/>
    </row>
    <row r="44" spans="1:17" ht="6.75" customHeight="1">
      <c r="A44" s="4160"/>
      <c r="B44" s="4160"/>
      <c r="C44" s="4160"/>
      <c r="D44" s="4160"/>
      <c r="E44" s="4160"/>
      <c r="F44" s="4160"/>
      <c r="G44" s="4159"/>
      <c r="J44" s="4150"/>
      <c r="L44" s="4142"/>
      <c r="M44" s="4142"/>
      <c r="N44" s="4160"/>
      <c r="O44" s="4160"/>
      <c r="P44" s="4160"/>
      <c r="Q44" s="4160"/>
    </row>
    <row r="45" spans="1:17" ht="6.75" customHeight="1">
      <c r="A45" s="4160"/>
      <c r="B45" s="4160"/>
      <c r="C45" s="4160"/>
      <c r="D45" s="4160"/>
      <c r="E45" s="4160"/>
      <c r="F45" s="4160"/>
      <c r="G45" s="4159"/>
      <c r="J45" s="4150"/>
      <c r="L45" s="4142"/>
      <c r="M45" s="4142"/>
      <c r="N45" s="4144"/>
      <c r="O45" s="4160"/>
      <c r="P45" s="4160"/>
      <c r="Q45" s="4160"/>
    </row>
    <row r="46" spans="1:17" ht="6.75" customHeight="1">
      <c r="A46" s="4160"/>
      <c r="B46" s="4160"/>
      <c r="C46" s="4160"/>
      <c r="D46" s="4160"/>
      <c r="E46" s="4160"/>
      <c r="F46" s="4160"/>
      <c r="G46" s="4159"/>
      <c r="J46" s="4150"/>
      <c r="L46" s="4142"/>
      <c r="M46" s="4142"/>
      <c r="N46" s="4144"/>
      <c r="O46" s="4160"/>
      <c r="P46" s="4160"/>
      <c r="Q46" s="4160"/>
    </row>
    <row r="47" spans="1:17" ht="6.75" customHeight="1">
      <c r="A47" s="4160"/>
      <c r="B47" s="4160"/>
      <c r="C47" s="4160"/>
      <c r="D47" s="4160"/>
      <c r="E47" s="4160"/>
      <c r="F47" s="4160"/>
      <c r="G47" s="4159"/>
      <c r="J47" s="4150"/>
      <c r="L47" s="4142"/>
      <c r="M47" s="4142"/>
      <c r="N47" s="4144"/>
      <c r="O47" s="4160"/>
      <c r="P47" s="4160"/>
      <c r="Q47" s="4160"/>
    </row>
    <row r="48" spans="1:17" ht="6.75" customHeight="1">
      <c r="A48" s="4160"/>
      <c r="B48" s="4160"/>
      <c r="C48" s="4160"/>
      <c r="D48" s="4160"/>
      <c r="E48" s="4160"/>
      <c r="F48" s="4160"/>
      <c r="G48" s="4159"/>
      <c r="J48" s="4150"/>
      <c r="L48" s="4142"/>
      <c r="M48" s="4142"/>
      <c r="N48" s="4144"/>
      <c r="O48" s="4160"/>
      <c r="P48" s="4160"/>
      <c r="Q48" s="4160"/>
    </row>
    <row r="49" spans="1:17" ht="6.75" customHeight="1">
      <c r="A49" s="4160"/>
      <c r="B49" s="4160"/>
      <c r="C49" s="4160"/>
      <c r="D49" s="4160"/>
      <c r="E49" s="4160"/>
      <c r="F49" s="4160"/>
      <c r="G49" s="4159"/>
      <c r="J49" s="4150"/>
      <c r="L49" s="4142"/>
      <c r="M49" s="4142"/>
      <c r="N49" s="6432" t="s">
        <v>7745</v>
      </c>
      <c r="O49" s="4160"/>
      <c r="P49" s="4160"/>
      <c r="Q49" s="4160"/>
    </row>
    <row r="50" spans="1:17" ht="6.75" customHeight="1">
      <c r="A50" s="4160"/>
      <c r="B50" s="4160"/>
      <c r="C50" s="4160"/>
      <c r="D50" s="4160"/>
      <c r="E50" s="4160"/>
      <c r="F50" s="4160"/>
      <c r="G50" s="4159"/>
      <c r="J50" s="4150"/>
      <c r="L50" s="4142"/>
      <c r="M50" s="4167"/>
      <c r="N50" s="6432"/>
      <c r="O50" s="4160"/>
      <c r="P50" s="4160"/>
      <c r="Q50" s="4160"/>
    </row>
    <row r="51" spans="1:17" ht="6.75" customHeight="1">
      <c r="A51" s="4160"/>
      <c r="B51" s="4160"/>
      <c r="C51" s="4160"/>
      <c r="D51" s="4160"/>
      <c r="E51" s="4160"/>
      <c r="F51" s="4160"/>
      <c r="G51" s="4159"/>
      <c r="J51" s="4150"/>
      <c r="L51" s="4142"/>
      <c r="M51" s="4168"/>
      <c r="N51" s="4144"/>
      <c r="O51" s="4160"/>
      <c r="P51" s="4160"/>
      <c r="Q51" s="4160"/>
    </row>
    <row r="52" spans="1:17" ht="6.75" customHeight="1">
      <c r="A52" s="4160"/>
      <c r="B52" s="4160"/>
      <c r="C52" s="4160"/>
      <c r="D52" s="4160"/>
      <c r="E52" s="4160"/>
      <c r="F52" s="4160"/>
      <c r="G52" s="4159"/>
      <c r="J52" s="4150"/>
      <c r="L52" s="4142"/>
      <c r="M52" s="4168"/>
      <c r="N52" s="4144"/>
      <c r="O52" s="4160"/>
      <c r="P52" s="4160"/>
      <c r="Q52" s="4160"/>
    </row>
    <row r="53" spans="1:17" ht="6.75" customHeight="1">
      <c r="A53" s="4160"/>
      <c r="B53" s="4160"/>
      <c r="C53" s="4160"/>
      <c r="D53" s="4160"/>
      <c r="E53" s="4160"/>
      <c r="F53" s="4160"/>
      <c r="G53" s="4159"/>
      <c r="J53" s="4150"/>
      <c r="L53" s="4142"/>
      <c r="M53" s="4168"/>
      <c r="N53" s="4144"/>
      <c r="O53" s="4160"/>
      <c r="P53" s="4160"/>
      <c r="Q53" s="4160"/>
    </row>
    <row r="54" spans="1:17" ht="6.75" customHeight="1">
      <c r="A54" s="4160"/>
      <c r="B54" s="4160"/>
      <c r="C54" s="4160"/>
      <c r="D54" s="4160"/>
      <c r="E54" s="4160"/>
      <c r="F54" s="4160"/>
      <c r="G54" s="4159"/>
      <c r="J54" s="4151"/>
      <c r="K54" s="6433" t="s">
        <v>7746</v>
      </c>
      <c r="L54" s="4142"/>
      <c r="M54" s="4168"/>
      <c r="N54" s="4144"/>
      <c r="O54" s="4160"/>
      <c r="P54" s="4160"/>
      <c r="Q54" s="4160"/>
    </row>
    <row r="55" spans="1:17" ht="6.75" customHeight="1">
      <c r="A55" s="4160"/>
      <c r="B55" s="4160"/>
      <c r="C55" s="4160"/>
      <c r="D55" s="4160"/>
      <c r="E55" s="4160"/>
      <c r="F55" s="4160"/>
      <c r="G55" s="4159"/>
      <c r="J55" s="4145"/>
      <c r="K55" s="6433"/>
      <c r="L55" s="4169"/>
      <c r="M55" s="4168"/>
      <c r="N55" s="4160"/>
      <c r="O55" s="4160"/>
      <c r="P55" s="4160"/>
      <c r="Q55" s="4160"/>
    </row>
    <row r="56" spans="1:17" ht="6.75" customHeight="1">
      <c r="A56" s="4160"/>
      <c r="B56" s="4160"/>
      <c r="C56" s="4160"/>
      <c r="D56" s="4160"/>
      <c r="E56" s="4160"/>
      <c r="F56" s="4160"/>
      <c r="G56" s="4159"/>
      <c r="J56" s="4150"/>
      <c r="L56" s="4142"/>
      <c r="M56" s="4168"/>
      <c r="N56" s="4160"/>
      <c r="O56" s="4160"/>
      <c r="P56" s="4160"/>
      <c r="Q56" s="4160"/>
    </row>
    <row r="57" spans="1:17" ht="6.75" customHeight="1">
      <c r="A57" s="4160"/>
      <c r="B57" s="4160"/>
      <c r="C57" s="4160"/>
      <c r="D57" s="4160"/>
      <c r="E57" s="4160"/>
      <c r="F57" s="4160"/>
      <c r="G57" s="4159"/>
      <c r="J57" s="4150"/>
      <c r="L57" s="4142"/>
      <c r="M57" s="4168"/>
      <c r="N57" s="4144"/>
      <c r="O57" s="4160"/>
      <c r="P57" s="4160"/>
      <c r="Q57" s="4160"/>
    </row>
    <row r="58" spans="1:17" ht="6.75" customHeight="1">
      <c r="A58" s="4160"/>
      <c r="B58" s="4160"/>
      <c r="C58" s="4160"/>
      <c r="D58" s="4160"/>
      <c r="E58" s="4160"/>
      <c r="F58" s="4160"/>
      <c r="G58" s="4159"/>
      <c r="J58" s="4150"/>
      <c r="L58" s="4142"/>
      <c r="M58" s="4168"/>
      <c r="N58" s="4144"/>
      <c r="O58" s="4160"/>
      <c r="P58" s="4160"/>
      <c r="Q58" s="4160"/>
    </row>
    <row r="59" spans="1:17" ht="6.75" customHeight="1">
      <c r="A59" s="4160"/>
      <c r="B59" s="4160"/>
      <c r="C59" s="4160"/>
      <c r="D59" s="4160"/>
      <c r="E59" s="4160"/>
      <c r="F59" s="4160"/>
      <c r="G59" s="4159"/>
      <c r="J59" s="4150"/>
      <c r="L59" s="4142"/>
      <c r="M59" s="4170"/>
      <c r="N59" s="6432" t="s">
        <v>7747</v>
      </c>
      <c r="O59" s="4160"/>
      <c r="P59" s="4160"/>
      <c r="Q59" s="4160"/>
    </row>
    <row r="60" spans="1:17" ht="6.75" customHeight="1">
      <c r="A60" s="4160"/>
      <c r="B60" s="4160"/>
      <c r="C60" s="4160"/>
      <c r="D60" s="4160"/>
      <c r="E60" s="4160"/>
      <c r="F60" s="4160"/>
      <c r="G60" s="4159"/>
      <c r="J60" s="4150"/>
      <c r="L60" s="4142"/>
      <c r="M60" s="4142"/>
      <c r="N60" s="6432"/>
      <c r="O60" s="4160"/>
      <c r="P60" s="4160"/>
      <c r="Q60" s="4160"/>
    </row>
    <row r="61" spans="1:17" ht="6.75" customHeight="1">
      <c r="A61" s="4160"/>
      <c r="B61" s="4160"/>
      <c r="C61" s="4160"/>
      <c r="D61" s="4160"/>
      <c r="E61" s="4160"/>
      <c r="F61" s="4160"/>
      <c r="G61" s="4159"/>
      <c r="H61" s="6434" t="s">
        <v>7748</v>
      </c>
      <c r="J61" s="4150"/>
      <c r="L61" s="4142"/>
      <c r="M61" s="4142"/>
      <c r="N61" s="4160"/>
      <c r="O61" s="4160"/>
      <c r="P61" s="4160"/>
      <c r="Q61" s="4160"/>
    </row>
    <row r="62" spans="1:17" ht="6.75" customHeight="1">
      <c r="A62" s="4160"/>
      <c r="B62" s="4160"/>
      <c r="C62" s="4160"/>
      <c r="D62" s="4160"/>
      <c r="E62" s="4160"/>
      <c r="F62" s="4160"/>
      <c r="G62" s="4171"/>
      <c r="H62" s="6435"/>
      <c r="I62" s="4162"/>
      <c r="J62" s="4150"/>
      <c r="L62" s="4142"/>
      <c r="M62" s="4142"/>
      <c r="N62" s="4160"/>
      <c r="O62" s="4160"/>
      <c r="P62" s="4160"/>
      <c r="Q62" s="4160"/>
    </row>
    <row r="63" spans="1:17" ht="6.75" customHeight="1">
      <c r="A63" s="4160"/>
      <c r="B63" s="4160"/>
      <c r="C63" s="4160"/>
      <c r="D63" s="4160"/>
      <c r="E63" s="4160"/>
      <c r="F63" s="4160"/>
      <c r="G63" s="4160"/>
      <c r="H63" s="6435"/>
      <c r="J63" s="4150"/>
      <c r="L63" s="4142"/>
      <c r="M63" s="4142"/>
      <c r="N63" s="4144"/>
      <c r="O63" s="4160"/>
      <c r="P63" s="4160"/>
      <c r="Q63" s="4160"/>
    </row>
    <row r="64" spans="1:17" ht="6.75" customHeight="1">
      <c r="A64" s="4160"/>
      <c r="B64" s="4160"/>
      <c r="C64" s="4160"/>
      <c r="D64" s="4160"/>
      <c r="E64" s="4160"/>
      <c r="F64" s="4160"/>
      <c r="G64" s="4160"/>
      <c r="H64" s="6436"/>
      <c r="J64" s="4150"/>
      <c r="L64" s="4142"/>
      <c r="M64" s="4142"/>
      <c r="N64" s="4144"/>
      <c r="O64" s="4160"/>
      <c r="P64" s="4160"/>
      <c r="Q64" s="4160"/>
    </row>
    <row r="65" spans="1:17" ht="6.75" customHeight="1">
      <c r="A65" s="4160"/>
      <c r="B65" s="4160"/>
      <c r="C65" s="4160"/>
      <c r="D65" s="4160"/>
      <c r="E65" s="4160"/>
      <c r="F65" s="4160"/>
      <c r="G65" s="4160"/>
      <c r="J65" s="4150"/>
      <c r="L65" s="4142"/>
      <c r="M65" s="4142"/>
      <c r="N65" s="4144"/>
      <c r="O65" s="4160"/>
      <c r="P65" s="4160"/>
      <c r="Q65" s="4160"/>
    </row>
    <row r="66" spans="1:17" ht="6.75" customHeight="1">
      <c r="A66" s="4160"/>
      <c r="B66" s="4160"/>
      <c r="C66" s="4160"/>
      <c r="D66" s="4160"/>
      <c r="E66" s="4160"/>
      <c r="F66" s="4160"/>
      <c r="G66" s="4160"/>
      <c r="J66" s="4150"/>
      <c r="L66" s="4142"/>
      <c r="M66" s="4142"/>
      <c r="N66" s="4144"/>
      <c r="O66" s="4160"/>
      <c r="P66" s="4160"/>
      <c r="Q66" s="4160"/>
    </row>
    <row r="67" spans="1:17" ht="6.75" customHeight="1">
      <c r="A67" s="4160"/>
      <c r="B67" s="4160"/>
      <c r="C67" s="4160"/>
      <c r="D67" s="4160"/>
      <c r="E67" s="4160"/>
      <c r="F67" s="4160"/>
      <c r="G67" s="4160"/>
      <c r="J67" s="4150"/>
      <c r="L67" s="4142"/>
      <c r="M67" s="4142"/>
      <c r="N67" s="4160"/>
      <c r="O67" s="4160"/>
      <c r="P67" s="4160"/>
      <c r="Q67" s="4160"/>
    </row>
    <row r="68" spans="1:17" ht="6.75" customHeight="1">
      <c r="A68" s="4160"/>
      <c r="B68" s="4160"/>
      <c r="C68" s="4160"/>
      <c r="D68" s="4160"/>
      <c r="E68" s="4160"/>
      <c r="F68" s="4160"/>
      <c r="G68" s="4160"/>
      <c r="J68" s="4150"/>
      <c r="L68" s="4142"/>
      <c r="M68" s="4142"/>
      <c r="N68" s="4144"/>
      <c r="O68" s="4160"/>
      <c r="P68" s="4160"/>
      <c r="Q68" s="4160"/>
    </row>
    <row r="69" spans="1:17" ht="6.75" customHeight="1">
      <c r="A69" s="4160"/>
      <c r="B69" s="4160"/>
      <c r="C69" s="4160"/>
      <c r="D69" s="4160"/>
      <c r="E69" s="4160"/>
      <c r="F69" s="4160"/>
      <c r="G69" s="4160"/>
      <c r="J69" s="4150"/>
      <c r="L69" s="4142"/>
      <c r="M69" s="4142"/>
      <c r="N69" s="4144"/>
      <c r="O69" s="4160"/>
      <c r="P69" s="4160"/>
      <c r="Q69" s="4160"/>
    </row>
    <row r="70" spans="1:17" ht="6.75" customHeight="1">
      <c r="A70" s="4160"/>
      <c r="B70" s="4160"/>
      <c r="C70" s="4160"/>
      <c r="D70" s="4160"/>
      <c r="E70" s="4160"/>
      <c r="F70" s="4160"/>
      <c r="G70" s="4160"/>
      <c r="J70" s="4150"/>
      <c r="L70" s="4142"/>
      <c r="M70" s="4142"/>
      <c r="N70" s="4144"/>
      <c r="O70" s="4160"/>
      <c r="P70" s="4160"/>
      <c r="Q70" s="4160"/>
    </row>
    <row r="71" spans="1:17" ht="6.75" customHeight="1">
      <c r="A71" s="4160"/>
      <c r="B71" s="4160"/>
      <c r="C71" s="4160"/>
      <c r="D71" s="4160"/>
      <c r="E71" s="4160"/>
      <c r="F71" s="4160"/>
      <c r="G71" s="4160"/>
      <c r="J71" s="4150"/>
      <c r="L71" s="4142"/>
      <c r="M71" s="4142"/>
      <c r="N71" s="4144"/>
      <c r="O71" s="4160"/>
      <c r="P71" s="4160"/>
      <c r="Q71" s="4160"/>
    </row>
    <row r="72" spans="1:17" ht="6.75" customHeight="1">
      <c r="A72" s="4160"/>
      <c r="B72" s="4160"/>
      <c r="C72" s="4160"/>
      <c r="D72" s="4160"/>
      <c r="E72" s="4160"/>
      <c r="F72" s="4160"/>
      <c r="G72" s="4160"/>
      <c r="J72" s="4150"/>
      <c r="L72" s="4142"/>
      <c r="M72" s="4142"/>
      <c r="N72" s="4144"/>
      <c r="O72" s="4160"/>
      <c r="P72" s="4160"/>
      <c r="Q72" s="4160"/>
    </row>
    <row r="73" spans="1:17" ht="6.75" customHeight="1">
      <c r="A73" s="4160"/>
      <c r="B73" s="4160"/>
      <c r="C73" s="4160"/>
      <c r="D73" s="4160"/>
      <c r="E73" s="4160"/>
      <c r="F73" s="4160"/>
      <c r="G73" s="4160"/>
      <c r="J73" s="4151"/>
      <c r="K73" s="6433" t="s">
        <v>7749</v>
      </c>
      <c r="L73" s="4142"/>
      <c r="M73" s="4142"/>
      <c r="N73" s="6432" t="s">
        <v>7750</v>
      </c>
      <c r="O73" s="4160"/>
      <c r="P73" s="4160"/>
      <c r="Q73" s="4160"/>
    </row>
    <row r="74" spans="1:17" ht="6.75" customHeight="1">
      <c r="A74" s="4160"/>
      <c r="B74" s="4160"/>
      <c r="C74" s="4160"/>
      <c r="D74" s="4160"/>
      <c r="E74" s="4160"/>
      <c r="F74" s="4160"/>
      <c r="G74" s="4160"/>
      <c r="J74" s="4145"/>
      <c r="K74" s="6433"/>
      <c r="L74" s="4163"/>
      <c r="M74" s="4163"/>
      <c r="N74" s="6432"/>
      <c r="O74" s="4160"/>
      <c r="P74" s="4160"/>
      <c r="Q74" s="4160"/>
    </row>
    <row r="75" spans="1:17" ht="6.75" customHeight="1">
      <c r="A75" s="4160"/>
      <c r="B75" s="4160"/>
      <c r="C75" s="4160"/>
      <c r="D75" s="4160"/>
      <c r="E75" s="4160"/>
      <c r="F75" s="4160"/>
      <c r="G75" s="4160"/>
      <c r="J75" s="4150"/>
      <c r="L75" s="4142"/>
      <c r="M75" s="4142"/>
      <c r="N75" s="4144"/>
      <c r="O75" s="4160"/>
      <c r="P75" s="4160"/>
      <c r="Q75" s="4160"/>
    </row>
    <row r="76" spans="1:17" ht="6.75" customHeight="1">
      <c r="A76" s="4160"/>
      <c r="B76" s="4160"/>
      <c r="C76" s="4160"/>
      <c r="D76" s="4160"/>
      <c r="E76" s="4160"/>
      <c r="F76" s="4160"/>
      <c r="G76" s="4160"/>
      <c r="J76" s="4150"/>
      <c r="L76" s="4142"/>
      <c r="M76" s="4142"/>
      <c r="N76" s="4144"/>
      <c r="O76" s="4160"/>
      <c r="P76" s="4160"/>
      <c r="Q76" s="4160"/>
    </row>
    <row r="77" spans="1:17" ht="6.75" customHeight="1">
      <c r="A77" s="4160"/>
      <c r="B77" s="4160"/>
      <c r="C77" s="4160"/>
      <c r="D77" s="4160"/>
      <c r="E77" s="4160"/>
      <c r="F77" s="4160"/>
      <c r="G77" s="4160"/>
      <c r="J77" s="4150"/>
      <c r="L77" s="4142"/>
      <c r="M77" s="4142"/>
      <c r="N77" s="4144"/>
      <c r="O77" s="4160"/>
      <c r="P77" s="4160"/>
      <c r="Q77" s="4160"/>
    </row>
    <row r="78" spans="1:17" ht="6.75" customHeight="1">
      <c r="A78" s="4160"/>
      <c r="B78" s="4160"/>
      <c r="C78" s="4160"/>
      <c r="D78" s="4160"/>
      <c r="E78" s="4160"/>
      <c r="F78" s="4160"/>
      <c r="G78" s="4160"/>
      <c r="J78" s="4150"/>
      <c r="L78" s="4142"/>
      <c r="M78" s="4142"/>
      <c r="N78" s="4160"/>
      <c r="O78" s="4160"/>
      <c r="P78" s="4160"/>
      <c r="Q78" s="4160"/>
    </row>
    <row r="79" spans="1:17" ht="6.75" customHeight="1">
      <c r="A79" s="4160"/>
      <c r="B79" s="4160"/>
      <c r="C79" s="4160"/>
      <c r="D79" s="4160"/>
      <c r="E79" s="4160"/>
      <c r="F79" s="4160"/>
      <c r="G79" s="4160"/>
      <c r="J79" s="4150"/>
      <c r="L79" s="4142"/>
      <c r="M79" s="4142"/>
      <c r="N79" s="4160"/>
      <c r="O79" s="4160"/>
      <c r="P79" s="4160"/>
      <c r="Q79" s="4160"/>
    </row>
    <row r="80" spans="1:17" ht="6.75" customHeight="1">
      <c r="A80" s="4160"/>
      <c r="B80" s="4160"/>
      <c r="C80" s="4160"/>
      <c r="D80" s="4160"/>
      <c r="E80" s="4160"/>
      <c r="F80" s="4160"/>
      <c r="G80" s="4160"/>
      <c r="J80" s="4150"/>
      <c r="L80" s="4142"/>
      <c r="M80" s="4142"/>
      <c r="N80" s="4144"/>
      <c r="O80" s="4160"/>
      <c r="P80" s="4160"/>
      <c r="Q80" s="4160"/>
    </row>
    <row r="81" spans="1:17" ht="6.75" customHeight="1">
      <c r="A81" s="4160"/>
      <c r="B81" s="4160"/>
      <c r="C81" s="4160"/>
      <c r="D81" s="4160"/>
      <c r="E81" s="4160"/>
      <c r="F81" s="4160"/>
      <c r="G81" s="4160"/>
      <c r="J81" s="4150"/>
      <c r="L81" s="4142"/>
      <c r="M81" s="4142"/>
      <c r="N81" s="4144"/>
      <c r="O81" s="4160"/>
      <c r="P81" s="4160"/>
      <c r="Q81" s="4160"/>
    </row>
    <row r="82" spans="1:17" ht="6.75" customHeight="1">
      <c r="A82" s="4160"/>
      <c r="B82" s="4160"/>
      <c r="C82" s="4160"/>
      <c r="D82" s="4160"/>
      <c r="E82" s="4160"/>
      <c r="F82" s="4160"/>
      <c r="G82" s="4160"/>
      <c r="J82" s="4150"/>
      <c r="L82" s="4142"/>
      <c r="M82" s="4142"/>
      <c r="N82" s="4144"/>
      <c r="O82" s="4160"/>
      <c r="P82" s="4160"/>
      <c r="Q82" s="4160"/>
    </row>
    <row r="83" spans="1:17" ht="6.75" customHeight="1">
      <c r="A83" s="4160"/>
      <c r="B83" s="4160"/>
      <c r="C83" s="4160"/>
      <c r="D83" s="4160"/>
      <c r="E83" s="4160"/>
      <c r="F83" s="4160"/>
      <c r="G83" s="4160"/>
      <c r="J83" s="4150"/>
      <c r="L83" s="4142"/>
      <c r="M83" s="4142"/>
      <c r="N83" s="4144"/>
      <c r="O83" s="4160"/>
      <c r="P83" s="4160"/>
      <c r="Q83" s="4160"/>
    </row>
    <row r="84" spans="1:17" ht="6.75" customHeight="1">
      <c r="A84" s="4160"/>
      <c r="B84" s="4160"/>
      <c r="C84" s="4160"/>
      <c r="D84" s="4160"/>
      <c r="E84" s="4160"/>
      <c r="F84" s="4160"/>
      <c r="G84" s="4160"/>
      <c r="J84" s="4150"/>
      <c r="L84" s="4142"/>
      <c r="M84" s="4142"/>
      <c r="N84" s="4160"/>
      <c r="O84" s="4160"/>
      <c r="P84" s="4160"/>
      <c r="Q84" s="4160"/>
    </row>
    <row r="85" spans="1:17" ht="6.75" customHeight="1">
      <c r="A85" s="4160"/>
      <c r="B85" s="4160"/>
      <c r="C85" s="4160"/>
      <c r="D85" s="4160"/>
      <c r="E85" s="4160"/>
      <c r="F85" s="4160"/>
      <c r="G85" s="4160"/>
      <c r="J85" s="4150"/>
      <c r="L85" s="4142"/>
      <c r="M85" s="4172"/>
      <c r="N85" s="6432"/>
      <c r="O85" s="4160"/>
      <c r="P85" s="4160"/>
      <c r="Q85" s="4160"/>
    </row>
    <row r="86" spans="1:17" ht="6.75" customHeight="1">
      <c r="A86" s="4160"/>
      <c r="B86" s="4160"/>
      <c r="C86" s="4160"/>
      <c r="D86" s="4160"/>
      <c r="E86" s="4160"/>
      <c r="F86" s="4160"/>
      <c r="G86" s="4160"/>
      <c r="J86" s="4150"/>
      <c r="L86" s="4172"/>
      <c r="M86" s="4172"/>
      <c r="N86" s="6432"/>
      <c r="O86" s="4160"/>
      <c r="P86" s="4160"/>
      <c r="Q86" s="4160"/>
    </row>
    <row r="87" spans="1:17" ht="6.75" customHeight="1">
      <c r="A87" s="4160"/>
      <c r="B87" s="4160"/>
      <c r="C87" s="4160"/>
      <c r="D87" s="4160"/>
      <c r="E87" s="4160"/>
      <c r="F87" s="4160"/>
      <c r="G87" s="4160"/>
      <c r="J87" s="4150"/>
      <c r="L87" s="4172"/>
      <c r="M87" s="4172"/>
      <c r="N87" s="6432"/>
      <c r="O87" s="4160"/>
      <c r="P87" s="4160"/>
      <c r="Q87" s="4160"/>
    </row>
    <row r="88" spans="1:17" ht="6.75" customHeight="1">
      <c r="A88" s="4160"/>
      <c r="B88" s="4160"/>
      <c r="C88" s="4160"/>
      <c r="D88" s="4160"/>
      <c r="E88" s="4160"/>
      <c r="F88" s="4160"/>
      <c r="G88" s="4160"/>
      <c r="J88" s="4150"/>
      <c r="L88" s="4142"/>
      <c r="M88" s="4172"/>
      <c r="N88" s="6432"/>
      <c r="O88" s="4160"/>
      <c r="P88" s="4160"/>
      <c r="Q88" s="4160"/>
    </row>
    <row r="89" spans="1:17" ht="6.75" customHeight="1">
      <c r="A89" s="4160"/>
      <c r="B89" s="4160"/>
      <c r="C89" s="4160"/>
      <c r="D89" s="4160"/>
      <c r="E89" s="4160"/>
      <c r="F89" s="4160"/>
      <c r="G89" s="4160"/>
      <c r="J89" s="4150"/>
      <c r="L89" s="4142"/>
      <c r="M89" s="4172"/>
      <c r="N89" s="6432"/>
      <c r="O89" s="4160"/>
      <c r="P89" s="4160"/>
      <c r="Q89" s="4160"/>
    </row>
    <row r="90" spans="1:17" ht="6.75" customHeight="1">
      <c r="A90" s="4160"/>
      <c r="B90" s="4160"/>
      <c r="C90" s="4160"/>
      <c r="D90" s="4160"/>
      <c r="E90" s="4160"/>
      <c r="F90" s="4160"/>
      <c r="G90" s="4160"/>
      <c r="J90" s="4150"/>
      <c r="L90" s="4142"/>
      <c r="M90" s="4172"/>
      <c r="N90" s="6432"/>
      <c r="O90" s="4160"/>
      <c r="P90" s="4160"/>
      <c r="Q90" s="4160"/>
    </row>
    <row r="91" spans="1:17" ht="6.75" customHeight="1">
      <c r="A91" s="4160"/>
      <c r="B91" s="4160"/>
      <c r="C91" s="4160"/>
      <c r="D91" s="4160"/>
      <c r="E91" s="4160"/>
      <c r="F91" s="4160"/>
      <c r="G91" s="4160"/>
      <c r="J91" s="4150"/>
      <c r="L91" s="4142"/>
      <c r="M91" s="4172"/>
      <c r="N91" s="6432" t="s">
        <v>7751</v>
      </c>
      <c r="O91" s="4160"/>
      <c r="P91" s="4160"/>
      <c r="Q91" s="4160"/>
    </row>
    <row r="92" spans="1:17" ht="6.75" customHeight="1">
      <c r="A92" s="4160"/>
      <c r="B92" s="4160"/>
      <c r="C92" s="4160"/>
      <c r="D92" s="4160"/>
      <c r="E92" s="4160"/>
      <c r="F92" s="4160"/>
      <c r="G92" s="4160"/>
      <c r="J92" s="4150"/>
      <c r="L92" s="4142"/>
      <c r="M92" s="4167"/>
      <c r="N92" s="6432"/>
      <c r="O92" s="4160"/>
      <c r="P92" s="4160"/>
      <c r="Q92" s="4160"/>
    </row>
    <row r="93" spans="1:17" ht="6.75" customHeight="1">
      <c r="A93" s="4160"/>
      <c r="B93" s="4160"/>
      <c r="C93" s="4160"/>
      <c r="D93" s="4160"/>
      <c r="E93" s="4160"/>
      <c r="F93" s="4160"/>
      <c r="G93" s="4160"/>
      <c r="J93" s="4150"/>
      <c r="L93" s="4142"/>
      <c r="M93" s="4168"/>
      <c r="N93" s="6432"/>
      <c r="O93" s="4160"/>
      <c r="P93" s="4160"/>
      <c r="Q93" s="4160"/>
    </row>
    <row r="94" spans="1:17" ht="6.75" customHeight="1">
      <c r="A94" s="4160"/>
      <c r="B94" s="4160"/>
      <c r="C94" s="4160"/>
      <c r="D94" s="4160"/>
      <c r="E94" s="4160"/>
      <c r="F94" s="4160"/>
      <c r="G94" s="4160"/>
      <c r="J94" s="4150"/>
      <c r="L94" s="4142"/>
      <c r="M94" s="4168"/>
      <c r="N94" s="6432"/>
      <c r="O94" s="4160"/>
      <c r="P94" s="4160"/>
      <c r="Q94" s="4160"/>
    </row>
    <row r="95" spans="1:17" ht="6.75" customHeight="1">
      <c r="A95" s="4160"/>
      <c r="B95" s="4160"/>
      <c r="C95" s="4160"/>
      <c r="D95" s="4160"/>
      <c r="E95" s="4160"/>
      <c r="F95" s="4160"/>
      <c r="G95" s="4160"/>
      <c r="J95" s="4150"/>
      <c r="L95" s="4142"/>
      <c r="M95" s="4168"/>
      <c r="N95" s="6432"/>
      <c r="O95" s="4160"/>
      <c r="P95" s="4160"/>
      <c r="Q95" s="4160"/>
    </row>
    <row r="96" spans="1:17" ht="6.75" customHeight="1">
      <c r="A96" s="4160"/>
      <c r="B96" s="4160"/>
      <c r="C96" s="4160"/>
      <c r="D96" s="4160"/>
      <c r="E96" s="4160"/>
      <c r="F96" s="4160"/>
      <c r="G96" s="4160"/>
      <c r="J96" s="4151"/>
      <c r="K96" s="6433" t="s">
        <v>7752</v>
      </c>
      <c r="L96" s="4142"/>
      <c r="M96" s="4168"/>
      <c r="N96" s="6432"/>
      <c r="O96" s="4160"/>
      <c r="P96" s="4160"/>
      <c r="Q96" s="4160"/>
    </row>
    <row r="97" spans="1:17" ht="6.75" customHeight="1">
      <c r="A97" s="4160"/>
      <c r="B97" s="4160"/>
      <c r="C97" s="4160"/>
      <c r="D97" s="4160"/>
      <c r="E97" s="4160"/>
      <c r="F97" s="4160"/>
      <c r="G97" s="4160"/>
      <c r="K97" s="6433"/>
      <c r="L97" s="4169"/>
      <c r="M97" s="4168"/>
      <c r="N97" s="4160"/>
      <c r="O97" s="4160"/>
      <c r="P97" s="4160"/>
      <c r="Q97" s="4160"/>
    </row>
    <row r="98" spans="1:17" ht="6.75" customHeight="1">
      <c r="A98" s="4160"/>
      <c r="B98" s="4160"/>
      <c r="C98" s="4160"/>
      <c r="D98" s="4160"/>
      <c r="E98" s="4160"/>
      <c r="F98" s="4160"/>
      <c r="G98" s="4160"/>
      <c r="L98" s="4142"/>
      <c r="M98" s="4168"/>
      <c r="N98" s="4160"/>
      <c r="O98" s="4160"/>
      <c r="P98" s="4160"/>
      <c r="Q98" s="4160"/>
    </row>
    <row r="99" spans="1:17" ht="6.75" customHeight="1">
      <c r="A99" s="4160"/>
      <c r="B99" s="4160"/>
      <c r="C99" s="4160"/>
      <c r="D99" s="4160"/>
      <c r="E99" s="4160"/>
      <c r="F99" s="4160"/>
      <c r="G99" s="4160"/>
      <c r="L99" s="4142"/>
      <c r="M99" s="4168"/>
      <c r="N99" s="6432"/>
      <c r="O99" s="4160"/>
      <c r="P99" s="4160"/>
      <c r="Q99" s="4160"/>
    </row>
    <row r="100" spans="1:17" ht="6.75" customHeight="1">
      <c r="A100" s="4160"/>
      <c r="B100" s="4160"/>
      <c r="C100" s="4160"/>
      <c r="D100" s="4160"/>
      <c r="E100" s="4160"/>
      <c r="F100" s="4160"/>
      <c r="G100" s="4160"/>
      <c r="L100" s="4142"/>
      <c r="M100" s="4168"/>
      <c r="N100" s="6432"/>
      <c r="O100" s="4160"/>
      <c r="P100" s="4160"/>
      <c r="Q100" s="4160"/>
    </row>
    <row r="101" spans="1:17" ht="6.75" customHeight="1">
      <c r="A101" s="4160"/>
      <c r="B101" s="4160"/>
      <c r="C101" s="4160"/>
      <c r="D101" s="4160"/>
      <c r="E101" s="4160"/>
      <c r="F101" s="4160"/>
      <c r="G101" s="4160"/>
      <c r="L101" s="4142"/>
      <c r="M101" s="4170"/>
      <c r="N101" s="6432" t="s">
        <v>7753</v>
      </c>
      <c r="O101" s="4160"/>
      <c r="P101" s="4160"/>
      <c r="Q101" s="4160"/>
    </row>
    <row r="102" spans="1:17" ht="6.75" customHeight="1">
      <c r="A102" s="4160"/>
      <c r="B102" s="4160"/>
      <c r="C102" s="4160"/>
      <c r="D102" s="4160"/>
      <c r="E102" s="4160"/>
      <c r="F102" s="4160"/>
      <c r="G102" s="4160"/>
      <c r="L102" s="4142"/>
      <c r="M102" s="4142"/>
      <c r="N102" s="6432"/>
      <c r="O102" s="4160"/>
      <c r="P102" s="4160"/>
      <c r="Q102" s="4160"/>
    </row>
    <row r="103" spans="1:17" ht="6.75" customHeight="1">
      <c r="A103" s="4160"/>
      <c r="B103" s="4160"/>
      <c r="C103" s="4160"/>
      <c r="D103" s="4160"/>
      <c r="E103" s="4160"/>
      <c r="F103" s="4160"/>
      <c r="G103" s="4160"/>
      <c r="N103" s="4160"/>
      <c r="O103" s="4160"/>
      <c r="P103" s="4160"/>
      <c r="Q103" s="4160"/>
    </row>
    <row r="104" spans="1:17" ht="6.75" customHeight="1">
      <c r="A104" s="4160"/>
      <c r="B104" s="4160"/>
      <c r="C104" s="4160"/>
      <c r="D104" s="4160"/>
      <c r="E104" s="4160"/>
      <c r="F104" s="4160"/>
      <c r="G104" s="4160"/>
      <c r="N104" s="4160"/>
      <c r="O104" s="4160"/>
      <c r="P104" s="4160"/>
      <c r="Q104" s="4160"/>
    </row>
    <row r="105" spans="1:17" ht="6.75" customHeight="1">
      <c r="A105" s="4160"/>
      <c r="B105" s="4160"/>
      <c r="C105" s="4160"/>
      <c r="D105" s="4160"/>
      <c r="E105" s="4160"/>
      <c r="F105" s="4160"/>
      <c r="G105" s="4160"/>
      <c r="N105" s="4143"/>
      <c r="O105" s="4160"/>
      <c r="P105" s="4160"/>
      <c r="Q105" s="4160"/>
    </row>
    <row r="106" spans="1:17" ht="6.75" customHeight="1">
      <c r="A106" s="4160"/>
      <c r="B106" s="4160"/>
      <c r="C106" s="4160"/>
      <c r="D106" s="4160"/>
      <c r="E106" s="4160"/>
      <c r="F106" s="4160"/>
      <c r="G106" s="4160"/>
      <c r="N106" s="4143"/>
      <c r="O106" s="4160"/>
      <c r="P106" s="4160"/>
      <c r="Q106" s="4160"/>
    </row>
    <row r="107" spans="1:17" ht="6.75" customHeight="1">
      <c r="A107" s="4160"/>
      <c r="B107" s="4160"/>
      <c r="C107" s="4160"/>
      <c r="D107" s="4160"/>
      <c r="E107" s="4160"/>
      <c r="F107" s="4160"/>
      <c r="G107" s="4160"/>
      <c r="N107" s="4143"/>
      <c r="O107" s="4160"/>
      <c r="P107" s="4160"/>
      <c r="Q107" s="4160"/>
    </row>
    <row r="108" spans="1:17" ht="6.75" customHeight="1">
      <c r="A108" s="4160"/>
      <c r="B108" s="4160"/>
      <c r="C108" s="4160"/>
      <c r="D108" s="4160"/>
      <c r="E108" s="4160"/>
      <c r="F108" s="4160"/>
      <c r="G108" s="4160"/>
      <c r="N108" s="4143"/>
      <c r="O108" s="4160"/>
      <c r="P108" s="4160"/>
      <c r="Q108" s="4160"/>
    </row>
    <row r="109" spans="1:17">
      <c r="A109" s="4160"/>
      <c r="B109" s="4160"/>
      <c r="C109" s="4160"/>
      <c r="D109" s="4160"/>
      <c r="E109" s="4160"/>
      <c r="F109" s="4160"/>
      <c r="G109" s="4160"/>
      <c r="O109" s="4160"/>
      <c r="P109" s="4160"/>
      <c r="Q109" s="4160"/>
    </row>
  </sheetData>
  <mergeCells count="24">
    <mergeCell ref="B18:C19"/>
    <mergeCell ref="K22:K23"/>
    <mergeCell ref="N59:N60"/>
    <mergeCell ref="K4:K5"/>
    <mergeCell ref="K10:K11"/>
    <mergeCell ref="H12:H15"/>
    <mergeCell ref="K16:K17"/>
    <mergeCell ref="K31:K32"/>
    <mergeCell ref="N31:N32"/>
    <mergeCell ref="A37:A40"/>
    <mergeCell ref="N49:N50"/>
    <mergeCell ref="K54:K55"/>
    <mergeCell ref="N101:N102"/>
    <mergeCell ref="H61:H64"/>
    <mergeCell ref="K73:K74"/>
    <mergeCell ref="N73:N74"/>
    <mergeCell ref="N85:N86"/>
    <mergeCell ref="N87:N88"/>
    <mergeCell ref="N89:N90"/>
    <mergeCell ref="N91:N92"/>
    <mergeCell ref="N93:N94"/>
    <mergeCell ref="N95:N96"/>
    <mergeCell ref="K96:K97"/>
    <mergeCell ref="N99:N100"/>
  </mergeCells>
  <phoneticPr fontId="2"/>
  <hyperlinks>
    <hyperlink ref="P2" location="目次!F205" display="目 次" xr:uid="{00000000-0004-0000-B200-000000000000}"/>
  </hyperlinks>
  <pageMargins left="0.86614173228346458" right="0.21" top="0.70866141732283472" bottom="0.39370078740157483" header="0.51181102362204722" footer="0.51181102362204722"/>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U73"/>
  <sheetViews>
    <sheetView showGridLines="0" topLeftCell="F1" workbookViewId="0">
      <selection activeCell="U2" sqref="U2"/>
    </sheetView>
  </sheetViews>
  <sheetFormatPr defaultRowHeight="13.5"/>
  <cols>
    <col min="1" max="2" width="6.25" style="116" customWidth="1"/>
    <col min="3" max="3" width="5.25" style="116" customWidth="1"/>
    <col min="4" max="4" width="4.25" style="116" customWidth="1"/>
    <col min="5" max="5" width="9.5" style="116" customWidth="1"/>
    <col min="6" max="7" width="4.25" style="116" customWidth="1"/>
    <col min="8" max="8" width="9.5" style="116" customWidth="1"/>
    <col min="9" max="10" width="4.25" style="116" customWidth="1"/>
    <col min="11" max="12" width="5.625" style="116" customWidth="1"/>
    <col min="13" max="14" width="4.25" style="116" customWidth="1"/>
    <col min="15" max="15" width="11.25" style="116" customWidth="1"/>
    <col min="16" max="16" width="4.25" style="116" customWidth="1"/>
    <col min="17" max="17" width="11.25" style="116" customWidth="1"/>
    <col min="18" max="20" width="9" style="116"/>
    <col min="21" max="21" width="11.125" style="116" customWidth="1"/>
    <col min="22" max="16384" width="9" style="116"/>
  </cols>
  <sheetData>
    <row r="1" spans="1:21" ht="22.5" customHeight="1">
      <c r="A1" s="1509" t="s">
        <v>3062</v>
      </c>
      <c r="B1" s="108"/>
      <c r="C1" s="1509"/>
      <c r="D1" s="1509"/>
      <c r="E1" s="1509"/>
      <c r="F1" s="108"/>
      <c r="G1" s="108"/>
      <c r="H1" s="108"/>
      <c r="I1" s="108"/>
      <c r="J1" s="108"/>
      <c r="K1" s="108"/>
      <c r="L1" s="108"/>
      <c r="M1" s="108"/>
      <c r="N1" s="108"/>
      <c r="O1" s="108"/>
      <c r="P1" s="108"/>
      <c r="Q1" s="482"/>
      <c r="R1" s="108"/>
      <c r="S1" s="108"/>
      <c r="T1" s="108"/>
      <c r="U1" s="108"/>
    </row>
    <row r="2" spans="1:21" ht="18.75">
      <c r="A2" s="108"/>
      <c r="B2" s="108"/>
      <c r="C2" s="108"/>
      <c r="D2" s="108"/>
      <c r="E2" s="108"/>
      <c r="F2" s="108"/>
      <c r="G2" s="108"/>
      <c r="H2" s="108"/>
      <c r="I2" s="108"/>
      <c r="J2" s="108"/>
      <c r="K2" s="108"/>
      <c r="L2" s="108"/>
      <c r="M2" s="110"/>
      <c r="N2" s="108"/>
      <c r="O2" s="108"/>
      <c r="P2" s="108"/>
      <c r="Q2" s="108"/>
      <c r="R2" s="108"/>
      <c r="S2" s="108"/>
      <c r="T2" s="108"/>
      <c r="U2" s="588" t="s">
        <v>8129</v>
      </c>
    </row>
    <row r="3" spans="1:21" ht="7.5" customHeight="1">
      <c r="A3" s="108"/>
      <c r="B3" s="108"/>
      <c r="C3" s="108"/>
      <c r="D3" s="6448" t="s">
        <v>6523</v>
      </c>
      <c r="E3" s="6448"/>
      <c r="F3" s="108"/>
      <c r="G3" s="6449" t="s">
        <v>6889</v>
      </c>
      <c r="H3" s="6449"/>
      <c r="I3" s="6449"/>
      <c r="J3" s="6449"/>
      <c r="K3" s="2625"/>
      <c r="L3" s="108"/>
      <c r="M3" s="110"/>
      <c r="N3" s="2155"/>
      <c r="O3" s="6440" t="s">
        <v>3061</v>
      </c>
      <c r="P3" s="108"/>
      <c r="Q3" s="108"/>
      <c r="R3" s="108"/>
      <c r="S3" s="108"/>
      <c r="T3" s="108"/>
      <c r="U3" s="108"/>
    </row>
    <row r="4" spans="1:21" ht="7.5" customHeight="1">
      <c r="A4" s="108"/>
      <c r="B4" s="108"/>
      <c r="C4" s="108"/>
      <c r="D4" s="6448"/>
      <c r="E4" s="6448"/>
      <c r="F4" s="108"/>
      <c r="G4" s="6449"/>
      <c r="H4" s="6449"/>
      <c r="I4" s="6449"/>
      <c r="J4" s="6449"/>
      <c r="K4" s="2625"/>
      <c r="L4" s="108"/>
      <c r="M4" s="2148"/>
      <c r="N4" s="108"/>
      <c r="O4" s="6441"/>
      <c r="P4" s="108"/>
      <c r="Q4" s="108"/>
      <c r="R4" s="108"/>
      <c r="S4" s="108"/>
      <c r="T4" s="108"/>
      <c r="U4" s="108"/>
    </row>
    <row r="5" spans="1:21" ht="7.5" customHeight="1">
      <c r="A5" s="108"/>
      <c r="B5" s="108"/>
      <c r="C5" s="108"/>
      <c r="D5" s="108"/>
      <c r="E5" s="108"/>
      <c r="F5" s="108"/>
      <c r="G5" s="108"/>
      <c r="H5" s="108"/>
      <c r="I5" s="108"/>
      <c r="J5" s="108"/>
      <c r="K5" s="108"/>
      <c r="L5" s="108"/>
      <c r="M5" s="2148"/>
      <c r="N5" s="110"/>
      <c r="O5" s="2149"/>
      <c r="P5" s="108"/>
      <c r="Q5" s="108"/>
      <c r="R5" s="108"/>
      <c r="S5" s="108"/>
      <c r="T5" s="108"/>
      <c r="U5" s="108"/>
    </row>
    <row r="6" spans="1:21" ht="7.5" customHeight="1">
      <c r="A6" s="108"/>
      <c r="B6" s="108"/>
      <c r="C6" s="108"/>
      <c r="D6" s="108"/>
      <c r="E6" s="108"/>
      <c r="F6" s="108"/>
      <c r="G6" s="108"/>
      <c r="H6" s="108"/>
      <c r="I6" s="108"/>
      <c r="J6" s="108"/>
      <c r="K6" s="6445" t="s">
        <v>3060</v>
      </c>
      <c r="L6" s="6445"/>
      <c r="M6" s="2150"/>
      <c r="N6" s="2150"/>
      <c r="O6" s="6442" t="s">
        <v>3059</v>
      </c>
      <c r="P6" s="108"/>
      <c r="Q6" s="108"/>
      <c r="R6" s="108"/>
      <c r="S6" s="108"/>
      <c r="T6" s="108"/>
      <c r="U6" s="108"/>
    </row>
    <row r="7" spans="1:21" ht="7.5" customHeight="1">
      <c r="A7" s="108"/>
      <c r="B7" s="108"/>
      <c r="C7" s="108"/>
      <c r="D7" s="108"/>
      <c r="E7" s="108"/>
      <c r="F7" s="108"/>
      <c r="G7" s="108"/>
      <c r="H7" s="108"/>
      <c r="I7" s="108"/>
      <c r="J7" s="2151"/>
      <c r="K7" s="6445"/>
      <c r="L7" s="6445"/>
      <c r="M7" s="2152"/>
      <c r="N7" s="110"/>
      <c r="O7" s="6443"/>
      <c r="P7" s="108"/>
      <c r="Q7" s="108"/>
      <c r="R7" s="108"/>
      <c r="S7" s="108"/>
      <c r="T7" s="108"/>
      <c r="U7" s="108"/>
    </row>
    <row r="8" spans="1:21" ht="7.5" customHeight="1">
      <c r="A8" s="108"/>
      <c r="B8" s="108"/>
      <c r="C8" s="108"/>
      <c r="D8" s="108"/>
      <c r="E8" s="108"/>
      <c r="F8" s="108"/>
      <c r="G8" s="108"/>
      <c r="H8" s="108"/>
      <c r="I8" s="108"/>
      <c r="J8" s="2153"/>
      <c r="K8" s="110"/>
      <c r="L8" s="2153"/>
      <c r="M8" s="2148"/>
      <c r="N8" s="110"/>
      <c r="O8" s="110"/>
      <c r="P8" s="108"/>
      <c r="Q8" s="108"/>
      <c r="R8" s="108"/>
      <c r="S8" s="108"/>
      <c r="T8" s="108"/>
      <c r="U8" s="108"/>
    </row>
    <row r="9" spans="1:21" ht="7.5" customHeight="1">
      <c r="A9" s="108"/>
      <c r="B9" s="108"/>
      <c r="C9" s="108"/>
      <c r="D9" s="108"/>
      <c r="E9" s="108"/>
      <c r="F9" s="108"/>
      <c r="G9" s="108"/>
      <c r="H9" s="108"/>
      <c r="I9" s="108"/>
      <c r="J9" s="2153"/>
      <c r="K9" s="110"/>
      <c r="L9" s="2153"/>
      <c r="M9" s="108"/>
      <c r="N9" s="2150"/>
      <c r="O9" s="5669" t="s">
        <v>3058</v>
      </c>
      <c r="P9" s="2154"/>
      <c r="Q9" s="1690"/>
      <c r="R9" s="2155"/>
      <c r="S9" s="6446" t="s">
        <v>3057</v>
      </c>
      <c r="T9" s="108"/>
      <c r="U9" s="108"/>
    </row>
    <row r="10" spans="1:21" ht="7.5" customHeight="1">
      <c r="A10" s="108"/>
      <c r="B10" s="108"/>
      <c r="C10" s="108"/>
      <c r="D10" s="108"/>
      <c r="E10" s="108"/>
      <c r="F10" s="108"/>
      <c r="G10" s="108"/>
      <c r="H10" s="108"/>
      <c r="I10" s="108"/>
      <c r="J10" s="2153"/>
      <c r="K10" s="110"/>
      <c r="L10" s="2153"/>
      <c r="M10" s="110"/>
      <c r="N10" s="110"/>
      <c r="O10" s="6444"/>
      <c r="P10" s="2151"/>
      <c r="Q10" s="2156"/>
      <c r="R10" s="2152"/>
      <c r="S10" s="6447"/>
      <c r="T10" s="108"/>
      <c r="U10" s="108"/>
    </row>
    <row r="11" spans="1:21" ht="7.5" customHeight="1">
      <c r="A11" s="108"/>
      <c r="B11" s="108"/>
      <c r="C11" s="108"/>
      <c r="D11" s="108"/>
      <c r="E11" s="108"/>
      <c r="F11" s="108"/>
      <c r="G11" s="108"/>
      <c r="H11" s="108"/>
      <c r="I11" s="108"/>
      <c r="J11" s="2153"/>
      <c r="K11" s="110"/>
      <c r="L11" s="2153"/>
      <c r="M11" s="110"/>
      <c r="N11" s="110"/>
      <c r="O11" s="2157"/>
      <c r="P11" s="110"/>
      <c r="Q11" s="110"/>
      <c r="R11" s="110"/>
      <c r="S11" s="2149"/>
      <c r="T11" s="108"/>
      <c r="U11" s="108"/>
    </row>
    <row r="12" spans="1:21" ht="7.5" customHeight="1">
      <c r="A12" s="5664" t="s">
        <v>3056</v>
      </c>
      <c r="B12" s="5677"/>
      <c r="C12" s="2155"/>
      <c r="D12" s="5664" t="s">
        <v>3055</v>
      </c>
      <c r="E12" s="5677"/>
      <c r="F12" s="2154"/>
      <c r="G12" s="5664" t="s">
        <v>3054</v>
      </c>
      <c r="H12" s="5677"/>
      <c r="I12" s="2154"/>
      <c r="J12" s="2153"/>
      <c r="K12" s="110"/>
      <c r="L12" s="2153"/>
      <c r="M12" s="110"/>
      <c r="N12" s="110"/>
      <c r="O12" s="2149"/>
      <c r="P12" s="108"/>
      <c r="Q12" s="108"/>
      <c r="R12" s="108"/>
      <c r="S12" s="108"/>
      <c r="T12" s="108"/>
      <c r="U12" s="108"/>
    </row>
    <row r="13" spans="1:21" ht="7.5" customHeight="1">
      <c r="A13" s="5678"/>
      <c r="B13" s="5679"/>
      <c r="C13" s="2152"/>
      <c r="D13" s="5678"/>
      <c r="E13" s="5679"/>
      <c r="F13" s="108"/>
      <c r="G13" s="5678"/>
      <c r="H13" s="5679"/>
      <c r="I13" s="108"/>
      <c r="J13" s="2153"/>
      <c r="K13" s="110"/>
      <c r="L13" s="2154"/>
      <c r="M13" s="1690"/>
      <c r="N13" s="1690"/>
      <c r="O13" s="1690"/>
      <c r="P13" s="2155"/>
      <c r="Q13" s="6446" t="s">
        <v>3053</v>
      </c>
      <c r="R13" s="108"/>
      <c r="S13" s="108"/>
      <c r="T13" s="108"/>
      <c r="U13" s="108"/>
    </row>
    <row r="14" spans="1:21" ht="7.5" customHeight="1">
      <c r="A14" s="2152"/>
      <c r="B14" s="110"/>
      <c r="C14" s="110"/>
      <c r="D14" s="110"/>
      <c r="E14" s="110"/>
      <c r="F14" s="110"/>
      <c r="G14" s="110"/>
      <c r="H14" s="110"/>
      <c r="I14" s="110"/>
      <c r="J14" s="2153"/>
      <c r="K14" s="110"/>
      <c r="L14" s="108"/>
      <c r="M14" s="110"/>
      <c r="N14" s="108"/>
      <c r="O14" s="108"/>
      <c r="P14" s="108"/>
      <c r="Q14" s="6447"/>
      <c r="R14" s="108"/>
      <c r="S14" s="108"/>
      <c r="T14" s="108"/>
      <c r="U14" s="108"/>
    </row>
    <row r="15" spans="1:21" ht="7.5" customHeight="1">
      <c r="A15" s="2148"/>
      <c r="B15" s="110"/>
      <c r="C15" s="110"/>
      <c r="D15" s="110"/>
      <c r="E15" s="110"/>
      <c r="F15" s="110"/>
      <c r="G15" s="110"/>
      <c r="H15" s="110"/>
      <c r="I15" s="110"/>
      <c r="J15" s="2153"/>
      <c r="K15" s="110"/>
      <c r="L15" s="108"/>
      <c r="M15" s="110"/>
      <c r="N15" s="108"/>
      <c r="O15" s="108"/>
      <c r="P15" s="108"/>
      <c r="Q15" s="108"/>
      <c r="R15" s="108"/>
      <c r="S15" s="108"/>
      <c r="T15" s="108"/>
      <c r="U15" s="108"/>
    </row>
    <row r="16" spans="1:21" ht="7.5" customHeight="1">
      <c r="A16" s="2148"/>
      <c r="B16" s="110"/>
      <c r="C16" s="110"/>
      <c r="D16" s="2149"/>
      <c r="E16" s="110"/>
      <c r="F16" s="110"/>
      <c r="G16" s="110"/>
      <c r="H16" s="110"/>
      <c r="I16" s="110"/>
      <c r="J16" s="2153"/>
      <c r="K16" s="110"/>
      <c r="L16" s="108"/>
      <c r="M16" s="110"/>
      <c r="N16" s="108"/>
      <c r="O16" s="108"/>
      <c r="P16" s="108"/>
      <c r="Q16" s="108"/>
      <c r="R16" s="108"/>
      <c r="S16" s="108"/>
      <c r="T16" s="108"/>
      <c r="U16" s="108"/>
    </row>
    <row r="17" spans="1:21" ht="7.5" customHeight="1">
      <c r="A17" s="2148"/>
      <c r="B17" s="110"/>
      <c r="C17" s="110"/>
      <c r="D17" s="2149"/>
      <c r="E17" s="110"/>
      <c r="F17" s="110"/>
      <c r="G17" s="110"/>
      <c r="H17" s="110"/>
      <c r="I17" s="110"/>
      <c r="J17" s="2153"/>
      <c r="K17" s="110"/>
      <c r="L17" s="108"/>
      <c r="M17" s="110"/>
      <c r="N17" s="110"/>
      <c r="O17" s="108"/>
      <c r="P17" s="108"/>
      <c r="Q17" s="108"/>
      <c r="R17" s="108"/>
      <c r="S17" s="108"/>
      <c r="T17" s="108"/>
      <c r="U17" s="108"/>
    </row>
    <row r="18" spans="1:21" ht="7.5" customHeight="1">
      <c r="A18" s="2148"/>
      <c r="B18" s="110"/>
      <c r="C18" s="110"/>
      <c r="D18" s="110"/>
      <c r="E18" s="110"/>
      <c r="F18" s="110"/>
      <c r="G18" s="110"/>
      <c r="H18" s="110"/>
      <c r="I18" s="110"/>
      <c r="J18" s="2154"/>
      <c r="K18" s="6445" t="s">
        <v>3052</v>
      </c>
      <c r="L18" s="6445"/>
      <c r="M18" s="2154"/>
      <c r="N18" s="1690"/>
      <c r="O18" s="6446" t="s">
        <v>3051</v>
      </c>
      <c r="P18" s="108"/>
      <c r="Q18" s="108"/>
      <c r="R18" s="108"/>
      <c r="S18" s="108"/>
      <c r="T18" s="108"/>
      <c r="U18" s="108"/>
    </row>
    <row r="19" spans="1:21" ht="7.5" customHeight="1">
      <c r="A19" s="2148"/>
      <c r="B19" s="110"/>
      <c r="C19" s="110"/>
      <c r="D19" s="110"/>
      <c r="E19" s="110"/>
      <c r="F19" s="110"/>
      <c r="G19" s="110"/>
      <c r="H19" s="110"/>
      <c r="I19" s="110"/>
      <c r="J19" s="108"/>
      <c r="K19" s="6445"/>
      <c r="L19" s="6445"/>
      <c r="M19" s="2156"/>
      <c r="N19" s="2156"/>
      <c r="O19" s="6447"/>
      <c r="P19" s="108"/>
      <c r="Q19" s="108"/>
      <c r="R19" s="108"/>
      <c r="S19" s="108"/>
      <c r="T19" s="108"/>
      <c r="U19" s="108"/>
    </row>
    <row r="20" spans="1:21" ht="7.5" customHeight="1">
      <c r="A20" s="2148"/>
      <c r="B20" s="110"/>
      <c r="C20" s="110"/>
      <c r="D20" s="110"/>
      <c r="E20" s="110"/>
      <c r="F20" s="110"/>
      <c r="G20" s="110"/>
      <c r="H20" s="110"/>
      <c r="I20" s="110"/>
      <c r="J20" s="108"/>
      <c r="K20" s="108"/>
      <c r="L20" s="108"/>
      <c r="M20" s="110"/>
      <c r="N20" s="110"/>
      <c r="O20" s="108"/>
      <c r="P20" s="108"/>
      <c r="Q20" s="108"/>
      <c r="R20" s="108"/>
      <c r="S20" s="108"/>
      <c r="T20" s="108"/>
      <c r="U20" s="108"/>
    </row>
    <row r="21" spans="1:21" ht="7.5" customHeight="1">
      <c r="A21" s="2148"/>
      <c r="B21" s="110"/>
      <c r="C21" s="110"/>
      <c r="D21" s="110"/>
      <c r="E21" s="110"/>
      <c r="F21" s="110"/>
      <c r="G21" s="110"/>
      <c r="H21" s="110"/>
      <c r="I21" s="110"/>
      <c r="J21" s="110"/>
      <c r="K21" s="110"/>
      <c r="L21" s="108"/>
      <c r="M21" s="110"/>
      <c r="N21" s="110"/>
      <c r="O21" s="108"/>
      <c r="P21" s="108"/>
      <c r="Q21" s="108"/>
      <c r="R21" s="108"/>
      <c r="S21" s="108"/>
      <c r="T21" s="108"/>
      <c r="U21" s="108"/>
    </row>
    <row r="22" spans="1:21" ht="7.5" customHeight="1">
      <c r="A22" s="5664" t="s">
        <v>3050</v>
      </c>
      <c r="B22" s="5677"/>
      <c r="C22" s="110"/>
      <c r="D22" s="110"/>
      <c r="E22" s="110"/>
      <c r="F22" s="110"/>
      <c r="G22" s="110"/>
      <c r="H22" s="110"/>
      <c r="I22" s="110"/>
      <c r="J22" s="110"/>
      <c r="K22" s="110"/>
      <c r="L22" s="108"/>
      <c r="M22" s="108"/>
      <c r="N22" s="110"/>
      <c r="O22" s="108"/>
      <c r="P22" s="108"/>
      <c r="Q22" s="108"/>
      <c r="R22" s="108"/>
      <c r="S22" s="108"/>
      <c r="T22" s="108"/>
      <c r="U22" s="108"/>
    </row>
    <row r="23" spans="1:21" ht="7.5" customHeight="1">
      <c r="A23" s="5678"/>
      <c r="B23" s="5679"/>
      <c r="C23" s="110"/>
      <c r="D23" s="110"/>
      <c r="E23" s="110"/>
      <c r="F23" s="110"/>
      <c r="G23" s="110"/>
      <c r="H23" s="110"/>
      <c r="I23" s="110"/>
      <c r="J23" s="110"/>
      <c r="K23" s="110"/>
      <c r="L23" s="108"/>
      <c r="M23" s="108"/>
      <c r="N23" s="108"/>
      <c r="O23" s="108"/>
      <c r="P23" s="108"/>
      <c r="Q23" s="108"/>
      <c r="R23" s="108"/>
      <c r="S23" s="108"/>
      <c r="T23" s="108"/>
      <c r="U23" s="108"/>
    </row>
    <row r="24" spans="1:21" ht="7.5" customHeight="1">
      <c r="A24" s="2148"/>
      <c r="B24" s="110"/>
      <c r="C24" s="110"/>
      <c r="D24" s="110"/>
      <c r="E24" s="110"/>
      <c r="F24" s="110"/>
      <c r="G24" s="110"/>
      <c r="H24" s="110"/>
      <c r="I24" s="110"/>
      <c r="J24" s="110"/>
      <c r="K24" s="110"/>
      <c r="L24" s="108"/>
      <c r="M24" s="110"/>
      <c r="N24" s="2155"/>
      <c r="O24" s="5669" t="s">
        <v>3049</v>
      </c>
      <c r="P24" s="108"/>
      <c r="Q24" s="108"/>
      <c r="R24" s="108"/>
      <c r="S24" s="108"/>
      <c r="T24" s="108"/>
      <c r="U24" s="108"/>
    </row>
    <row r="25" spans="1:21" ht="7.5" customHeight="1">
      <c r="A25" s="2148"/>
      <c r="B25" s="110"/>
      <c r="C25" s="110"/>
      <c r="D25" s="110"/>
      <c r="E25" s="110"/>
      <c r="F25" s="110"/>
      <c r="G25" s="110"/>
      <c r="H25" s="110"/>
      <c r="I25" s="110"/>
      <c r="J25" s="110"/>
      <c r="K25" s="110"/>
      <c r="L25" s="108"/>
      <c r="M25" s="2148"/>
      <c r="N25" s="108"/>
      <c r="O25" s="6444"/>
      <c r="P25" s="108"/>
      <c r="Q25" s="108"/>
      <c r="R25" s="108"/>
      <c r="S25" s="108"/>
      <c r="T25" s="108"/>
      <c r="U25" s="108"/>
    </row>
    <row r="26" spans="1:21" ht="7.5" customHeight="1">
      <c r="A26" s="2148"/>
      <c r="B26" s="110"/>
      <c r="C26" s="110"/>
      <c r="D26" s="110"/>
      <c r="E26" s="110"/>
      <c r="F26" s="110"/>
      <c r="G26" s="110"/>
      <c r="H26" s="110"/>
      <c r="I26" s="110"/>
      <c r="J26" s="110"/>
      <c r="K26" s="110"/>
      <c r="L26" s="108"/>
      <c r="M26" s="2148"/>
      <c r="N26" s="110"/>
      <c r="O26" s="2149"/>
      <c r="P26" s="108"/>
      <c r="Q26" s="108"/>
      <c r="R26" s="108"/>
      <c r="S26" s="108"/>
      <c r="T26" s="108"/>
      <c r="U26" s="108"/>
    </row>
    <row r="27" spans="1:21" ht="7.5" customHeight="1">
      <c r="A27" s="2148"/>
      <c r="B27" s="110"/>
      <c r="C27" s="110"/>
      <c r="D27" s="110"/>
      <c r="E27" s="110"/>
      <c r="F27" s="110"/>
      <c r="G27" s="110"/>
      <c r="H27" s="110"/>
      <c r="I27" s="110"/>
      <c r="J27" s="2155"/>
      <c r="K27" s="6445" t="s">
        <v>3048</v>
      </c>
      <c r="L27" s="6445"/>
      <c r="M27" s="2155"/>
      <c r="N27" s="2150"/>
      <c r="O27" s="6440" t="s">
        <v>3047</v>
      </c>
      <c r="P27" s="108"/>
      <c r="Q27" s="108"/>
      <c r="R27" s="108"/>
      <c r="S27" s="108"/>
      <c r="T27" s="108"/>
      <c r="U27" s="108"/>
    </row>
    <row r="28" spans="1:21" ht="7.5" customHeight="1">
      <c r="A28" s="2148"/>
      <c r="B28" s="110"/>
      <c r="C28" s="110"/>
      <c r="D28" s="110"/>
      <c r="E28" s="110"/>
      <c r="F28" s="110"/>
      <c r="G28" s="110"/>
      <c r="H28" s="110"/>
      <c r="I28" s="110"/>
      <c r="J28" s="2153"/>
      <c r="K28" s="6445"/>
      <c r="L28" s="6445"/>
      <c r="M28" s="2152"/>
      <c r="N28" s="110"/>
      <c r="O28" s="6441"/>
      <c r="P28" s="108"/>
      <c r="Q28" s="108"/>
      <c r="R28" s="108"/>
      <c r="S28" s="108"/>
      <c r="T28" s="108"/>
      <c r="U28" s="108"/>
    </row>
    <row r="29" spans="1:21" ht="7.5" customHeight="1">
      <c r="A29" s="2148"/>
      <c r="B29" s="110"/>
      <c r="C29" s="110"/>
      <c r="D29" s="110"/>
      <c r="E29" s="110"/>
      <c r="F29" s="110"/>
      <c r="G29" s="110"/>
      <c r="H29" s="110"/>
      <c r="I29" s="110"/>
      <c r="J29" s="2153"/>
      <c r="K29" s="1624"/>
      <c r="L29" s="1624"/>
      <c r="M29" s="2148"/>
      <c r="N29" s="110"/>
      <c r="O29" s="110"/>
      <c r="P29" s="108"/>
      <c r="Q29" s="108"/>
      <c r="R29" s="108"/>
      <c r="S29" s="108"/>
      <c r="T29" s="108"/>
      <c r="U29" s="108"/>
    </row>
    <row r="30" spans="1:21" ht="7.5" customHeight="1">
      <c r="A30" s="2148"/>
      <c r="B30" s="110"/>
      <c r="C30" s="110"/>
      <c r="D30" s="110"/>
      <c r="E30" s="110"/>
      <c r="F30" s="110"/>
      <c r="G30" s="110"/>
      <c r="H30" s="110"/>
      <c r="I30" s="110"/>
      <c r="J30" s="2153"/>
      <c r="K30" s="1624"/>
      <c r="L30" s="1624"/>
      <c r="M30" s="108"/>
      <c r="N30" s="2150"/>
      <c r="O30" s="6440" t="s">
        <v>3046</v>
      </c>
      <c r="P30" s="108"/>
      <c r="Q30" s="108"/>
      <c r="R30" s="108"/>
      <c r="S30" s="108"/>
      <c r="T30" s="108"/>
      <c r="U30" s="108"/>
    </row>
    <row r="31" spans="1:21" ht="7.5" customHeight="1">
      <c r="A31" s="2148"/>
      <c r="B31" s="110"/>
      <c r="C31" s="110"/>
      <c r="D31" s="110"/>
      <c r="E31" s="110"/>
      <c r="F31" s="110"/>
      <c r="G31" s="110"/>
      <c r="H31" s="110"/>
      <c r="I31" s="110"/>
      <c r="J31" s="2153"/>
      <c r="K31" s="110"/>
      <c r="L31" s="108"/>
      <c r="M31" s="110"/>
      <c r="N31" s="110"/>
      <c r="O31" s="6441"/>
      <c r="P31" s="108"/>
      <c r="Q31" s="108"/>
      <c r="R31" s="108"/>
      <c r="S31" s="108"/>
      <c r="T31" s="108"/>
      <c r="U31" s="108"/>
    </row>
    <row r="32" spans="1:21" ht="7.5" customHeight="1">
      <c r="A32" s="5664" t="s">
        <v>3045</v>
      </c>
      <c r="B32" s="5677"/>
      <c r="C32" s="1690"/>
      <c r="D32" s="5664" t="s">
        <v>3044</v>
      </c>
      <c r="E32" s="5677"/>
      <c r="F32" s="1690"/>
      <c r="G32" s="5664" t="s">
        <v>3043</v>
      </c>
      <c r="H32" s="5677"/>
      <c r="I32" s="1690"/>
      <c r="J32" s="2153"/>
      <c r="K32" s="110"/>
      <c r="L32" s="108"/>
      <c r="M32" s="108"/>
      <c r="N32" s="108"/>
      <c r="O32" s="1680"/>
      <c r="P32" s="108"/>
      <c r="Q32" s="108"/>
      <c r="R32" s="108"/>
      <c r="S32" s="108"/>
      <c r="T32" s="108"/>
      <c r="U32" s="108"/>
    </row>
    <row r="33" spans="1:21" ht="7.5" customHeight="1">
      <c r="A33" s="5678"/>
      <c r="B33" s="5679"/>
      <c r="C33" s="108"/>
      <c r="D33" s="5678"/>
      <c r="E33" s="5679"/>
      <c r="F33" s="108"/>
      <c r="G33" s="5678"/>
      <c r="H33" s="5679"/>
      <c r="I33" s="108"/>
      <c r="J33" s="2153"/>
      <c r="K33" s="2158"/>
      <c r="L33" s="2158"/>
      <c r="M33" s="110"/>
      <c r="N33" s="110"/>
      <c r="O33" s="1624"/>
      <c r="P33" s="108"/>
      <c r="Q33" s="108"/>
      <c r="R33" s="108"/>
      <c r="S33" s="108"/>
      <c r="T33" s="108"/>
      <c r="U33" s="108"/>
    </row>
    <row r="34" spans="1:21" ht="7.5" customHeight="1">
      <c r="A34" s="108"/>
      <c r="B34" s="108"/>
      <c r="C34" s="108"/>
      <c r="D34" s="110"/>
      <c r="E34" s="110"/>
      <c r="F34" s="108"/>
      <c r="G34" s="108"/>
      <c r="H34" s="108"/>
      <c r="I34" s="108"/>
      <c r="J34" s="2153"/>
      <c r="K34" s="2158"/>
      <c r="L34" s="2158"/>
      <c r="M34" s="108"/>
      <c r="N34" s="108"/>
      <c r="O34" s="5669" t="s">
        <v>3042</v>
      </c>
      <c r="P34" s="108"/>
      <c r="Q34" s="108"/>
      <c r="R34" s="108"/>
      <c r="S34" s="108"/>
      <c r="T34" s="108"/>
      <c r="U34" s="108"/>
    </row>
    <row r="35" spans="1:21" ht="7.5" customHeight="1">
      <c r="A35" s="108"/>
      <c r="B35" s="108"/>
      <c r="C35" s="108"/>
      <c r="D35" s="108"/>
      <c r="E35" s="108"/>
      <c r="F35" s="108"/>
      <c r="G35" s="108"/>
      <c r="H35" s="108"/>
      <c r="I35" s="108"/>
      <c r="J35" s="2153"/>
      <c r="K35" s="110"/>
      <c r="L35" s="108"/>
      <c r="M35" s="108"/>
      <c r="N35" s="2151"/>
      <c r="O35" s="6444"/>
      <c r="P35" s="108"/>
      <c r="Q35" s="108"/>
      <c r="R35" s="108"/>
      <c r="S35" s="108"/>
      <c r="T35" s="108"/>
      <c r="U35" s="108"/>
    </row>
    <row r="36" spans="1:21" ht="7.5" customHeight="1">
      <c r="A36" s="108"/>
      <c r="B36" s="108"/>
      <c r="C36" s="108"/>
      <c r="D36" s="108"/>
      <c r="E36" s="108"/>
      <c r="F36" s="108"/>
      <c r="G36" s="108"/>
      <c r="H36" s="108"/>
      <c r="I36" s="108"/>
      <c r="J36" s="2153"/>
      <c r="K36" s="110"/>
      <c r="L36" s="108"/>
      <c r="M36" s="108"/>
      <c r="N36" s="2153"/>
      <c r="O36" s="108"/>
      <c r="P36" s="108"/>
      <c r="Q36" s="108"/>
      <c r="R36" s="108"/>
      <c r="S36" s="108"/>
      <c r="T36" s="108"/>
      <c r="U36" s="108"/>
    </row>
    <row r="37" spans="1:21" ht="7.5" customHeight="1">
      <c r="A37" s="108"/>
      <c r="B37" s="108"/>
      <c r="C37" s="108"/>
      <c r="D37" s="108"/>
      <c r="E37" s="108"/>
      <c r="F37" s="108"/>
      <c r="G37" s="108"/>
      <c r="H37" s="108"/>
      <c r="I37" s="108"/>
      <c r="J37" s="2150"/>
      <c r="K37" s="6450" t="s">
        <v>3041</v>
      </c>
      <c r="L37" s="6450"/>
      <c r="M37" s="2154"/>
      <c r="N37" s="2153"/>
      <c r="O37" s="2149"/>
      <c r="P37" s="110"/>
      <c r="Q37" s="110"/>
      <c r="R37" s="108"/>
      <c r="S37" s="108"/>
      <c r="T37" s="108"/>
      <c r="U37" s="108"/>
    </row>
    <row r="38" spans="1:21" ht="7.5" customHeight="1">
      <c r="A38" s="108"/>
      <c r="B38" s="108"/>
      <c r="C38" s="108"/>
      <c r="D38" s="108"/>
      <c r="E38" s="108"/>
      <c r="F38" s="108"/>
      <c r="G38" s="108"/>
      <c r="H38" s="108"/>
      <c r="I38" s="110"/>
      <c r="J38" s="2156"/>
      <c r="K38" s="6450"/>
      <c r="L38" s="6450"/>
      <c r="M38" s="2151"/>
      <c r="N38" s="2153"/>
      <c r="O38" s="2149"/>
      <c r="P38" s="110"/>
      <c r="Q38" s="110"/>
      <c r="R38" s="108"/>
      <c r="S38" s="108"/>
      <c r="T38" s="108"/>
      <c r="U38" s="108"/>
    </row>
    <row r="39" spans="1:21" ht="7.5" customHeight="1">
      <c r="A39" s="108"/>
      <c r="B39" s="108"/>
      <c r="C39" s="108"/>
      <c r="D39" s="108"/>
      <c r="E39" s="108"/>
      <c r="F39" s="108"/>
      <c r="G39" s="108"/>
      <c r="H39" s="108"/>
      <c r="I39" s="110"/>
      <c r="J39" s="110"/>
      <c r="K39" s="110"/>
      <c r="L39" s="108"/>
      <c r="M39" s="108"/>
      <c r="N39" s="2153"/>
      <c r="O39" s="110"/>
      <c r="P39" s="110"/>
      <c r="Q39" s="108"/>
      <c r="R39" s="108"/>
      <c r="S39" s="108"/>
      <c r="T39" s="108"/>
      <c r="U39" s="108"/>
    </row>
    <row r="40" spans="1:21" ht="7.5" customHeight="1">
      <c r="A40" s="108"/>
      <c r="B40" s="108"/>
      <c r="C40" s="108"/>
      <c r="D40" s="108"/>
      <c r="E40" s="108"/>
      <c r="F40" s="108"/>
      <c r="G40" s="108"/>
      <c r="H40" s="108"/>
      <c r="I40" s="110"/>
      <c r="J40" s="108"/>
      <c r="K40" s="108"/>
      <c r="L40" s="108"/>
      <c r="M40" s="108"/>
      <c r="N40" s="2154"/>
      <c r="O40" s="5669" t="s">
        <v>3040</v>
      </c>
      <c r="P40" s="108"/>
      <c r="Q40" s="108"/>
      <c r="R40" s="108"/>
      <c r="S40" s="108"/>
      <c r="T40" s="108"/>
      <c r="U40" s="108"/>
    </row>
    <row r="41" spans="1:21" ht="7.5" customHeight="1">
      <c r="A41" s="108"/>
      <c r="B41" s="108"/>
      <c r="C41" s="108"/>
      <c r="D41" s="108"/>
      <c r="E41" s="108"/>
      <c r="F41" s="108"/>
      <c r="G41" s="108"/>
      <c r="H41" s="108"/>
      <c r="I41" s="108"/>
      <c r="J41" s="108"/>
      <c r="K41" s="108"/>
      <c r="L41" s="108"/>
      <c r="M41" s="108"/>
      <c r="N41" s="108"/>
      <c r="O41" s="6444"/>
      <c r="P41" s="108"/>
      <c r="Q41" s="108"/>
      <c r="R41" s="108"/>
      <c r="S41" s="108"/>
      <c r="T41" s="108"/>
      <c r="U41" s="108"/>
    </row>
    <row r="42" spans="1:21" ht="7.5" customHeight="1">
      <c r="A42" s="108"/>
      <c r="B42" s="108"/>
      <c r="C42" s="108"/>
      <c r="D42" s="108"/>
      <c r="E42" s="108"/>
      <c r="F42" s="108"/>
      <c r="G42" s="108"/>
      <c r="H42" s="108"/>
      <c r="I42" s="108"/>
      <c r="J42" s="108"/>
      <c r="K42" s="108"/>
      <c r="L42" s="108"/>
      <c r="M42" s="108"/>
      <c r="N42" s="108"/>
      <c r="O42" s="108"/>
      <c r="P42" s="108"/>
      <c r="Q42" s="108"/>
      <c r="R42" s="108"/>
      <c r="S42" s="108"/>
      <c r="T42" s="108"/>
      <c r="U42" s="108"/>
    </row>
    <row r="43" spans="1:21" ht="7.5" customHeight="1">
      <c r="A43" s="108"/>
      <c r="B43" s="108"/>
      <c r="C43" s="108"/>
      <c r="D43" s="108"/>
      <c r="E43" s="108"/>
      <c r="F43" s="108"/>
      <c r="G43" s="108"/>
      <c r="H43" s="108"/>
      <c r="I43" s="108"/>
      <c r="J43" s="108"/>
      <c r="K43" s="108"/>
      <c r="L43" s="108"/>
      <c r="M43" s="108"/>
      <c r="N43" s="108"/>
      <c r="O43" s="108"/>
      <c r="P43" s="108"/>
      <c r="Q43" s="108"/>
      <c r="R43" s="108"/>
      <c r="S43" s="108"/>
      <c r="T43" s="108"/>
    </row>
    <row r="44" spans="1:21" ht="7.5" customHeight="1">
      <c r="A44" s="108"/>
      <c r="B44" s="108"/>
      <c r="C44" s="108"/>
      <c r="D44" s="108"/>
      <c r="E44" s="108"/>
      <c r="F44" s="108"/>
      <c r="G44" s="108"/>
      <c r="H44" s="108"/>
      <c r="I44" s="108"/>
      <c r="J44" s="108"/>
      <c r="K44" s="108"/>
      <c r="L44" s="108"/>
      <c r="M44" s="108"/>
      <c r="N44" s="108"/>
      <c r="O44" s="108"/>
      <c r="P44" s="108"/>
      <c r="Q44" s="108"/>
      <c r="R44" s="108"/>
      <c r="S44" s="108"/>
      <c r="T44" s="108"/>
    </row>
    <row r="45" spans="1:21" ht="7.5" customHeight="1">
      <c r="A45" s="108"/>
      <c r="B45" s="108"/>
      <c r="C45" s="108"/>
      <c r="D45" s="108"/>
      <c r="E45" s="108"/>
      <c r="F45" s="108"/>
      <c r="G45" s="108"/>
      <c r="H45" s="108"/>
      <c r="I45" s="108"/>
      <c r="J45" s="108"/>
      <c r="K45" s="108"/>
      <c r="L45" s="108"/>
      <c r="M45" s="108"/>
      <c r="N45" s="108"/>
      <c r="O45" s="108"/>
      <c r="P45" s="108"/>
      <c r="Q45" s="108"/>
      <c r="R45" s="108"/>
      <c r="S45" s="108"/>
      <c r="T45" s="108"/>
    </row>
    <row r="46" spans="1:21" ht="7.5" customHeight="1">
      <c r="A46" s="108"/>
      <c r="B46" s="108"/>
      <c r="C46" s="108"/>
      <c r="D46" s="108"/>
      <c r="E46" s="108"/>
      <c r="F46" s="108"/>
      <c r="G46" s="108"/>
      <c r="H46" s="108"/>
      <c r="I46" s="108"/>
      <c r="J46" s="108"/>
      <c r="K46" s="108"/>
      <c r="L46" s="108"/>
      <c r="M46" s="108"/>
      <c r="N46" s="108"/>
      <c r="O46" s="108"/>
      <c r="P46" s="108"/>
      <c r="Q46" s="108"/>
      <c r="R46" s="108"/>
      <c r="S46" s="108"/>
      <c r="T46" s="108"/>
    </row>
    <row r="47" spans="1:21" ht="7.5" customHeight="1">
      <c r="K47" s="289"/>
    </row>
    <row r="48" spans="1:21" ht="7.5" customHeight="1">
      <c r="I48" s="289"/>
      <c r="J48" s="289"/>
      <c r="K48" s="289"/>
    </row>
    <row r="49" spans="9:11" ht="7.5" customHeight="1">
      <c r="I49" s="289"/>
      <c r="J49" s="289"/>
      <c r="K49" s="289"/>
    </row>
    <row r="50" spans="9:11" ht="7.5" customHeight="1">
      <c r="I50" s="497"/>
      <c r="J50" s="497"/>
      <c r="K50" s="497"/>
    </row>
    <row r="51" spans="9:11" ht="7.5" customHeight="1">
      <c r="I51" s="497"/>
      <c r="J51" s="497"/>
      <c r="K51" s="497"/>
    </row>
    <row r="52" spans="9:11" ht="7.5" customHeight="1"/>
    <row r="53" spans="9:11" ht="7.5" customHeight="1"/>
    <row r="54" spans="9:11" ht="7.5" customHeight="1"/>
    <row r="55" spans="9:11" ht="7.5" customHeight="1"/>
    <row r="56" spans="9:11" ht="7.5" customHeight="1"/>
    <row r="57" spans="9:11" ht="7.5" customHeight="1"/>
    <row r="58" spans="9:11" ht="7.5" customHeight="1"/>
    <row r="59" spans="9:11" ht="7.5" customHeight="1"/>
    <row r="60" spans="9:11" ht="7.5" customHeight="1"/>
    <row r="61" spans="9:11" ht="7.5" customHeight="1"/>
    <row r="62" spans="9:11" ht="7.5" customHeight="1"/>
    <row r="63" spans="9:11" ht="7.5" customHeight="1"/>
    <row r="64" spans="9:11" ht="7.5" customHeight="1"/>
    <row r="65" ht="7.5" customHeight="1"/>
    <row r="66" ht="7.5" customHeight="1"/>
    <row r="67" ht="7.5" customHeight="1"/>
    <row r="68" ht="7.5" customHeight="1"/>
    <row r="69" ht="7.5" customHeight="1"/>
    <row r="70" ht="7.5" customHeight="1"/>
    <row r="71" ht="7.5" customHeight="1"/>
    <row r="72" ht="7.5" customHeight="1"/>
    <row r="73" ht="7.5" customHeight="1"/>
  </sheetData>
  <mergeCells count="24">
    <mergeCell ref="O40:O41"/>
    <mergeCell ref="S9:S10"/>
    <mergeCell ref="Q13:Q14"/>
    <mergeCell ref="K37:L38"/>
    <mergeCell ref="O34:O35"/>
    <mergeCell ref="O27:O28"/>
    <mergeCell ref="A32:B33"/>
    <mergeCell ref="A22:B23"/>
    <mergeCell ref="K27:L28"/>
    <mergeCell ref="D3:E4"/>
    <mergeCell ref="G3:J4"/>
    <mergeCell ref="A12:B13"/>
    <mergeCell ref="D12:E13"/>
    <mergeCell ref="G12:H13"/>
    <mergeCell ref="K18:L19"/>
    <mergeCell ref="O3:O4"/>
    <mergeCell ref="O6:O7"/>
    <mergeCell ref="O9:O10"/>
    <mergeCell ref="K6:L7"/>
    <mergeCell ref="D32:E33"/>
    <mergeCell ref="G32:H33"/>
    <mergeCell ref="O18:O19"/>
    <mergeCell ref="O30:O31"/>
    <mergeCell ref="O24:O25"/>
  </mergeCells>
  <phoneticPr fontId="2"/>
  <hyperlinks>
    <hyperlink ref="U2" location="目次!F206" display="目 次" xr:uid="{00000000-0004-0000-B300-000000000000}"/>
  </hyperlinks>
  <pageMargins left="0.70866141732283472" right="0.70866141732283472" top="0.74803149606299213" bottom="0.74803149606299213" header="0.31496062992125984" footer="0.31496062992125984"/>
  <pageSetup paperSize="9" scale="8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L12"/>
  <sheetViews>
    <sheetView workbookViewId="0">
      <selection activeCell="L2" sqref="L2"/>
    </sheetView>
  </sheetViews>
  <sheetFormatPr defaultRowHeight="13.5"/>
  <cols>
    <col min="1" max="1" width="5.625" style="365" customWidth="1"/>
    <col min="2" max="9" width="8.375" style="365" customWidth="1"/>
    <col min="10" max="10" width="8.375" style="364" customWidth="1"/>
    <col min="11" max="11" width="9.875" style="364" bestFit="1" customWidth="1"/>
    <col min="12" max="16384" width="9" style="364"/>
  </cols>
  <sheetData>
    <row r="1" spans="1:12" ht="23.25" customHeight="1" thickBot="1">
      <c r="A1" s="1488" t="s">
        <v>7757</v>
      </c>
      <c r="B1" s="369"/>
      <c r="C1" s="840"/>
      <c r="D1" s="840"/>
      <c r="E1" s="840"/>
      <c r="F1" s="840"/>
      <c r="G1" s="840"/>
      <c r="H1" s="840"/>
      <c r="I1" s="840"/>
      <c r="J1" s="363" t="s">
        <v>7758</v>
      </c>
      <c r="K1" s="771"/>
      <c r="L1" s="470"/>
    </row>
    <row r="2" spans="1:12" s="343" customFormat="1" ht="20.25" customHeight="1">
      <c r="A2" s="4173"/>
      <c r="B2" s="770" t="s">
        <v>7759</v>
      </c>
      <c r="C2" s="2759" t="s">
        <v>7760</v>
      </c>
      <c r="D2" s="2759" t="s">
        <v>7761</v>
      </c>
      <c r="E2" s="2759" t="s">
        <v>7762</v>
      </c>
      <c r="F2" s="2759" t="s">
        <v>7763</v>
      </c>
      <c r="G2" s="2759" t="s">
        <v>7764</v>
      </c>
      <c r="H2" s="2759" t="s">
        <v>7765</v>
      </c>
      <c r="I2" s="2759" t="s">
        <v>7766</v>
      </c>
      <c r="J2" s="3709" t="s">
        <v>2171</v>
      </c>
      <c r="K2" s="348"/>
      <c r="L2" s="5205" t="s">
        <v>8129</v>
      </c>
    </row>
    <row r="3" spans="1:12" s="343" customFormat="1" ht="27" customHeight="1" thickBot="1">
      <c r="A3" s="4522" t="s">
        <v>7767</v>
      </c>
      <c r="B3" s="4523">
        <v>1</v>
      </c>
      <c r="C3" s="4524">
        <v>2</v>
      </c>
      <c r="D3" s="4524">
        <v>7</v>
      </c>
      <c r="E3" s="4524">
        <v>23</v>
      </c>
      <c r="F3" s="4524">
        <v>50</v>
      </c>
      <c r="G3" s="4524">
        <v>77</v>
      </c>
      <c r="H3" s="4524">
        <v>11</v>
      </c>
      <c r="I3" s="4524">
        <v>45</v>
      </c>
      <c r="J3" s="4525">
        <f>SUM(B3:I3)</f>
        <v>216</v>
      </c>
      <c r="K3" s="4526"/>
      <c r="L3" s="344"/>
    </row>
    <row r="4" spans="1:12" s="343" customFormat="1">
      <c r="A4" s="365"/>
      <c r="B4" s="365"/>
      <c r="C4" s="365"/>
      <c r="D4" s="365"/>
      <c r="E4" s="365"/>
      <c r="F4" s="365"/>
      <c r="G4" s="365"/>
      <c r="H4" s="365"/>
      <c r="I4" s="365"/>
      <c r="J4" s="448" t="s">
        <v>7768</v>
      </c>
      <c r="K4" s="4526"/>
      <c r="L4" s="344"/>
    </row>
    <row r="5" spans="1:12" s="343" customFormat="1">
      <c r="A5" s="365"/>
      <c r="B5" s="365"/>
      <c r="C5" s="365"/>
      <c r="D5" s="365"/>
      <c r="E5" s="365"/>
      <c r="F5" s="365"/>
      <c r="G5" s="365"/>
      <c r="H5" s="365"/>
      <c r="I5" s="365"/>
      <c r="J5" s="470"/>
      <c r="K5" s="4526"/>
      <c r="L5" s="344"/>
    </row>
    <row r="6" spans="1:12" s="343" customFormat="1">
      <c r="A6" s="365"/>
      <c r="B6" s="365"/>
      <c r="C6" s="365"/>
      <c r="D6" s="365"/>
      <c r="E6" s="365"/>
      <c r="F6" s="365"/>
      <c r="G6" s="365"/>
      <c r="H6" s="365"/>
      <c r="I6" s="365"/>
      <c r="J6" s="364"/>
      <c r="K6" s="982"/>
    </row>
    <row r="7" spans="1:12" s="343" customFormat="1">
      <c r="A7" s="365"/>
      <c r="B7" s="365"/>
      <c r="C7" s="365"/>
      <c r="D7" s="365"/>
      <c r="E7" s="365"/>
      <c r="F7" s="365"/>
      <c r="G7" s="365"/>
      <c r="H7" s="365"/>
      <c r="I7" s="365"/>
      <c r="J7" s="364"/>
      <c r="K7" s="982"/>
    </row>
    <row r="8" spans="1:12" s="343" customFormat="1">
      <c r="A8" s="365"/>
      <c r="B8" s="365"/>
      <c r="C8" s="365"/>
      <c r="D8" s="365"/>
      <c r="E8" s="365"/>
      <c r="F8" s="365"/>
      <c r="G8" s="365"/>
      <c r="H8" s="365"/>
      <c r="I8" s="365"/>
      <c r="J8" s="364"/>
      <c r="K8" s="982"/>
    </row>
    <row r="9" spans="1:12" s="343" customFormat="1">
      <c r="A9" s="365"/>
      <c r="B9" s="365"/>
      <c r="C9" s="365"/>
      <c r="D9" s="365"/>
      <c r="E9" s="365"/>
      <c r="F9" s="365"/>
      <c r="G9" s="365"/>
      <c r="H9" s="365"/>
      <c r="I9" s="365"/>
      <c r="J9" s="364"/>
      <c r="K9" s="982"/>
    </row>
    <row r="10" spans="1:12" s="343" customFormat="1">
      <c r="A10" s="365"/>
      <c r="B10" s="365"/>
      <c r="C10" s="365"/>
      <c r="D10" s="365"/>
      <c r="E10" s="365"/>
      <c r="F10" s="365"/>
      <c r="G10" s="365"/>
      <c r="H10" s="365"/>
      <c r="I10" s="365"/>
      <c r="J10" s="364"/>
      <c r="K10" s="982"/>
    </row>
    <row r="11" spans="1:12" s="343" customFormat="1">
      <c r="A11" s="365"/>
      <c r="B11" s="365"/>
      <c r="C11" s="365"/>
      <c r="D11" s="365"/>
      <c r="E11" s="365"/>
      <c r="F11" s="365"/>
      <c r="G11" s="365"/>
      <c r="H11" s="365"/>
      <c r="I11" s="365"/>
      <c r="J11" s="364"/>
      <c r="K11" s="982"/>
    </row>
    <row r="12" spans="1:12" s="343" customFormat="1">
      <c r="A12" s="365"/>
      <c r="B12" s="365"/>
      <c r="C12" s="365"/>
      <c r="D12" s="365"/>
      <c r="E12" s="365"/>
      <c r="F12" s="365"/>
      <c r="G12" s="365"/>
      <c r="H12" s="365"/>
      <c r="I12" s="365"/>
      <c r="J12" s="364"/>
      <c r="K12" s="982"/>
    </row>
  </sheetData>
  <phoneticPr fontId="2"/>
  <hyperlinks>
    <hyperlink ref="L2" location="目次!F207" display="目 次" xr:uid="{00000000-0004-0000-B400-000000000000}"/>
  </hyperlinks>
  <pageMargins left="0.86614173228346458" right="0.86614173228346458" top="0.98425196850393704" bottom="0.98425196850393704" header="0.51181102362204722" footer="0.51181102362204722"/>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14"/>
  <sheetViews>
    <sheetView topLeftCell="C1" zoomScale="130" zoomScaleNormal="130" workbookViewId="0">
      <selection activeCell="I2" sqref="I2"/>
    </sheetView>
  </sheetViews>
  <sheetFormatPr defaultRowHeight="13.5"/>
  <cols>
    <col min="1" max="1" width="11" style="365" customWidth="1"/>
    <col min="2" max="6" width="12.25" style="365" customWidth="1"/>
    <col min="7" max="7" width="12.25" style="364" customWidth="1"/>
    <col min="8" max="16384" width="9" style="364"/>
  </cols>
  <sheetData>
    <row r="1" spans="1:11" ht="15" thickBot="1">
      <c r="A1" s="1488" t="s">
        <v>7769</v>
      </c>
      <c r="B1" s="1488"/>
      <c r="G1" s="470"/>
      <c r="H1" s="470"/>
      <c r="I1" s="470"/>
      <c r="J1" s="470"/>
      <c r="K1" s="470"/>
    </row>
    <row r="2" spans="1:11" s="343" customFormat="1" ht="18.75">
      <c r="A2" s="6407" t="s">
        <v>6396</v>
      </c>
      <c r="B2" s="6407" t="s">
        <v>7401</v>
      </c>
      <c r="C2" s="6409" t="s">
        <v>7770</v>
      </c>
      <c r="D2" s="6451" t="s">
        <v>7771</v>
      </c>
      <c r="E2" s="6407"/>
      <c r="F2" s="6411" t="s">
        <v>7772</v>
      </c>
      <c r="G2" s="6451" t="s">
        <v>7773</v>
      </c>
      <c r="H2" s="344"/>
      <c r="I2" s="5205" t="s">
        <v>8129</v>
      </c>
      <c r="J2" s="344"/>
      <c r="K2" s="344"/>
    </row>
    <row r="3" spans="1:11" s="441" customFormat="1">
      <c r="A3" s="6408"/>
      <c r="B3" s="6408"/>
      <c r="C3" s="6410"/>
      <c r="D3" s="4174" t="s">
        <v>6398</v>
      </c>
      <c r="E3" s="4174" t="s">
        <v>6399</v>
      </c>
      <c r="F3" s="6412"/>
      <c r="G3" s="6452"/>
      <c r="H3" s="1022"/>
      <c r="I3" s="1022"/>
      <c r="J3" s="1022"/>
      <c r="K3" s="1022"/>
    </row>
    <row r="4" spans="1:11" ht="15" customHeight="1">
      <c r="A4" s="4175">
        <v>2</v>
      </c>
      <c r="B4" s="4176">
        <v>75</v>
      </c>
      <c r="C4" s="4177">
        <v>81</v>
      </c>
      <c r="D4" s="4177">
        <v>6</v>
      </c>
      <c r="E4" s="4177">
        <v>9</v>
      </c>
      <c r="F4" s="4177">
        <v>37</v>
      </c>
      <c r="G4" s="4178">
        <v>316145</v>
      </c>
      <c r="H4" s="470"/>
      <c r="I4" s="470"/>
      <c r="J4" s="470"/>
      <c r="K4" s="470"/>
    </row>
    <row r="5" spans="1:11" ht="15" customHeight="1">
      <c r="A5" s="4175">
        <v>3</v>
      </c>
      <c r="B5" s="4176">
        <v>73</v>
      </c>
      <c r="C5" s="4177">
        <v>91</v>
      </c>
      <c r="D5" s="4177">
        <v>2</v>
      </c>
      <c r="E5" s="4177">
        <v>12</v>
      </c>
      <c r="F5" s="4177">
        <v>41</v>
      </c>
      <c r="G5" s="4178">
        <v>275099</v>
      </c>
      <c r="H5" s="470"/>
      <c r="I5" s="470"/>
      <c r="J5" s="470"/>
      <c r="K5" s="470"/>
    </row>
    <row r="6" spans="1:11" ht="15" customHeight="1">
      <c r="A6" s="4179">
        <v>4</v>
      </c>
      <c r="B6" s="4180">
        <v>61</v>
      </c>
      <c r="C6" s="4181">
        <v>58</v>
      </c>
      <c r="D6" s="4181">
        <v>1</v>
      </c>
      <c r="E6" s="4181">
        <v>10</v>
      </c>
      <c r="F6" s="4181">
        <v>22</v>
      </c>
      <c r="G6" s="4178">
        <v>202825</v>
      </c>
      <c r="H6" s="470"/>
      <c r="I6" s="470"/>
      <c r="J6" s="470"/>
      <c r="K6" s="470"/>
    </row>
    <row r="7" spans="1:11" ht="15" customHeight="1">
      <c r="A7" s="4527">
        <v>5</v>
      </c>
      <c r="B7" s="4528">
        <v>66</v>
      </c>
      <c r="C7" s="4178">
        <v>36</v>
      </c>
      <c r="D7" s="4178">
        <v>3</v>
      </c>
      <c r="E7" s="4178">
        <v>6</v>
      </c>
      <c r="F7" s="4178">
        <v>11</v>
      </c>
      <c r="G7" s="4178">
        <v>86336</v>
      </c>
      <c r="H7" s="470"/>
      <c r="I7" s="470"/>
      <c r="J7" s="470"/>
      <c r="K7" s="470"/>
    </row>
    <row r="8" spans="1:11" ht="15" customHeight="1">
      <c r="A8" s="4527">
        <v>6</v>
      </c>
      <c r="B8" s="4528">
        <v>66</v>
      </c>
      <c r="C8" s="4178">
        <v>74</v>
      </c>
      <c r="D8" s="4178">
        <v>1</v>
      </c>
      <c r="E8" s="4178">
        <v>14</v>
      </c>
      <c r="F8" s="4178">
        <v>28</v>
      </c>
      <c r="G8" s="4178">
        <v>117005</v>
      </c>
      <c r="H8" s="470"/>
      <c r="I8" s="470"/>
      <c r="J8" s="470"/>
      <c r="K8" s="470"/>
    </row>
    <row r="9" spans="1:11" ht="15" customHeight="1" thickBot="1">
      <c r="A9" s="4529">
        <v>7</v>
      </c>
      <c r="B9" s="4530">
        <v>57</v>
      </c>
      <c r="C9" s="4531">
        <v>43</v>
      </c>
      <c r="D9" s="4531">
        <v>4</v>
      </c>
      <c r="E9" s="4531">
        <v>4</v>
      </c>
      <c r="F9" s="4531">
        <v>14</v>
      </c>
      <c r="G9" s="4531">
        <v>63221</v>
      </c>
      <c r="H9" s="470"/>
      <c r="I9" s="470"/>
      <c r="J9" s="470"/>
      <c r="K9" s="470"/>
    </row>
    <row r="10" spans="1:11">
      <c r="G10" s="448" t="s">
        <v>7768</v>
      </c>
      <c r="H10" s="470"/>
      <c r="I10" s="470"/>
      <c r="J10" s="470"/>
      <c r="K10" s="470"/>
    </row>
    <row r="11" spans="1:11" ht="15" customHeight="1">
      <c r="A11" s="365" t="s">
        <v>7774</v>
      </c>
      <c r="G11" s="470"/>
      <c r="H11" s="470"/>
      <c r="I11" s="470"/>
      <c r="J11" s="470"/>
      <c r="K11" s="470"/>
    </row>
    <row r="12" spans="1:11">
      <c r="G12" s="470"/>
      <c r="H12" s="470"/>
      <c r="I12" s="470"/>
      <c r="J12" s="470"/>
      <c r="K12" s="470"/>
    </row>
    <row r="14" spans="1:11">
      <c r="D14" s="979"/>
    </row>
  </sheetData>
  <mergeCells count="6">
    <mergeCell ref="G2:G3"/>
    <mergeCell ref="A2:A3"/>
    <mergeCell ref="B2:B3"/>
    <mergeCell ref="C2:C3"/>
    <mergeCell ref="D2:E2"/>
    <mergeCell ref="F2:F3"/>
  </mergeCells>
  <phoneticPr fontId="2"/>
  <hyperlinks>
    <hyperlink ref="I2" location="目次!F208" display="目 次" xr:uid="{00000000-0004-0000-B500-000000000000}"/>
  </hyperlinks>
  <pageMargins left="0.86614173228346458" right="0.86614173228346458" top="0.98425196850393704" bottom="0.98425196850393704" header="0.51181102362204722" footer="0.51181102362204722"/>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O14"/>
  <sheetViews>
    <sheetView topLeftCell="D1" zoomScale="145" zoomScaleNormal="145" workbookViewId="0">
      <selection activeCell="O2" sqref="O2"/>
    </sheetView>
  </sheetViews>
  <sheetFormatPr defaultRowHeight="13.5"/>
  <cols>
    <col min="1" max="1" width="9.625" style="365" customWidth="1"/>
    <col min="2" max="12" width="6.25" style="365" customWidth="1"/>
    <col min="13" max="13" width="6.25" style="364" customWidth="1"/>
    <col min="14" max="14" width="4.125" style="364" customWidth="1"/>
    <col min="15" max="16384" width="9" style="364"/>
  </cols>
  <sheetData>
    <row r="1" spans="1:15" ht="15" thickBot="1">
      <c r="A1" s="1488" t="s">
        <v>7775</v>
      </c>
      <c r="B1" s="369"/>
      <c r="C1" s="840"/>
      <c r="D1" s="840"/>
      <c r="E1" s="840"/>
      <c r="F1" s="840"/>
      <c r="G1" s="840"/>
      <c r="H1" s="840"/>
      <c r="I1" s="840"/>
      <c r="J1" s="840"/>
      <c r="K1" s="840"/>
      <c r="L1" s="840"/>
      <c r="M1" s="363"/>
      <c r="N1" s="470"/>
      <c r="O1" s="470"/>
    </row>
    <row r="2" spans="1:15" s="343" customFormat="1" ht="18.75">
      <c r="A2" s="6407" t="s">
        <v>6396</v>
      </c>
      <c r="B2" s="6453" t="s">
        <v>7776</v>
      </c>
      <c r="C2" s="6454"/>
      <c r="D2" s="6454"/>
      <c r="E2" s="6454"/>
      <c r="F2" s="6454"/>
      <c r="G2" s="6454"/>
      <c r="H2" s="6454"/>
      <c r="I2" s="6454"/>
      <c r="J2" s="6454"/>
      <c r="K2" s="6454"/>
      <c r="L2" s="6455"/>
      <c r="M2" s="6456" t="s">
        <v>1724</v>
      </c>
      <c r="N2" s="348"/>
      <c r="O2" s="5205" t="s">
        <v>8129</v>
      </c>
    </row>
    <row r="3" spans="1:15" s="441" customFormat="1" ht="60" customHeight="1">
      <c r="A3" s="6408"/>
      <c r="B3" s="4182" t="s">
        <v>7777</v>
      </c>
      <c r="C3" s="4183" t="s">
        <v>7778</v>
      </c>
      <c r="D3" s="4183" t="s">
        <v>7779</v>
      </c>
      <c r="E3" s="4183" t="s">
        <v>7780</v>
      </c>
      <c r="F3" s="4184" t="s">
        <v>7781</v>
      </c>
      <c r="G3" s="4185" t="s">
        <v>7782</v>
      </c>
      <c r="H3" s="4185" t="s">
        <v>7783</v>
      </c>
      <c r="I3" s="4185" t="s">
        <v>7784</v>
      </c>
      <c r="J3" s="4185" t="s">
        <v>7785</v>
      </c>
      <c r="K3" s="4185" t="s">
        <v>7786</v>
      </c>
      <c r="L3" s="4185" t="s">
        <v>2162</v>
      </c>
      <c r="M3" s="6457"/>
      <c r="N3" s="4054"/>
      <c r="O3" s="1022"/>
    </row>
    <row r="4" spans="1:15" ht="15" customHeight="1">
      <c r="A4" s="4186">
        <v>2</v>
      </c>
      <c r="B4" s="4187">
        <v>9</v>
      </c>
      <c r="C4" s="4188">
        <v>3</v>
      </c>
      <c r="D4" s="4186">
        <v>7</v>
      </c>
      <c r="E4" s="4186">
        <v>360</v>
      </c>
      <c r="F4" s="4186">
        <v>71</v>
      </c>
      <c r="G4" s="4186">
        <v>20</v>
      </c>
      <c r="H4" s="4186">
        <v>1076</v>
      </c>
      <c r="I4" s="4186">
        <v>10</v>
      </c>
      <c r="J4" s="4186">
        <v>46</v>
      </c>
      <c r="K4" s="4186">
        <v>4408</v>
      </c>
      <c r="L4" s="4186">
        <v>605</v>
      </c>
      <c r="M4" s="4188">
        <v>6615</v>
      </c>
      <c r="N4" s="470"/>
      <c r="O4" s="470"/>
    </row>
    <row r="5" spans="1:15" ht="15" customHeight="1">
      <c r="A5" s="4186">
        <v>3</v>
      </c>
      <c r="B5" s="4187">
        <v>8</v>
      </c>
      <c r="C5" s="4188">
        <v>0</v>
      </c>
      <c r="D5" s="4186">
        <v>9</v>
      </c>
      <c r="E5" s="4186">
        <v>309</v>
      </c>
      <c r="F5" s="4186">
        <v>67</v>
      </c>
      <c r="G5" s="4186">
        <v>30</v>
      </c>
      <c r="H5" s="4186">
        <v>1185</v>
      </c>
      <c r="I5" s="4186">
        <v>11</v>
      </c>
      <c r="J5" s="4186">
        <v>39</v>
      </c>
      <c r="K5" s="4188">
        <v>4637</v>
      </c>
      <c r="L5" s="4188">
        <v>654</v>
      </c>
      <c r="M5" s="4188">
        <v>6949</v>
      </c>
      <c r="N5" s="470"/>
      <c r="O5" s="470"/>
    </row>
    <row r="6" spans="1:15" ht="15" customHeight="1">
      <c r="A6" s="4186">
        <v>4</v>
      </c>
      <c r="B6" s="4187">
        <v>4</v>
      </c>
      <c r="C6" s="4188">
        <v>1</v>
      </c>
      <c r="D6" s="4186">
        <v>6</v>
      </c>
      <c r="E6" s="4186">
        <v>314</v>
      </c>
      <c r="F6" s="4186">
        <v>91</v>
      </c>
      <c r="G6" s="4186">
        <v>29</v>
      </c>
      <c r="H6" s="4186">
        <v>1346</v>
      </c>
      <c r="I6" s="4186">
        <v>13</v>
      </c>
      <c r="J6" s="4186">
        <v>42</v>
      </c>
      <c r="K6" s="4188">
        <v>5245</v>
      </c>
      <c r="L6" s="4188">
        <v>644</v>
      </c>
      <c r="M6" s="4188">
        <v>7735</v>
      </c>
      <c r="N6" s="470"/>
      <c r="O6" s="771"/>
    </row>
    <row r="7" spans="1:15" ht="15" customHeight="1">
      <c r="A7" s="4188">
        <v>5</v>
      </c>
      <c r="B7" s="4505">
        <v>9</v>
      </c>
      <c r="C7" s="4188">
        <v>1</v>
      </c>
      <c r="D7" s="4188">
        <v>8</v>
      </c>
      <c r="E7" s="4188">
        <v>385</v>
      </c>
      <c r="F7" s="4188">
        <v>72</v>
      </c>
      <c r="G7" s="4188">
        <v>31</v>
      </c>
      <c r="H7" s="4188">
        <v>1351</v>
      </c>
      <c r="I7" s="4188">
        <v>11</v>
      </c>
      <c r="J7" s="4188">
        <v>51</v>
      </c>
      <c r="K7" s="4188">
        <v>5735</v>
      </c>
      <c r="L7" s="4188">
        <v>644</v>
      </c>
      <c r="M7" s="4188">
        <f>SUM(B7:L7)</f>
        <v>8298</v>
      </c>
      <c r="N7" s="470"/>
      <c r="O7" s="771"/>
    </row>
    <row r="8" spans="1:15" ht="15" customHeight="1">
      <c r="A8" s="4188">
        <v>6</v>
      </c>
      <c r="B8" s="4505">
        <v>14</v>
      </c>
      <c r="C8" s="4188">
        <v>1</v>
      </c>
      <c r="D8" s="4188">
        <v>9</v>
      </c>
      <c r="E8" s="4188">
        <v>344</v>
      </c>
      <c r="F8" s="4188">
        <v>88</v>
      </c>
      <c r="G8" s="4188">
        <v>35</v>
      </c>
      <c r="H8" s="4188">
        <v>1463</v>
      </c>
      <c r="I8" s="4188">
        <v>13</v>
      </c>
      <c r="J8" s="4188">
        <v>53</v>
      </c>
      <c r="K8" s="4188">
        <v>5795</v>
      </c>
      <c r="L8" s="4188">
        <v>748</v>
      </c>
      <c r="M8" s="4188">
        <v>8563</v>
      </c>
      <c r="N8" s="470"/>
      <c r="O8" s="771"/>
    </row>
    <row r="9" spans="1:15" ht="15" customHeight="1" thickBot="1">
      <c r="A9" s="4506">
        <v>7</v>
      </c>
      <c r="B9" s="4507">
        <v>4</v>
      </c>
      <c r="C9" s="4508"/>
      <c r="D9" s="4508">
        <v>5</v>
      </c>
      <c r="E9" s="4508">
        <v>378</v>
      </c>
      <c r="F9" s="4508">
        <v>103</v>
      </c>
      <c r="G9" s="4508">
        <v>27</v>
      </c>
      <c r="H9" s="4508">
        <v>1469</v>
      </c>
      <c r="I9" s="4508">
        <v>7</v>
      </c>
      <c r="J9" s="4508">
        <v>70</v>
      </c>
      <c r="K9" s="4508">
        <v>5735</v>
      </c>
      <c r="L9" s="4508">
        <v>736</v>
      </c>
      <c r="M9" s="4508">
        <v>8534</v>
      </c>
      <c r="N9" s="470"/>
      <c r="O9" s="470"/>
    </row>
    <row r="10" spans="1:15">
      <c r="M10" s="448" t="s">
        <v>7768</v>
      </c>
      <c r="N10" s="470"/>
      <c r="O10" s="470"/>
    </row>
    <row r="11" spans="1:15" ht="15" customHeight="1">
      <c r="A11" s="365" t="s">
        <v>7787</v>
      </c>
      <c r="M11" s="470"/>
      <c r="N11" s="470"/>
      <c r="O11" s="470"/>
    </row>
    <row r="12" spans="1:15">
      <c r="M12" s="470"/>
      <c r="N12" s="470"/>
      <c r="O12" s="470"/>
    </row>
    <row r="13" spans="1:15">
      <c r="M13" s="470"/>
      <c r="N13" s="470"/>
      <c r="O13" s="470"/>
    </row>
    <row r="14" spans="1:15">
      <c r="D14" s="979"/>
    </row>
  </sheetData>
  <mergeCells count="3">
    <mergeCell ref="A2:A3"/>
    <mergeCell ref="B2:L2"/>
    <mergeCell ref="M2:M3"/>
  </mergeCells>
  <phoneticPr fontId="2"/>
  <hyperlinks>
    <hyperlink ref="O2" location="目次!F209" display="目 次" xr:uid="{00000000-0004-0000-B600-000000000000}"/>
  </hyperlinks>
  <pageMargins left="0.86614173228346458" right="0.86614173228346458" top="0.98425196850393704" bottom="0.98425196850393704" header="0.51181102362204722" footer="0.51181102362204722"/>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1:M19"/>
  <sheetViews>
    <sheetView showGridLines="0" workbookViewId="0">
      <selection activeCell="K2" sqref="K2"/>
    </sheetView>
  </sheetViews>
  <sheetFormatPr defaultRowHeight="13.5"/>
  <cols>
    <col min="1" max="1" width="1.125" style="364" customWidth="1"/>
    <col min="2" max="2" width="16.5" style="365" customWidth="1"/>
    <col min="3" max="3" width="12.125" style="365" customWidth="1"/>
    <col min="4" max="4" width="9.5" style="365" customWidth="1"/>
    <col min="5" max="5" width="14.625" style="365" customWidth="1"/>
    <col min="6" max="6" width="7.25" style="365" customWidth="1"/>
    <col min="7" max="7" width="4.625" style="365" bestFit="1" customWidth="1"/>
    <col min="8" max="8" width="24.5" style="364" customWidth="1"/>
    <col min="9" max="9" width="0.875" style="364" customWidth="1"/>
    <col min="10" max="10" width="9" style="364"/>
    <col min="11" max="11" width="12" style="364" customWidth="1"/>
    <col min="12" max="16384" width="9" style="364"/>
  </cols>
  <sheetData>
    <row r="1" spans="2:13" ht="19.5" thickBot="1">
      <c r="B1" s="1488" t="s">
        <v>3115</v>
      </c>
      <c r="C1" s="369"/>
      <c r="D1" s="840"/>
      <c r="E1" s="840"/>
      <c r="F1" s="840"/>
      <c r="G1" s="840"/>
      <c r="H1" s="496" t="s">
        <v>6369</v>
      </c>
      <c r="I1" s="470"/>
      <c r="J1" s="771"/>
      <c r="K1" s="470"/>
      <c r="L1" s="366"/>
      <c r="M1" s="366"/>
    </row>
    <row r="2" spans="2:13" s="343" customFormat="1" ht="47.25" customHeight="1">
      <c r="B2" s="2758" t="s">
        <v>2773</v>
      </c>
      <c r="C2" s="4104" t="s">
        <v>3114</v>
      </c>
      <c r="D2" s="769" t="s">
        <v>3113</v>
      </c>
      <c r="E2" s="2759" t="s">
        <v>3112</v>
      </c>
      <c r="F2" s="769" t="s">
        <v>3111</v>
      </c>
      <c r="G2" s="769" t="s">
        <v>3110</v>
      </c>
      <c r="H2" s="769" t="s">
        <v>3109</v>
      </c>
      <c r="I2" s="348"/>
      <c r="J2" s="344"/>
      <c r="K2" s="995" t="s">
        <v>8129</v>
      </c>
      <c r="L2" s="350"/>
      <c r="M2" s="350"/>
    </row>
    <row r="3" spans="2:13" s="499" customFormat="1" ht="47.25" customHeight="1">
      <c r="B3" s="2760" t="s">
        <v>3108</v>
      </c>
      <c r="C3" s="2761" t="s">
        <v>3107</v>
      </c>
      <c r="D3" s="2762">
        <v>580.96</v>
      </c>
      <c r="E3" s="2760" t="s">
        <v>3106</v>
      </c>
      <c r="F3" s="2763">
        <v>64350</v>
      </c>
      <c r="G3" s="2764">
        <v>55.3</v>
      </c>
      <c r="H3" s="2760" t="s">
        <v>3105</v>
      </c>
      <c r="I3" s="4532"/>
      <c r="J3" s="4533"/>
      <c r="K3" s="4533"/>
      <c r="L3" s="500"/>
      <c r="M3" s="500"/>
    </row>
    <row r="4" spans="2:13" s="343" customFormat="1" ht="47.25" customHeight="1">
      <c r="B4" s="2765" t="s">
        <v>3104</v>
      </c>
      <c r="C4" s="2766" t="s">
        <v>3103</v>
      </c>
      <c r="D4" s="2762">
        <v>487.21</v>
      </c>
      <c r="E4" s="2767" t="s">
        <v>6905</v>
      </c>
      <c r="F4" s="2768">
        <v>61400</v>
      </c>
      <c r="G4" s="2764">
        <v>59.3</v>
      </c>
      <c r="H4" s="2765" t="s">
        <v>3102</v>
      </c>
      <c r="I4" s="4526"/>
      <c r="J4" s="344"/>
      <c r="K4" s="344"/>
      <c r="L4" s="350"/>
      <c r="M4" s="350"/>
    </row>
    <row r="5" spans="2:13" s="343" customFormat="1" ht="47.25" customHeight="1">
      <c r="B5" s="2765" t="s">
        <v>3101</v>
      </c>
      <c r="C5" s="2766" t="s">
        <v>3100</v>
      </c>
      <c r="D5" s="2762">
        <v>497.88</v>
      </c>
      <c r="E5" s="2765" t="s">
        <v>3069</v>
      </c>
      <c r="F5" s="2768">
        <v>59946</v>
      </c>
      <c r="G5" s="2764">
        <v>2.5</v>
      </c>
      <c r="H5" s="2765" t="s">
        <v>6906</v>
      </c>
      <c r="I5" s="4526"/>
      <c r="J5" s="344"/>
      <c r="K5" s="344"/>
      <c r="L5" s="350"/>
      <c r="M5" s="350"/>
    </row>
    <row r="6" spans="2:13" s="343" customFormat="1" ht="47.25" customHeight="1">
      <c r="B6" s="2765" t="s">
        <v>3099</v>
      </c>
      <c r="C6" s="2766" t="s">
        <v>3098</v>
      </c>
      <c r="D6" s="2762">
        <v>295.2</v>
      </c>
      <c r="E6" s="2765" t="s">
        <v>3097</v>
      </c>
      <c r="F6" s="2768">
        <v>42745</v>
      </c>
      <c r="G6" s="2764">
        <v>64.099999999999994</v>
      </c>
      <c r="H6" s="2765" t="s">
        <v>3091</v>
      </c>
      <c r="I6" s="4526"/>
      <c r="J6" s="344"/>
      <c r="K6" s="344"/>
      <c r="L6" s="350"/>
      <c r="M6" s="350"/>
    </row>
    <row r="7" spans="2:13" s="343" customFormat="1" ht="47.25" customHeight="1">
      <c r="B7" s="2765" t="s">
        <v>3096</v>
      </c>
      <c r="C7" s="2766" t="s">
        <v>3095</v>
      </c>
      <c r="D7" s="2762">
        <v>687.08</v>
      </c>
      <c r="E7" s="2765" t="s">
        <v>3069</v>
      </c>
      <c r="F7" s="2768">
        <v>113583</v>
      </c>
      <c r="G7" s="2764">
        <v>6.4</v>
      </c>
      <c r="H7" s="2765" t="s">
        <v>3094</v>
      </c>
      <c r="I7" s="4526"/>
      <c r="J7" s="344"/>
      <c r="K7" s="344"/>
      <c r="L7" s="350"/>
      <c r="M7" s="350"/>
    </row>
    <row r="8" spans="2:13" s="343" customFormat="1" ht="47.25" customHeight="1">
      <c r="B8" s="2765" t="s">
        <v>3093</v>
      </c>
      <c r="C8" s="2766" t="s">
        <v>3092</v>
      </c>
      <c r="D8" s="2762">
        <v>390.8</v>
      </c>
      <c r="E8" s="2765" t="s">
        <v>3069</v>
      </c>
      <c r="F8" s="2768">
        <v>74180</v>
      </c>
      <c r="G8" s="2764">
        <v>6.4</v>
      </c>
      <c r="H8" s="2765" t="s">
        <v>3091</v>
      </c>
      <c r="I8" s="4526"/>
      <c r="J8" s="344"/>
      <c r="K8" s="344"/>
      <c r="L8" s="350"/>
      <c r="M8" s="350"/>
    </row>
    <row r="9" spans="2:13" s="343" customFormat="1" ht="47.25" customHeight="1">
      <c r="B9" s="2765" t="s">
        <v>3090</v>
      </c>
      <c r="C9" s="2766" t="s">
        <v>3089</v>
      </c>
      <c r="D9" s="2762">
        <v>488.99</v>
      </c>
      <c r="E9" s="2765" t="s">
        <v>3069</v>
      </c>
      <c r="F9" s="2768">
        <v>102000</v>
      </c>
      <c r="G9" s="2764">
        <v>8.3000000000000007</v>
      </c>
      <c r="H9" s="2765" t="s">
        <v>3072</v>
      </c>
      <c r="I9" s="4526"/>
      <c r="J9" s="344"/>
      <c r="K9" s="344"/>
      <c r="L9" s="350"/>
      <c r="M9" s="350"/>
    </row>
    <row r="10" spans="2:13" s="344" customFormat="1" ht="47.25" customHeight="1">
      <c r="B10" s="2765" t="s">
        <v>3088</v>
      </c>
      <c r="C10" s="2766" t="s">
        <v>3087</v>
      </c>
      <c r="D10" s="2762">
        <v>454.8</v>
      </c>
      <c r="E10" s="2765" t="s">
        <v>3069</v>
      </c>
      <c r="F10" s="2768">
        <v>81000</v>
      </c>
      <c r="G10" s="2764">
        <v>8.3000000000000007</v>
      </c>
      <c r="H10" s="2765" t="s">
        <v>3072</v>
      </c>
      <c r="I10" s="4526"/>
      <c r="L10" s="350"/>
      <c r="M10" s="350"/>
    </row>
    <row r="11" spans="2:13" s="344" customFormat="1" ht="47.25" customHeight="1">
      <c r="B11" s="2765" t="s">
        <v>3086</v>
      </c>
      <c r="C11" s="2766" t="s">
        <v>3085</v>
      </c>
      <c r="D11" s="2762">
        <v>499.9</v>
      </c>
      <c r="E11" s="2765" t="s">
        <v>3069</v>
      </c>
      <c r="F11" s="2769">
        <v>99838</v>
      </c>
      <c r="G11" s="2764">
        <v>9.3000000000000007</v>
      </c>
      <c r="H11" s="2765" t="s">
        <v>3072</v>
      </c>
      <c r="I11" s="4526"/>
      <c r="L11" s="350"/>
      <c r="M11" s="350"/>
    </row>
    <row r="12" spans="2:13" s="344" customFormat="1" ht="47.25" customHeight="1">
      <c r="B12" s="2765" t="s">
        <v>3084</v>
      </c>
      <c r="C12" s="2766" t="s">
        <v>3083</v>
      </c>
      <c r="D12" s="2762">
        <v>404.36</v>
      </c>
      <c r="E12" s="2765" t="s">
        <v>3069</v>
      </c>
      <c r="F12" s="2769">
        <v>78540</v>
      </c>
      <c r="G12" s="2764">
        <v>10.3</v>
      </c>
      <c r="H12" s="2765" t="s">
        <v>3082</v>
      </c>
      <c r="I12" s="4526"/>
      <c r="L12" s="350"/>
      <c r="M12" s="350"/>
    </row>
    <row r="13" spans="2:13" s="344" customFormat="1" ht="47.25" customHeight="1">
      <c r="B13" s="2765" t="s">
        <v>3081</v>
      </c>
      <c r="C13" s="2766" t="s">
        <v>3080</v>
      </c>
      <c r="D13" s="2762">
        <v>287.76</v>
      </c>
      <c r="E13" s="2765" t="s">
        <v>3079</v>
      </c>
      <c r="F13" s="2769">
        <v>53603</v>
      </c>
      <c r="G13" s="2764">
        <v>10.3</v>
      </c>
      <c r="H13" s="2765" t="s">
        <v>3075</v>
      </c>
      <c r="I13" s="4526"/>
      <c r="L13" s="350"/>
      <c r="M13" s="350"/>
    </row>
    <row r="14" spans="2:13" s="344" customFormat="1" ht="47.25" customHeight="1">
      <c r="B14" s="2765" t="s">
        <v>3078</v>
      </c>
      <c r="C14" s="2766" t="s">
        <v>3077</v>
      </c>
      <c r="D14" s="2762">
        <v>248.36</v>
      </c>
      <c r="E14" s="2765" t="s">
        <v>3076</v>
      </c>
      <c r="F14" s="2769">
        <v>46817</v>
      </c>
      <c r="G14" s="2764">
        <v>12.3</v>
      </c>
      <c r="H14" s="2765" t="s">
        <v>3075</v>
      </c>
      <c r="I14" s="4526"/>
      <c r="L14" s="350"/>
      <c r="M14" s="350"/>
    </row>
    <row r="15" spans="2:13" s="344" customFormat="1" ht="47.25" customHeight="1">
      <c r="B15" s="2765" t="s">
        <v>3074</v>
      </c>
      <c r="C15" s="2766" t="s">
        <v>3073</v>
      </c>
      <c r="D15" s="2762">
        <v>498.21</v>
      </c>
      <c r="E15" s="2765" t="s">
        <v>3069</v>
      </c>
      <c r="F15" s="2769">
        <v>90804</v>
      </c>
      <c r="G15" s="2764">
        <v>13.3</v>
      </c>
      <c r="H15" s="2765" t="s">
        <v>3072</v>
      </c>
      <c r="I15" s="4526"/>
      <c r="L15" s="350"/>
      <c r="M15" s="350"/>
    </row>
    <row r="16" spans="2:13" s="344" customFormat="1" ht="47.25" customHeight="1">
      <c r="B16" s="2765" t="s">
        <v>3071</v>
      </c>
      <c r="C16" s="2766" t="s">
        <v>3070</v>
      </c>
      <c r="D16" s="2762">
        <v>498.98</v>
      </c>
      <c r="E16" s="2765" t="s">
        <v>3069</v>
      </c>
      <c r="F16" s="2769">
        <v>110691</v>
      </c>
      <c r="G16" s="2764">
        <v>17.600000000000001</v>
      </c>
      <c r="H16" s="2765" t="s">
        <v>3068</v>
      </c>
      <c r="I16" s="4526"/>
      <c r="L16" s="350"/>
      <c r="M16" s="350"/>
    </row>
    <row r="17" spans="2:13" s="344" customFormat="1" ht="47.25" customHeight="1" thickBot="1">
      <c r="B17" s="2770" t="s">
        <v>3067</v>
      </c>
      <c r="C17" s="2771" t="s">
        <v>3066</v>
      </c>
      <c r="D17" s="2772">
        <v>483.57</v>
      </c>
      <c r="E17" s="2770" t="s">
        <v>3065</v>
      </c>
      <c r="F17" s="2773">
        <v>105871</v>
      </c>
      <c r="G17" s="2774">
        <v>24.2</v>
      </c>
      <c r="H17" s="2770" t="s">
        <v>3064</v>
      </c>
      <c r="I17" s="4526"/>
      <c r="L17" s="350"/>
      <c r="M17" s="350"/>
    </row>
    <row r="18" spans="2:13" ht="18.75">
      <c r="H18" s="448" t="s">
        <v>3063</v>
      </c>
      <c r="I18" s="366"/>
      <c r="J18" s="366"/>
      <c r="K18" s="366"/>
      <c r="L18" s="366"/>
      <c r="M18" s="366"/>
    </row>
    <row r="19" spans="2:13" ht="18.75">
      <c r="H19" s="470"/>
      <c r="I19" s="366"/>
      <c r="J19" s="366"/>
      <c r="K19" s="366"/>
      <c r="L19" s="366"/>
      <c r="M19" s="366"/>
    </row>
  </sheetData>
  <phoneticPr fontId="2"/>
  <hyperlinks>
    <hyperlink ref="K2" location="目次!F210" display="目 次" xr:uid="{00000000-0004-0000-B700-000000000000}"/>
  </hyperlinks>
  <pageMargins left="0.78740157480314965" right="0.78740157480314965" top="0.70866141732283472" bottom="0.62992125984251968" header="0.51181102362204722" footer="0.51181102362204722"/>
  <pageSetup paperSize="9" scale="70" orientation="portrait" horizontalDpi="300" verticalDpi="300"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20"/>
  <sheetViews>
    <sheetView showGridLines="0" zoomScaleNormal="100" workbookViewId="0">
      <selection activeCell="H2" sqref="H2"/>
    </sheetView>
  </sheetViews>
  <sheetFormatPr defaultRowHeight="18.75"/>
  <cols>
    <col min="1" max="1" width="20.875" style="431" customWidth="1"/>
    <col min="2" max="5" width="10.875" style="431" customWidth="1"/>
    <col min="6" max="6" width="20.375" style="430" customWidth="1"/>
    <col min="7" max="7" width="7" style="429" customWidth="1"/>
    <col min="8" max="9" width="9" style="428"/>
    <col min="10" max="10" width="10.75" style="428" customWidth="1"/>
    <col min="11" max="16384" width="9" style="428"/>
  </cols>
  <sheetData>
    <row r="1" spans="1:10" ht="18" customHeight="1" thickBot="1">
      <c r="A1" s="2159" t="s">
        <v>2144</v>
      </c>
      <c r="B1" s="2626"/>
      <c r="C1" s="2626"/>
      <c r="D1" s="2626"/>
      <c r="E1" s="2626"/>
      <c r="F1" s="2447" t="s">
        <v>2143</v>
      </c>
      <c r="G1" s="437"/>
      <c r="H1" s="4387"/>
      <c r="I1" s="4387"/>
      <c r="J1" s="4387"/>
    </row>
    <row r="2" spans="1:10" s="439" customFormat="1" ht="27">
      <c r="A2" s="2160" t="s">
        <v>2142</v>
      </c>
      <c r="B2" s="3951" t="s">
        <v>2141</v>
      </c>
      <c r="C2" s="3951" t="s">
        <v>2140</v>
      </c>
      <c r="D2" s="3951" t="s">
        <v>2139</v>
      </c>
      <c r="E2" s="3954" t="s">
        <v>2138</v>
      </c>
      <c r="F2" s="2161" t="s">
        <v>2137</v>
      </c>
      <c r="G2" s="1927"/>
      <c r="H2" s="995" t="s">
        <v>8129</v>
      </c>
      <c r="I2" s="432"/>
      <c r="J2" s="4323"/>
    </row>
    <row r="3" spans="1:10" s="432" customFormat="1" ht="18" customHeight="1">
      <c r="A3" s="2162">
        <v>2</v>
      </c>
      <c r="B3" s="2163">
        <v>175</v>
      </c>
      <c r="C3" s="2164">
        <v>315</v>
      </c>
      <c r="D3" s="2164">
        <v>562</v>
      </c>
      <c r="E3" s="2164">
        <v>84</v>
      </c>
      <c r="F3" s="2165">
        <v>131</v>
      </c>
      <c r="G3" s="4535"/>
    </row>
    <row r="4" spans="1:10" s="432" customFormat="1" ht="18" customHeight="1">
      <c r="A4" s="2166">
        <v>3</v>
      </c>
      <c r="B4" s="2164">
        <v>175</v>
      </c>
      <c r="C4" s="2164">
        <v>295</v>
      </c>
      <c r="D4" s="2164">
        <v>562</v>
      </c>
      <c r="E4" s="2164">
        <v>84</v>
      </c>
      <c r="F4" s="2165">
        <v>131</v>
      </c>
      <c r="G4" s="4535"/>
    </row>
    <row r="5" spans="1:10" s="432" customFormat="1" ht="18" customHeight="1">
      <c r="A5" s="2166">
        <v>4</v>
      </c>
      <c r="B5" s="2168">
        <v>175</v>
      </c>
      <c r="C5" s="2168">
        <v>295</v>
      </c>
      <c r="D5" s="2168">
        <v>562</v>
      </c>
      <c r="E5" s="2168">
        <v>84</v>
      </c>
      <c r="F5" s="2169">
        <v>119</v>
      </c>
      <c r="G5" s="4535"/>
    </row>
    <row r="6" spans="1:10" s="439" customFormat="1" ht="18" customHeight="1">
      <c r="A6" s="2167">
        <v>5</v>
      </c>
      <c r="B6" s="2168">
        <v>184</v>
      </c>
      <c r="C6" s="2168">
        <v>293</v>
      </c>
      <c r="D6" s="2168">
        <v>562</v>
      </c>
      <c r="E6" s="2168">
        <v>84</v>
      </c>
      <c r="F6" s="2169">
        <v>105</v>
      </c>
      <c r="G6" s="4536"/>
      <c r="H6" s="432"/>
      <c r="I6" s="432"/>
      <c r="J6" s="432"/>
    </row>
    <row r="7" spans="1:10" s="439" customFormat="1" ht="18" customHeight="1">
      <c r="A7" s="2167">
        <v>6</v>
      </c>
      <c r="B7" s="2168">
        <f>SUM(B8:B9)</f>
        <v>192</v>
      </c>
      <c r="C7" s="2168">
        <f t="shared" ref="C7:F7" si="0">SUM(C8:C9)</f>
        <v>256</v>
      </c>
      <c r="D7" s="2168">
        <f t="shared" si="0"/>
        <v>562</v>
      </c>
      <c r="E7" s="2168">
        <f t="shared" si="0"/>
        <v>84</v>
      </c>
      <c r="F7" s="4534">
        <f t="shared" si="0"/>
        <v>93</v>
      </c>
      <c r="G7" s="4536"/>
      <c r="H7" s="432"/>
      <c r="I7" s="432"/>
      <c r="J7" s="432"/>
    </row>
    <row r="8" spans="1:10" s="439" customFormat="1" ht="18" customHeight="1">
      <c r="A8" s="4537" t="s">
        <v>2136</v>
      </c>
      <c r="B8" s="4538">
        <v>192</v>
      </c>
      <c r="C8" s="4539">
        <v>200</v>
      </c>
      <c r="D8" s="4539">
        <v>342</v>
      </c>
      <c r="E8" s="4539" t="s">
        <v>6401</v>
      </c>
      <c r="F8" s="4540">
        <v>93</v>
      </c>
      <c r="G8" s="4541"/>
      <c r="H8" s="432"/>
      <c r="I8" s="432"/>
      <c r="J8" s="432"/>
    </row>
    <row r="9" spans="1:10" s="432" customFormat="1" ht="18" customHeight="1" thickBot="1">
      <c r="A9" s="4542" t="s">
        <v>2135</v>
      </c>
      <c r="B9" s="4543" t="s">
        <v>6401</v>
      </c>
      <c r="C9" s="4544">
        <v>56</v>
      </c>
      <c r="D9" s="4544">
        <v>220</v>
      </c>
      <c r="E9" s="4545">
        <v>84</v>
      </c>
      <c r="F9" s="4546" t="s">
        <v>6401</v>
      </c>
      <c r="G9" s="4547"/>
      <c r="H9" s="432" t="s">
        <v>8229</v>
      </c>
    </row>
    <row r="10" spans="1:10">
      <c r="A10" s="430"/>
      <c r="B10" s="430"/>
      <c r="C10" s="430"/>
      <c r="D10" s="430"/>
      <c r="E10" s="430"/>
      <c r="F10" s="1220" t="s">
        <v>6829</v>
      </c>
      <c r="G10" s="437"/>
      <c r="H10" s="430"/>
      <c r="I10" s="430"/>
      <c r="J10" s="430"/>
    </row>
    <row r="11" spans="1:10">
      <c r="A11" s="430"/>
      <c r="B11" s="430"/>
      <c r="C11" s="430"/>
      <c r="D11" s="430"/>
      <c r="E11" s="430"/>
      <c r="F11" s="768"/>
      <c r="G11" s="437"/>
      <c r="H11" s="430"/>
      <c r="I11" s="430"/>
      <c r="J11" s="430"/>
    </row>
    <row r="12" spans="1:10">
      <c r="G12" s="437"/>
    </row>
    <row r="13" spans="1:10">
      <c r="G13" s="437"/>
    </row>
    <row r="14" spans="1:10">
      <c r="G14" s="437"/>
    </row>
    <row r="17" spans="1:6">
      <c r="A17" s="436"/>
      <c r="B17" s="433"/>
      <c r="C17" s="433"/>
      <c r="D17" s="433"/>
      <c r="E17" s="433"/>
      <c r="F17" s="432"/>
    </row>
    <row r="18" spans="1:6">
      <c r="A18" s="435"/>
      <c r="B18" s="435"/>
      <c r="C18" s="435"/>
      <c r="D18" s="435"/>
      <c r="E18" s="435"/>
      <c r="F18" s="434"/>
    </row>
    <row r="19" spans="1:6">
      <c r="A19" s="435"/>
      <c r="B19" s="435"/>
      <c r="C19" s="435"/>
      <c r="D19" s="435"/>
      <c r="E19" s="435"/>
      <c r="F19" s="434"/>
    </row>
    <row r="20" spans="1:6">
      <c r="A20" s="433"/>
      <c r="B20" s="433"/>
      <c r="C20" s="433"/>
      <c r="D20" s="433"/>
      <c r="E20" s="433"/>
      <c r="F20" s="432"/>
    </row>
  </sheetData>
  <phoneticPr fontId="2"/>
  <hyperlinks>
    <hyperlink ref="H2" location="目次!F213" display="目 次" xr:uid="{00000000-0004-0000-B800-000000000000}"/>
  </hyperlinks>
  <printOptions horizontalCentered="1"/>
  <pageMargins left="0.86614173228346458" right="0.86614173228346458" top="0.98425196850393704" bottom="0.98425196850393704" header="0.51181102362204722" footer="0.51181102362204722"/>
  <pageSetup paperSize="9" scale="75" orientation="portrait" blackAndWhite="1" horizontalDpi="300" verticalDpi="300" r:id="rId1"/>
  <headerFooter alignWithMargins="0"/>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F19"/>
  <sheetViews>
    <sheetView showGridLines="0" workbookViewId="0">
      <selection activeCell="F2" sqref="F2"/>
    </sheetView>
  </sheetViews>
  <sheetFormatPr defaultRowHeight="13.5"/>
  <cols>
    <col min="1" max="1" width="15" style="365" customWidth="1"/>
    <col min="2" max="4" width="20" style="365" customWidth="1"/>
    <col min="5" max="5" width="4.125" style="364" customWidth="1"/>
    <col min="6" max="6" width="10.75" style="364" customWidth="1"/>
    <col min="7" max="16384" width="9" style="364"/>
  </cols>
  <sheetData>
    <row r="1" spans="1:6" ht="15" thickBot="1">
      <c r="A1" s="1488" t="s">
        <v>2148</v>
      </c>
      <c r="B1" s="4226"/>
      <c r="C1" s="4226"/>
      <c r="D1" s="2447" t="s">
        <v>2147</v>
      </c>
      <c r="E1" s="470"/>
      <c r="F1" s="470"/>
    </row>
    <row r="2" spans="1:6" s="343" customFormat="1" ht="14.25" customHeight="1">
      <c r="A2" s="5998" t="s">
        <v>2146</v>
      </c>
      <c r="B2" s="5998" t="s">
        <v>2145</v>
      </c>
      <c r="C2" s="5998" t="s">
        <v>2136</v>
      </c>
      <c r="D2" s="5998" t="s">
        <v>2135</v>
      </c>
      <c r="E2" s="348"/>
      <c r="F2" s="589" t="s">
        <v>8130</v>
      </c>
    </row>
    <row r="3" spans="1:6" s="441" customFormat="1" ht="14.25" customHeight="1">
      <c r="A3" s="5393"/>
      <c r="B3" s="5393"/>
      <c r="C3" s="5393"/>
      <c r="D3" s="5393"/>
      <c r="E3" s="4054"/>
      <c r="F3" s="1022"/>
    </row>
    <row r="4" spans="1:6" ht="21.95" customHeight="1">
      <c r="A4" s="2170">
        <v>2</v>
      </c>
      <c r="B4" s="2171" t="s">
        <v>1946</v>
      </c>
      <c r="C4" s="2171" t="s">
        <v>1946</v>
      </c>
      <c r="D4" s="2172" t="s">
        <v>1946</v>
      </c>
      <c r="E4" s="470"/>
      <c r="F4" s="470"/>
    </row>
    <row r="5" spans="1:6" ht="21.95" customHeight="1">
      <c r="A5" s="2170">
        <v>3</v>
      </c>
      <c r="B5" s="2171" t="s">
        <v>219</v>
      </c>
      <c r="C5" s="2171" t="s">
        <v>219</v>
      </c>
      <c r="D5" s="2172" t="s">
        <v>219</v>
      </c>
      <c r="E5" s="470"/>
      <c r="F5" s="470"/>
    </row>
    <row r="6" spans="1:6" ht="21.95" customHeight="1">
      <c r="A6" s="2173">
        <v>4</v>
      </c>
      <c r="B6" s="2174">
        <v>17</v>
      </c>
      <c r="C6" s="2175">
        <v>17</v>
      </c>
      <c r="D6" s="2176" t="s">
        <v>1946</v>
      </c>
      <c r="E6" s="470"/>
      <c r="F6" s="470"/>
    </row>
    <row r="7" spans="1:6" ht="21.95" customHeight="1">
      <c r="A7" s="2210">
        <v>5</v>
      </c>
      <c r="B7" s="2175">
        <v>9</v>
      </c>
      <c r="C7" s="2175">
        <v>9</v>
      </c>
      <c r="D7" s="2176" t="s">
        <v>6401</v>
      </c>
      <c r="E7" s="470"/>
      <c r="F7" s="470"/>
    </row>
    <row r="8" spans="1:6" ht="21.95" customHeight="1">
      <c r="A8" s="4548">
        <v>6</v>
      </c>
      <c r="B8" s="4549">
        <v>8</v>
      </c>
      <c r="C8" s="4549">
        <v>8</v>
      </c>
      <c r="D8" s="4550"/>
      <c r="E8" s="470"/>
      <c r="F8" s="470"/>
    </row>
    <row r="9" spans="1:6">
      <c r="A9" s="470"/>
      <c r="B9" s="470"/>
      <c r="C9" s="470"/>
      <c r="D9" s="1220" t="s">
        <v>6830</v>
      </c>
      <c r="E9" s="470"/>
      <c r="F9" s="470"/>
    </row>
    <row r="10" spans="1:6">
      <c r="A10" s="470"/>
      <c r="B10" s="470"/>
      <c r="C10" s="470"/>
      <c r="D10" s="470"/>
      <c r="E10" s="470"/>
      <c r="F10" s="470"/>
    </row>
    <row r="11" spans="1:6">
      <c r="C11" s="440"/>
    </row>
    <row r="19" spans="3:3">
      <c r="C19" s="369"/>
    </row>
  </sheetData>
  <mergeCells count="4">
    <mergeCell ref="A2:A3"/>
    <mergeCell ref="B2:B3"/>
    <mergeCell ref="C2:C3"/>
    <mergeCell ref="D2:D3"/>
  </mergeCells>
  <phoneticPr fontId="2"/>
  <hyperlinks>
    <hyperlink ref="F2" location="目次!F214" display="目  次" xr:uid="{00000000-0004-0000-B9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29"/>
  <sheetViews>
    <sheetView showGridLines="0" zoomScaleNormal="100" workbookViewId="0">
      <selection activeCell="I2" sqref="I2"/>
    </sheetView>
  </sheetViews>
  <sheetFormatPr defaultRowHeight="18.75"/>
  <cols>
    <col min="1" max="1" width="10.375" style="431" customWidth="1"/>
    <col min="2" max="2" width="12" style="431" customWidth="1"/>
    <col min="3" max="3" width="10" style="431" customWidth="1"/>
    <col min="4" max="4" width="10.625" style="431" customWidth="1"/>
    <col min="5" max="5" width="10.375" style="431" customWidth="1"/>
    <col min="6" max="6" width="10" style="431" customWidth="1"/>
    <col min="7" max="7" width="10.75" style="431" customWidth="1"/>
    <col min="8" max="8" width="9" style="428"/>
    <col min="9" max="9" width="11.25" style="428" customWidth="1"/>
    <col min="10" max="16384" width="9" style="428"/>
  </cols>
  <sheetData>
    <row r="1" spans="1:11" ht="19.5" thickBot="1">
      <c r="A1" s="2159" t="s">
        <v>2166</v>
      </c>
      <c r="B1" s="4551"/>
      <c r="C1" s="4551"/>
      <c r="D1" s="4551"/>
      <c r="E1" s="4551"/>
      <c r="F1" s="4551"/>
      <c r="G1" s="4551"/>
      <c r="H1" s="4387"/>
      <c r="I1" s="4387"/>
    </row>
    <row r="2" spans="1:11" s="439" customFormat="1" ht="14.25" customHeight="1">
      <c r="A2" s="3953" t="s">
        <v>2146</v>
      </c>
      <c r="B2" s="3949" t="s">
        <v>2145</v>
      </c>
      <c r="C2" s="5291" t="s">
        <v>2165</v>
      </c>
      <c r="D2" s="6460"/>
      <c r="E2" s="3951" t="s">
        <v>2164</v>
      </c>
      <c r="F2" s="3951" t="s">
        <v>2163</v>
      </c>
      <c r="G2" s="3948" t="s">
        <v>2162</v>
      </c>
      <c r="H2" s="4323"/>
      <c r="I2" s="589" t="s">
        <v>8129</v>
      </c>
    </row>
    <row r="3" spans="1:11" s="443" customFormat="1" ht="21.95" customHeight="1">
      <c r="A3" s="2819" t="s">
        <v>2160</v>
      </c>
      <c r="B3" s="2177">
        <v>353</v>
      </c>
      <c r="C3" s="2177">
        <v>270</v>
      </c>
      <c r="D3" s="2178" t="s">
        <v>2159</v>
      </c>
      <c r="E3" s="2177">
        <v>8</v>
      </c>
      <c r="F3" s="2177">
        <v>7</v>
      </c>
      <c r="G3" s="2177">
        <v>68</v>
      </c>
      <c r="H3" s="4552"/>
      <c r="I3" s="4553"/>
    </row>
    <row r="4" spans="1:11" s="443" customFormat="1" ht="21.95" customHeight="1">
      <c r="A4" s="2170" t="s">
        <v>2158</v>
      </c>
      <c r="B4" s="2179">
        <v>129</v>
      </c>
      <c r="C4" s="2179">
        <v>87</v>
      </c>
      <c r="D4" s="2180" t="s">
        <v>2157</v>
      </c>
      <c r="E4" s="2179">
        <v>5</v>
      </c>
      <c r="F4" s="2179">
        <v>8</v>
      </c>
      <c r="G4" s="2179">
        <v>29</v>
      </c>
      <c r="H4" s="4552"/>
      <c r="I4" s="4553"/>
    </row>
    <row r="5" spans="1:11" s="443" customFormat="1" ht="21.95" customHeight="1">
      <c r="A5" s="2170"/>
      <c r="B5" s="1939">
        <v>21</v>
      </c>
      <c r="C5" s="1939">
        <v>15</v>
      </c>
      <c r="D5" s="2181" t="s">
        <v>2157</v>
      </c>
      <c r="E5" s="1939">
        <v>1</v>
      </c>
      <c r="F5" s="1939">
        <v>2</v>
      </c>
      <c r="G5" s="1939">
        <v>3</v>
      </c>
      <c r="H5" s="4552"/>
      <c r="I5" s="4553"/>
    </row>
    <row r="6" spans="1:11" s="443" customFormat="1" ht="21.95" customHeight="1">
      <c r="A6" s="2820" t="s">
        <v>2156</v>
      </c>
      <c r="B6" s="2177">
        <f>SUM(C6,E6:G6)</f>
        <v>369</v>
      </c>
      <c r="C6" s="2177">
        <v>291</v>
      </c>
      <c r="D6" s="2178" t="s">
        <v>2155</v>
      </c>
      <c r="E6" s="2177">
        <v>6</v>
      </c>
      <c r="F6" s="2177">
        <v>5</v>
      </c>
      <c r="G6" s="2177">
        <v>67</v>
      </c>
      <c r="H6" s="4552"/>
      <c r="I6" s="4553"/>
    </row>
    <row r="7" spans="1:11" s="443" customFormat="1" ht="21.95" customHeight="1">
      <c r="A7" s="2170" t="s">
        <v>2154</v>
      </c>
      <c r="B7" s="2179">
        <v>129</v>
      </c>
      <c r="C7" s="2179"/>
      <c r="D7" s="2180"/>
      <c r="E7" s="2179"/>
      <c r="F7" s="2179"/>
      <c r="G7" s="2179"/>
      <c r="H7" s="4552"/>
      <c r="I7" s="4553"/>
    </row>
    <row r="8" spans="1:11" s="443" customFormat="1" ht="21.95" customHeight="1">
      <c r="A8" s="2170"/>
      <c r="B8" s="2821">
        <v>21</v>
      </c>
      <c r="C8" s="2822"/>
      <c r="D8" s="2823"/>
      <c r="E8" s="2822"/>
      <c r="F8" s="2822"/>
      <c r="G8" s="2822"/>
      <c r="H8" s="4552"/>
      <c r="I8" s="4553"/>
    </row>
    <row r="9" spans="1:11" s="430" customFormat="1" ht="21.95" customHeight="1">
      <c r="A9" s="4554" t="s">
        <v>2153</v>
      </c>
      <c r="B9" s="2179">
        <f>SUM(C9,E9:G9)</f>
        <v>406</v>
      </c>
      <c r="C9" s="2179">
        <v>305</v>
      </c>
      <c r="D9" s="2180" t="s">
        <v>6443</v>
      </c>
      <c r="E9" s="2179">
        <v>15</v>
      </c>
      <c r="F9" s="2179">
        <v>4</v>
      </c>
      <c r="G9" s="2179">
        <v>82</v>
      </c>
      <c r="H9" s="4949"/>
      <c r="I9" s="444"/>
      <c r="J9" s="444"/>
      <c r="K9" s="444"/>
    </row>
    <row r="10" spans="1:11" s="430" customFormat="1" ht="21.95" customHeight="1">
      <c r="A10" s="6458" t="s">
        <v>2152</v>
      </c>
      <c r="B10" s="4555">
        <v>129</v>
      </c>
      <c r="C10" s="4555"/>
      <c r="D10" s="4556"/>
      <c r="E10" s="4555"/>
      <c r="F10" s="4555"/>
      <c r="G10" s="4555"/>
      <c r="H10" s="445"/>
      <c r="I10" s="444"/>
      <c r="J10" s="444"/>
      <c r="K10" s="444"/>
    </row>
    <row r="11" spans="1:11" s="443" customFormat="1" ht="21.95" customHeight="1">
      <c r="A11" s="6459"/>
      <c r="B11" s="4557">
        <v>21</v>
      </c>
      <c r="C11" s="4557"/>
      <c r="D11" s="4558"/>
      <c r="E11" s="4557"/>
      <c r="F11" s="4557"/>
      <c r="G11" s="4557"/>
      <c r="H11" s="4552"/>
      <c r="I11" s="4553"/>
    </row>
    <row r="12" spans="1:11" s="430" customFormat="1" ht="21.95" customHeight="1">
      <c r="A12" s="4837" t="s">
        <v>6893</v>
      </c>
      <c r="B12" s="2179">
        <v>360</v>
      </c>
      <c r="C12" s="2179">
        <v>267</v>
      </c>
      <c r="D12" s="2180" t="s">
        <v>6971</v>
      </c>
      <c r="E12" s="2179">
        <v>13</v>
      </c>
      <c r="F12" s="2179">
        <v>4</v>
      </c>
      <c r="G12" s="2179">
        <v>76</v>
      </c>
      <c r="H12" s="445"/>
      <c r="I12" s="444"/>
      <c r="J12" s="444"/>
      <c r="K12" s="444"/>
    </row>
    <row r="13" spans="1:11" s="430" customFormat="1" ht="21.95" customHeight="1">
      <c r="A13" s="6458" t="s">
        <v>6892</v>
      </c>
      <c r="B13" s="4945"/>
      <c r="C13" s="4555"/>
      <c r="D13" s="4556"/>
      <c r="E13" s="4555"/>
      <c r="F13" s="4555"/>
      <c r="G13" s="4555"/>
      <c r="H13" s="445"/>
      <c r="I13" s="2818"/>
      <c r="J13" s="444"/>
      <c r="K13" s="444"/>
    </row>
    <row r="14" spans="1:11" s="443" customFormat="1" ht="21.95" customHeight="1">
      <c r="A14" s="6459"/>
      <c r="B14" s="2821"/>
      <c r="C14" s="2822"/>
      <c r="D14" s="2823"/>
      <c r="E14" s="2822"/>
      <c r="F14" s="2822"/>
      <c r="G14" s="2822"/>
      <c r="H14" s="4552"/>
      <c r="I14" s="4553"/>
    </row>
    <row r="15" spans="1:11" ht="21.95" customHeight="1">
      <c r="A15" s="2210" t="s">
        <v>6891</v>
      </c>
      <c r="B15" s="4946">
        <v>343</v>
      </c>
      <c r="C15" s="2179">
        <v>256</v>
      </c>
      <c r="D15" s="2180" t="s">
        <v>6972</v>
      </c>
      <c r="E15" s="2179">
        <v>16</v>
      </c>
      <c r="F15" s="2179">
        <v>1</v>
      </c>
      <c r="G15" s="2179">
        <v>70</v>
      </c>
      <c r="H15" s="4387"/>
      <c r="I15" s="4387"/>
    </row>
    <row r="16" spans="1:11" ht="21.95" customHeight="1">
      <c r="A16" s="6461" t="s">
        <v>6890</v>
      </c>
      <c r="B16" s="2179"/>
      <c r="C16" s="2179"/>
      <c r="D16" s="2180"/>
      <c r="E16" s="2179"/>
      <c r="F16" s="2179"/>
      <c r="G16" s="2179"/>
      <c r="H16" s="4387"/>
      <c r="I16" s="4387"/>
    </row>
    <row r="17" spans="1:10" ht="21.95" customHeight="1" thickBot="1">
      <c r="A17" s="6462"/>
      <c r="B17" s="4947"/>
      <c r="C17" s="4947"/>
      <c r="D17" s="4948"/>
      <c r="E17" s="4947"/>
      <c r="F17" s="4947"/>
      <c r="G17" s="4947"/>
      <c r="H17" s="4387"/>
      <c r="I17" s="4387"/>
    </row>
    <row r="18" spans="1:10">
      <c r="A18" s="430" t="s">
        <v>2151</v>
      </c>
      <c r="B18" s="430"/>
      <c r="C18" s="430"/>
      <c r="D18" s="430"/>
      <c r="E18" s="430"/>
      <c r="F18" s="430"/>
      <c r="G18" s="430"/>
      <c r="H18" s="4387"/>
      <c r="I18" s="4387"/>
    </row>
    <row r="19" spans="1:10" ht="15.75" customHeight="1">
      <c r="A19" s="430" t="s">
        <v>2150</v>
      </c>
      <c r="B19" s="430"/>
      <c r="C19" s="430"/>
      <c r="D19" s="430"/>
      <c r="E19" s="430"/>
      <c r="F19" s="430"/>
      <c r="G19" s="430"/>
      <c r="H19" s="4387"/>
      <c r="I19" s="4387"/>
      <c r="J19" s="429"/>
    </row>
    <row r="20" spans="1:10" ht="15" customHeight="1">
      <c r="A20" s="430" t="s">
        <v>2149</v>
      </c>
      <c r="B20" s="430"/>
      <c r="C20" s="430"/>
      <c r="D20" s="430"/>
      <c r="E20" s="430"/>
      <c r="F20" s="430"/>
      <c r="G20" s="437"/>
      <c r="H20" s="4387"/>
      <c r="I20" s="4387"/>
    </row>
    <row r="21" spans="1:10" ht="13.5" customHeight="1">
      <c r="A21" s="4387"/>
      <c r="B21" s="4387"/>
      <c r="C21" s="4387"/>
      <c r="D21" s="4387"/>
      <c r="E21" s="4387"/>
      <c r="F21" s="4387"/>
      <c r="G21" s="4551"/>
      <c r="H21" s="4387"/>
      <c r="I21" s="4387"/>
    </row>
    <row r="22" spans="1:10" ht="13.5" customHeight="1">
      <c r="A22" s="428"/>
      <c r="B22" s="428"/>
      <c r="C22" s="428"/>
      <c r="D22" s="428"/>
      <c r="E22" s="428"/>
      <c r="F22" s="428"/>
      <c r="G22" s="428"/>
    </row>
    <row r="23" spans="1:10" ht="14.25" customHeight="1">
      <c r="A23" s="428"/>
      <c r="B23" s="428"/>
      <c r="C23" s="428"/>
      <c r="D23" s="428"/>
      <c r="E23" s="428"/>
      <c r="F23" s="428"/>
      <c r="G23" s="428"/>
    </row>
    <row r="24" spans="1:10">
      <c r="A24" s="428"/>
      <c r="B24" s="428"/>
      <c r="C24" s="428"/>
      <c r="D24" s="428"/>
      <c r="E24" s="428"/>
      <c r="F24" s="428"/>
      <c r="G24" s="428"/>
    </row>
    <row r="25" spans="1:10">
      <c r="A25" s="428"/>
      <c r="B25" s="428"/>
      <c r="C25" s="428"/>
      <c r="D25" s="428"/>
      <c r="E25" s="428"/>
      <c r="F25" s="428"/>
      <c r="G25" s="428"/>
    </row>
    <row r="26" spans="1:10">
      <c r="A26" s="428"/>
      <c r="B26" s="428"/>
      <c r="C26" s="428"/>
      <c r="D26" s="428"/>
      <c r="E26" s="428"/>
      <c r="F26" s="428"/>
      <c r="G26" s="428"/>
    </row>
    <row r="27" spans="1:10">
      <c r="A27" s="428"/>
      <c r="B27" s="428"/>
      <c r="C27" s="428"/>
      <c r="D27" s="428"/>
      <c r="E27" s="428"/>
      <c r="F27" s="428"/>
      <c r="G27" s="428"/>
    </row>
    <row r="28" spans="1:10">
      <c r="A28" s="428"/>
      <c r="B28" s="428"/>
      <c r="C28" s="428"/>
      <c r="D28" s="428"/>
      <c r="E28" s="428"/>
      <c r="F28" s="428"/>
      <c r="G28" s="428"/>
    </row>
    <row r="29" spans="1:10">
      <c r="A29" s="428"/>
      <c r="B29" s="428"/>
      <c r="C29" s="428"/>
      <c r="D29" s="428"/>
      <c r="E29" s="428"/>
      <c r="F29" s="428"/>
      <c r="G29" s="428"/>
    </row>
  </sheetData>
  <mergeCells count="4">
    <mergeCell ref="A13:A14"/>
    <mergeCell ref="C2:D2"/>
    <mergeCell ref="A10:A11"/>
    <mergeCell ref="A16:A17"/>
  </mergeCells>
  <phoneticPr fontId="2"/>
  <hyperlinks>
    <hyperlink ref="I2" location="目次!F215" display="目 次" xr:uid="{00000000-0004-0000-BA00-000000000000}"/>
  </hyperlinks>
  <printOptions horizontalCentered="1"/>
  <pageMargins left="0.86614173228346458" right="0.86614173228346458" top="0.98425196850393704" bottom="0.98425196850393704" header="0.51181102362204722" footer="0.51181102362204722"/>
  <pageSetup paperSize="9" orientation="portrait" blackAndWhite="1" horizontalDpi="300" verticalDpi="300" r:id="rId1"/>
  <headerFooter alignWithMargins="0"/>
  <ignoredErrors>
    <ignoredError sqref="D3:D6 D9 D12 D15" numberStoredAsText="1"/>
  </ignoredError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L12"/>
  <sheetViews>
    <sheetView showGridLines="0" zoomScaleNormal="100" zoomScaleSheetLayoutView="160" workbookViewId="0">
      <selection activeCell="L2" sqref="L2"/>
    </sheetView>
  </sheetViews>
  <sheetFormatPr defaultRowHeight="13.5"/>
  <cols>
    <col min="1" max="1" width="21.875" style="972" customWidth="1"/>
    <col min="2" max="9" width="7" style="972" customWidth="1"/>
    <col min="10" max="10" width="10" style="973" customWidth="1"/>
    <col min="11" max="16384" width="9" style="972"/>
  </cols>
  <sheetData>
    <row r="1" spans="1:12" ht="19.5" customHeight="1">
      <c r="A1" s="2182" t="s">
        <v>5885</v>
      </c>
      <c r="B1" s="973"/>
      <c r="C1" s="973"/>
      <c r="D1" s="973"/>
      <c r="E1" s="973"/>
      <c r="F1" s="973"/>
      <c r="G1" s="973"/>
      <c r="H1" s="973"/>
      <c r="I1" s="973"/>
      <c r="K1" s="973"/>
    </row>
    <row r="2" spans="1:12" ht="15.75" customHeight="1" thickBot="1">
      <c r="A2" s="973"/>
      <c r="B2" s="973"/>
      <c r="C2" s="973"/>
      <c r="D2" s="973"/>
      <c r="E2" s="973"/>
      <c r="F2" s="973"/>
      <c r="G2" s="973"/>
      <c r="H2" s="973"/>
      <c r="I2" s="973"/>
      <c r="J2" s="978" t="s">
        <v>5211</v>
      </c>
      <c r="K2" s="973"/>
      <c r="L2" s="5118" t="s">
        <v>8129</v>
      </c>
    </row>
    <row r="3" spans="1:12" s="975" customFormat="1" ht="18.75" customHeight="1">
      <c r="A3" s="6463"/>
      <c r="B3" s="2183"/>
      <c r="C3" s="2183"/>
      <c r="D3" s="2183"/>
      <c r="E3" s="2184" t="s">
        <v>5884</v>
      </c>
      <c r="F3" s="2185"/>
      <c r="G3" s="2185"/>
      <c r="H3" s="2185"/>
      <c r="I3" s="2186"/>
      <c r="J3" s="977"/>
      <c r="K3" s="4559"/>
      <c r="L3" s="4559"/>
    </row>
    <row r="4" spans="1:12" s="975" customFormat="1" ht="18.75" customHeight="1">
      <c r="A4" s="6464"/>
      <c r="B4" s="2187" t="s">
        <v>5183</v>
      </c>
      <c r="C4" s="2187" t="s">
        <v>5883</v>
      </c>
      <c r="D4" s="2187" t="s">
        <v>5882</v>
      </c>
      <c r="E4" s="2188"/>
      <c r="F4" s="2189" t="s">
        <v>5881</v>
      </c>
      <c r="G4" s="2189"/>
      <c r="H4" s="2189"/>
      <c r="I4" s="2190"/>
      <c r="J4" s="2191" t="s">
        <v>1998</v>
      </c>
      <c r="K4" s="4559"/>
      <c r="L4" s="4559"/>
    </row>
    <row r="5" spans="1:12" s="975" customFormat="1" ht="18.75" customHeight="1">
      <c r="A5" s="6465"/>
      <c r="B5" s="2192"/>
      <c r="C5" s="2192"/>
      <c r="D5" s="2192"/>
      <c r="E5" s="2193" t="s">
        <v>5183</v>
      </c>
      <c r="F5" s="2193" t="s">
        <v>5880</v>
      </c>
      <c r="G5" s="2193" t="s">
        <v>5879</v>
      </c>
      <c r="H5" s="2193" t="s">
        <v>5878</v>
      </c>
      <c r="I5" s="2194" t="s">
        <v>5877</v>
      </c>
      <c r="J5" s="976"/>
      <c r="K5" s="4559"/>
      <c r="L5" s="4559"/>
    </row>
    <row r="6" spans="1:12" ht="18.75" customHeight="1">
      <c r="A6" s="2195" t="s">
        <v>5876</v>
      </c>
      <c r="B6" s="2196">
        <v>38066</v>
      </c>
      <c r="C6" s="351">
        <v>28639</v>
      </c>
      <c r="D6" s="351">
        <v>854</v>
      </c>
      <c r="E6" s="351">
        <v>8521</v>
      </c>
      <c r="F6" s="351">
        <v>5115</v>
      </c>
      <c r="G6" s="351">
        <v>3058</v>
      </c>
      <c r="H6" s="351">
        <v>318</v>
      </c>
      <c r="I6" s="351">
        <v>30</v>
      </c>
      <c r="J6" s="2197">
        <v>52</v>
      </c>
      <c r="K6" s="973"/>
      <c r="L6" s="973"/>
    </row>
    <row r="7" spans="1:12" ht="18.75" customHeight="1">
      <c r="A7" s="2195" t="s">
        <v>5875</v>
      </c>
      <c r="B7" s="2196">
        <v>94929</v>
      </c>
      <c r="C7" s="351">
        <v>79119</v>
      </c>
      <c r="D7" s="351">
        <v>1703</v>
      </c>
      <c r="E7" s="351">
        <v>13959</v>
      </c>
      <c r="F7" s="351">
        <v>8290</v>
      </c>
      <c r="G7" s="351">
        <v>5076</v>
      </c>
      <c r="H7" s="351">
        <v>541</v>
      </c>
      <c r="I7" s="351">
        <v>52</v>
      </c>
      <c r="J7" s="2197">
        <v>148</v>
      </c>
      <c r="K7" s="973"/>
      <c r="L7" s="973"/>
    </row>
    <row r="8" spans="1:12" ht="18.75" customHeight="1" thickBot="1">
      <c r="A8" s="2198" t="s">
        <v>5874</v>
      </c>
      <c r="B8" s="2199">
        <f t="shared" ref="B8:J8" si="0">B7/B6</f>
        <v>2.4938002416854936</v>
      </c>
      <c r="C8" s="2199">
        <f t="shared" si="0"/>
        <v>2.7626313767938826</v>
      </c>
      <c r="D8" s="2199">
        <f t="shared" si="0"/>
        <v>1.994145199063232</v>
      </c>
      <c r="E8" s="2199">
        <f t="shared" si="0"/>
        <v>1.6381880061025702</v>
      </c>
      <c r="F8" s="2199">
        <f t="shared" si="0"/>
        <v>1.6207233626588464</v>
      </c>
      <c r="G8" s="2199">
        <f t="shared" si="0"/>
        <v>1.6599084368868542</v>
      </c>
      <c r="H8" s="2199">
        <f t="shared" si="0"/>
        <v>1.7012578616352201</v>
      </c>
      <c r="I8" s="2199">
        <f t="shared" si="0"/>
        <v>1.7333333333333334</v>
      </c>
      <c r="J8" s="2199">
        <f t="shared" si="0"/>
        <v>2.8461538461538463</v>
      </c>
      <c r="K8" s="973"/>
      <c r="L8" s="973"/>
    </row>
    <row r="9" spans="1:12">
      <c r="A9" s="973"/>
      <c r="B9" s="973"/>
      <c r="C9" s="973"/>
      <c r="D9" s="973"/>
      <c r="E9" s="973"/>
      <c r="F9" s="973"/>
      <c r="G9" s="973"/>
      <c r="H9" s="973"/>
      <c r="I9" s="973"/>
      <c r="J9" s="978" t="s">
        <v>5992</v>
      </c>
      <c r="K9" s="973"/>
      <c r="L9" s="973"/>
    </row>
    <row r="10" spans="1:12" ht="13.5" customHeight="1">
      <c r="A10" s="974"/>
      <c r="B10" s="973"/>
      <c r="C10" s="973"/>
      <c r="D10" s="973"/>
      <c r="E10" s="973"/>
      <c r="F10" s="973"/>
      <c r="G10" s="973"/>
      <c r="H10" s="973"/>
      <c r="I10" s="973"/>
      <c r="K10" s="973"/>
      <c r="L10" s="973"/>
    </row>
    <row r="11" spans="1:12">
      <c r="A11" s="973"/>
      <c r="B11" s="973"/>
      <c r="C11" s="973"/>
      <c r="D11" s="973"/>
      <c r="E11" s="973"/>
      <c r="F11" s="973"/>
      <c r="G11" s="973"/>
      <c r="H11" s="973"/>
      <c r="I11" s="973"/>
      <c r="K11" s="973"/>
      <c r="L11" s="973"/>
    </row>
    <row r="12" spans="1:12">
      <c r="A12" s="973"/>
      <c r="B12" s="973"/>
      <c r="C12" s="973"/>
      <c r="D12" s="973"/>
      <c r="E12" s="973"/>
      <c r="F12" s="973"/>
      <c r="G12" s="973"/>
      <c r="H12" s="973"/>
      <c r="I12" s="973"/>
      <c r="K12" s="973"/>
      <c r="L12" s="973"/>
    </row>
  </sheetData>
  <mergeCells count="1">
    <mergeCell ref="A3:A5"/>
  </mergeCells>
  <phoneticPr fontId="2"/>
  <hyperlinks>
    <hyperlink ref="L2" location="目次!F216" display="目 次" xr:uid="{00000000-0004-0000-BB00-000000000000}"/>
  </hyperlinks>
  <pageMargins left="0.86614173228346458" right="0.86614173228346458" top="0.98425196850393704" bottom="0.98425196850393704" header="0.51181102362204722" footer="0.51181102362204722"/>
  <pageSetup paperSize="9" scale="96"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8"/>
  <sheetViews>
    <sheetView showGridLines="0" zoomScaleNormal="100" workbookViewId="0">
      <selection activeCell="M2" sqref="M2"/>
    </sheetView>
  </sheetViews>
  <sheetFormatPr defaultRowHeight="13.5"/>
  <cols>
    <col min="1" max="1" width="6.75" style="470" customWidth="1"/>
    <col min="2" max="2" width="8.25" style="470" customWidth="1"/>
    <col min="3" max="8" width="6.625" style="470" customWidth="1"/>
    <col min="9" max="9" width="9.125" style="470" customWidth="1"/>
    <col min="10" max="10" width="10.5" style="470" customWidth="1"/>
    <col min="11" max="11" width="11.25" style="470" customWidth="1"/>
    <col min="12" max="16384" width="9" style="470"/>
  </cols>
  <sheetData>
    <row r="1" spans="1:13" ht="15.75" customHeight="1" thickBot="1">
      <c r="A1" s="1524" t="s">
        <v>5189</v>
      </c>
      <c r="I1" s="768"/>
      <c r="K1" s="768" t="s">
        <v>5188</v>
      </c>
    </row>
    <row r="2" spans="1:13" s="344" customFormat="1" ht="22.5" customHeight="1">
      <c r="A2" s="5283" t="s">
        <v>5187</v>
      </c>
      <c r="B2" s="5283" t="s">
        <v>5186</v>
      </c>
      <c r="C2" s="5285" t="s">
        <v>5185</v>
      </c>
      <c r="D2" s="5285"/>
      <c r="E2" s="5285"/>
      <c r="F2" s="5285" t="s">
        <v>5184</v>
      </c>
      <c r="G2" s="5285"/>
      <c r="H2" s="5285"/>
      <c r="I2" s="5285" t="s">
        <v>5993</v>
      </c>
      <c r="J2" s="5285" t="s">
        <v>5994</v>
      </c>
      <c r="K2" s="5291" t="s">
        <v>5995</v>
      </c>
      <c r="M2" s="5207" t="s">
        <v>7930</v>
      </c>
    </row>
    <row r="3" spans="1:13" s="344" customFormat="1" ht="22.5" customHeight="1">
      <c r="A3" s="5284"/>
      <c r="B3" s="5284"/>
      <c r="C3" s="1085" t="s">
        <v>5183</v>
      </c>
      <c r="D3" s="1085" t="s">
        <v>5182</v>
      </c>
      <c r="E3" s="1085" t="s">
        <v>5181</v>
      </c>
      <c r="F3" s="1085" t="s">
        <v>5183</v>
      </c>
      <c r="G3" s="1085" t="s">
        <v>5182</v>
      </c>
      <c r="H3" s="1085" t="s">
        <v>5181</v>
      </c>
      <c r="I3" s="5286"/>
      <c r="J3" s="5286"/>
      <c r="K3" s="5292"/>
    </row>
    <row r="4" spans="1:13" ht="21.95" customHeight="1">
      <c r="A4" s="1086" t="s">
        <v>5180</v>
      </c>
      <c r="B4" s="363">
        <v>91859</v>
      </c>
      <c r="C4" s="521">
        <v>11638</v>
      </c>
      <c r="D4" s="363">
        <v>10284</v>
      </c>
      <c r="E4" s="363">
        <v>1354</v>
      </c>
      <c r="F4" s="363">
        <v>7691</v>
      </c>
      <c r="G4" s="363">
        <v>5283</v>
      </c>
      <c r="H4" s="363">
        <v>2408</v>
      </c>
      <c r="I4" s="363">
        <v>3947</v>
      </c>
      <c r="J4" s="363">
        <v>95806</v>
      </c>
      <c r="K4" s="1087">
        <v>104.2968027084989</v>
      </c>
    </row>
    <row r="5" spans="1:13" ht="21.95" customHeight="1">
      <c r="A5" s="1086">
        <v>7</v>
      </c>
      <c r="B5" s="363">
        <v>106772</v>
      </c>
      <c r="C5" s="521">
        <v>10930</v>
      </c>
      <c r="D5" s="363">
        <v>9035</v>
      </c>
      <c r="E5" s="363">
        <v>1895</v>
      </c>
      <c r="F5" s="363">
        <v>5542</v>
      </c>
      <c r="G5" s="363">
        <v>4817</v>
      </c>
      <c r="H5" s="363">
        <v>725</v>
      </c>
      <c r="I5" s="363">
        <v>5388</v>
      </c>
      <c r="J5" s="363">
        <v>112160</v>
      </c>
      <c r="K5" s="1087">
        <v>105.04626681152362</v>
      </c>
    </row>
    <row r="6" spans="1:13" ht="21.95" customHeight="1">
      <c r="A6" s="1086">
        <v>12</v>
      </c>
      <c r="B6" s="363">
        <v>107381</v>
      </c>
      <c r="C6" s="521">
        <v>11796</v>
      </c>
      <c r="D6" s="363">
        <v>9941</v>
      </c>
      <c r="E6" s="363">
        <v>1855</v>
      </c>
      <c r="F6" s="363">
        <v>6162</v>
      </c>
      <c r="G6" s="363">
        <v>5607</v>
      </c>
      <c r="H6" s="363">
        <v>555</v>
      </c>
      <c r="I6" s="363">
        <v>5634</v>
      </c>
      <c r="J6" s="363">
        <v>113015</v>
      </c>
      <c r="K6" s="1087">
        <v>105.24673824978348</v>
      </c>
    </row>
    <row r="7" spans="1:13" ht="21.95" customHeight="1">
      <c r="A7" s="1086">
        <v>17</v>
      </c>
      <c r="B7" s="363">
        <v>108289</v>
      </c>
      <c r="C7" s="521">
        <v>12228</v>
      </c>
      <c r="D7" s="363">
        <v>10424</v>
      </c>
      <c r="E7" s="363">
        <v>1804</v>
      </c>
      <c r="F7" s="363">
        <v>7319</v>
      </c>
      <c r="G7" s="363">
        <v>6584</v>
      </c>
      <c r="H7" s="363">
        <v>735</v>
      </c>
      <c r="I7" s="363">
        <v>4909</v>
      </c>
      <c r="J7" s="363">
        <v>113198</v>
      </c>
      <c r="K7" s="1087">
        <v>104.533239756</v>
      </c>
    </row>
    <row r="8" spans="1:13" ht="21.95" customHeight="1">
      <c r="A8" s="1086">
        <v>22</v>
      </c>
      <c r="B8" s="363">
        <v>105335</v>
      </c>
      <c r="C8" s="521">
        <v>11952</v>
      </c>
      <c r="D8" s="363">
        <v>10274</v>
      </c>
      <c r="E8" s="363">
        <v>1678</v>
      </c>
      <c r="F8" s="363">
        <v>7970</v>
      </c>
      <c r="G8" s="363">
        <v>7212</v>
      </c>
      <c r="H8" s="363">
        <v>758</v>
      </c>
      <c r="I8" s="363">
        <v>3982</v>
      </c>
      <c r="J8" s="363">
        <v>109317</v>
      </c>
      <c r="K8" s="1087">
        <v>103.78031993099999</v>
      </c>
    </row>
    <row r="9" spans="1:13" ht="21.95" customHeight="1">
      <c r="A9" s="1086">
        <v>27</v>
      </c>
      <c r="B9" s="363">
        <v>101581</v>
      </c>
      <c r="C9" s="521">
        <v>11924</v>
      </c>
      <c r="D9" s="363">
        <v>10518</v>
      </c>
      <c r="E9" s="363">
        <v>1406</v>
      </c>
      <c r="F9" s="363">
        <v>7384</v>
      </c>
      <c r="G9" s="363">
        <v>6700</v>
      </c>
      <c r="H9" s="363">
        <v>684</v>
      </c>
      <c r="I9" s="363">
        <v>4540</v>
      </c>
      <c r="J9" s="363">
        <v>106121</v>
      </c>
      <c r="K9" s="1087">
        <v>104.46933970000001</v>
      </c>
    </row>
    <row r="10" spans="1:13" ht="21.95" customHeight="1">
      <c r="A10" s="1525">
        <v>2</v>
      </c>
      <c r="B10" s="496">
        <v>98164</v>
      </c>
      <c r="C10" s="354">
        <v>11455</v>
      </c>
      <c r="D10" s="496">
        <v>10165</v>
      </c>
      <c r="E10" s="496">
        <v>1290</v>
      </c>
      <c r="F10" s="496">
        <v>7614</v>
      </c>
      <c r="G10" s="496">
        <v>6980</v>
      </c>
      <c r="H10" s="496">
        <v>634</v>
      </c>
      <c r="I10" s="496">
        <v>3841</v>
      </c>
      <c r="J10" s="496">
        <v>102005</v>
      </c>
      <c r="K10" s="1526">
        <v>103.91</v>
      </c>
    </row>
    <row r="11" spans="1:13" ht="21.95" customHeight="1">
      <c r="A11" s="5287" t="s">
        <v>5179</v>
      </c>
      <c r="B11" s="5281">
        <f t="shared" ref="B11:K11" si="0">B10-B9</f>
        <v>-3417</v>
      </c>
      <c r="C11" s="5281">
        <f t="shared" si="0"/>
        <v>-469</v>
      </c>
      <c r="D11" s="5281">
        <f t="shared" si="0"/>
        <v>-353</v>
      </c>
      <c r="E11" s="5281">
        <f>E10-E9</f>
        <v>-116</v>
      </c>
      <c r="F11" s="5281">
        <f t="shared" si="0"/>
        <v>230</v>
      </c>
      <c r="G11" s="5281">
        <f t="shared" si="0"/>
        <v>280</v>
      </c>
      <c r="H11" s="5281">
        <f t="shared" si="0"/>
        <v>-50</v>
      </c>
      <c r="I11" s="5281">
        <f t="shared" si="0"/>
        <v>-699</v>
      </c>
      <c r="J11" s="5281">
        <f t="shared" si="0"/>
        <v>-4116</v>
      </c>
      <c r="K11" s="5289">
        <f t="shared" si="0"/>
        <v>-0.55933970000000954</v>
      </c>
    </row>
    <row r="12" spans="1:13" ht="21.95" customHeight="1" thickBot="1">
      <c r="A12" s="5288"/>
      <c r="B12" s="5282"/>
      <c r="C12" s="5282"/>
      <c r="D12" s="5282"/>
      <c r="E12" s="5282"/>
      <c r="F12" s="5282"/>
      <c r="G12" s="5282"/>
      <c r="H12" s="5282"/>
      <c r="I12" s="5282"/>
      <c r="J12" s="5282"/>
      <c r="K12" s="5290"/>
    </row>
    <row r="13" spans="1:13">
      <c r="K13" s="768" t="s">
        <v>5992</v>
      </c>
    </row>
    <row r="14" spans="1:13">
      <c r="A14" s="762"/>
    </row>
    <row r="15" spans="1:13">
      <c r="C15" s="693"/>
      <c r="F15" s="450"/>
      <c r="I15" s="450"/>
      <c r="J15" s="450"/>
    </row>
    <row r="16" spans="1:13">
      <c r="C16" s="450"/>
      <c r="F16" s="450"/>
      <c r="I16" s="450"/>
      <c r="J16" s="450"/>
    </row>
    <row r="17" spans="3:10">
      <c r="C17" s="450"/>
      <c r="F17" s="450"/>
      <c r="I17" s="450"/>
      <c r="J17" s="450"/>
    </row>
    <row r="18" spans="3:10">
      <c r="C18" s="767"/>
      <c r="F18" s="767"/>
      <c r="I18" s="767"/>
      <c r="J18" s="767"/>
    </row>
  </sheetData>
  <mergeCells count="18">
    <mergeCell ref="K11:K12"/>
    <mergeCell ref="K2:K3"/>
    <mergeCell ref="F11:F12"/>
    <mergeCell ref="G11:G12"/>
    <mergeCell ref="J2:J3"/>
    <mergeCell ref="J11:J12"/>
    <mergeCell ref="H11:H12"/>
    <mergeCell ref="I11:I12"/>
    <mergeCell ref="A2:A3"/>
    <mergeCell ref="A11:A12"/>
    <mergeCell ref="B11:B12"/>
    <mergeCell ref="C11:C12"/>
    <mergeCell ref="D11:D12"/>
    <mergeCell ref="E11:E12"/>
    <mergeCell ref="B2:B3"/>
    <mergeCell ref="C2:E2"/>
    <mergeCell ref="F2:H2"/>
    <mergeCell ref="I2:I3"/>
  </mergeCells>
  <phoneticPr fontId="2"/>
  <hyperlinks>
    <hyperlink ref="M2" location="目次!F24" display="目　次" xr:uid="{00000000-0004-0000-11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colBreaks count="1" manualBreakCount="1">
    <brk id="11"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I18"/>
  <sheetViews>
    <sheetView showGridLines="0" zoomScaleNormal="100" zoomScaleSheetLayoutView="115" workbookViewId="0">
      <selection activeCell="I2" sqref="I2"/>
    </sheetView>
  </sheetViews>
  <sheetFormatPr defaultRowHeight="18.75"/>
  <cols>
    <col min="1" max="1" width="3.125" style="365" customWidth="1"/>
    <col min="2" max="3" width="2" style="365" customWidth="1"/>
    <col min="4" max="4" width="25.75" style="365" bestFit="1" customWidth="1"/>
    <col min="5" max="7" width="13.125" style="365" customWidth="1"/>
    <col min="8" max="8" width="4.125" style="465" customWidth="1"/>
    <col min="9" max="16384" width="9" style="465"/>
  </cols>
  <sheetData>
    <row r="1" spans="1:9" ht="21.75" customHeight="1">
      <c r="A1" s="2159" t="s">
        <v>5901</v>
      </c>
      <c r="B1" s="2159"/>
      <c r="C1" s="2159"/>
      <c r="D1" s="2159"/>
      <c r="H1" s="4560"/>
    </row>
    <row r="2" spans="1:9" ht="19.5" thickBot="1">
      <c r="A2" s="446"/>
      <c r="B2" s="990" t="s">
        <v>5900</v>
      </c>
      <c r="C2" s="990"/>
      <c r="D2" s="990"/>
      <c r="E2" s="1536"/>
      <c r="F2" s="6466" t="s">
        <v>5899</v>
      </c>
      <c r="G2" s="6466"/>
      <c r="H2" s="4560"/>
      <c r="I2" s="4903" t="s">
        <v>8129</v>
      </c>
    </row>
    <row r="3" spans="1:9" s="353" customFormat="1" ht="38.25" customHeight="1">
      <c r="A3" s="989" t="s">
        <v>5898</v>
      </c>
      <c r="B3" s="2200"/>
      <c r="C3" s="2200"/>
      <c r="D3" s="2201"/>
      <c r="E3" s="769" t="s">
        <v>5897</v>
      </c>
      <c r="F3" s="769" t="s">
        <v>5896</v>
      </c>
      <c r="G3" s="770" t="s">
        <v>5895</v>
      </c>
      <c r="H3" s="1645"/>
      <c r="I3" s="4561"/>
    </row>
    <row r="4" spans="1:9" s="343" customFormat="1" ht="21.95" customHeight="1">
      <c r="A4" s="988" t="s">
        <v>5894</v>
      </c>
      <c r="B4" s="2202"/>
      <c r="C4" s="2202"/>
      <c r="D4" s="2203"/>
      <c r="E4" s="2307">
        <v>38806</v>
      </c>
      <c r="F4" s="2308">
        <v>98106</v>
      </c>
      <c r="G4" s="2309">
        <v>2.4765799999999998</v>
      </c>
      <c r="H4" s="4526"/>
      <c r="I4" s="344"/>
    </row>
    <row r="5" spans="1:9" s="353" customFormat="1" ht="21.95" customHeight="1">
      <c r="A5" s="984"/>
      <c r="B5" s="984" t="s">
        <v>5893</v>
      </c>
      <c r="C5" s="2204"/>
      <c r="D5" s="2205"/>
      <c r="E5" s="1941">
        <v>38426</v>
      </c>
      <c r="F5" s="518">
        <v>95587</v>
      </c>
      <c r="G5" s="2310">
        <v>2.4875600000000002</v>
      </c>
      <c r="H5" s="4562"/>
      <c r="I5" s="4561"/>
    </row>
    <row r="6" spans="1:9" s="353" customFormat="1" ht="21.95" customHeight="1">
      <c r="A6" s="986"/>
      <c r="B6" s="986"/>
      <c r="C6" s="984" t="s">
        <v>5892</v>
      </c>
      <c r="D6" s="2206"/>
      <c r="E6" s="1941">
        <v>38066</v>
      </c>
      <c r="F6" s="518">
        <v>94929</v>
      </c>
      <c r="G6" s="2310">
        <v>2.4937999999999998</v>
      </c>
      <c r="H6" s="4562"/>
      <c r="I6" s="4561"/>
    </row>
    <row r="7" spans="1:9" s="343" customFormat="1" ht="21.95" customHeight="1">
      <c r="B7" s="986"/>
      <c r="C7" s="986"/>
      <c r="D7" s="985" t="s">
        <v>5891</v>
      </c>
      <c r="E7" s="1941">
        <v>27348</v>
      </c>
      <c r="F7" s="518">
        <v>75992</v>
      </c>
      <c r="G7" s="2310">
        <v>2.7787000000000002</v>
      </c>
      <c r="H7" s="4526"/>
      <c r="I7" s="344"/>
    </row>
    <row r="8" spans="1:9" s="343" customFormat="1" ht="21.95" customHeight="1">
      <c r="B8" s="986"/>
      <c r="C8" s="986"/>
      <c r="D8" s="987" t="s">
        <v>5890</v>
      </c>
      <c r="E8" s="1941">
        <v>907</v>
      </c>
      <c r="F8" s="518">
        <v>1793</v>
      </c>
      <c r="G8" s="2310">
        <v>1.97685</v>
      </c>
      <c r="H8" s="4526"/>
      <c r="I8" s="344"/>
    </row>
    <row r="9" spans="1:9" s="343" customFormat="1" ht="21.95" customHeight="1">
      <c r="B9" s="986"/>
      <c r="C9" s="986"/>
      <c r="D9" s="985" t="s">
        <v>5889</v>
      </c>
      <c r="E9" s="1941">
        <v>8867</v>
      </c>
      <c r="F9" s="518">
        <v>15711</v>
      </c>
      <c r="G9" s="2310">
        <v>1.7718499999999999</v>
      </c>
      <c r="H9" s="4526"/>
      <c r="I9" s="344"/>
    </row>
    <row r="10" spans="1:9" s="343" customFormat="1" ht="21.95" customHeight="1">
      <c r="B10" s="986"/>
      <c r="C10" s="986"/>
      <c r="D10" s="985" t="s">
        <v>5888</v>
      </c>
      <c r="E10" s="1941">
        <v>944</v>
      </c>
      <c r="F10" s="518">
        <v>1433</v>
      </c>
      <c r="G10" s="2310">
        <v>1.5180100000000001</v>
      </c>
      <c r="H10" s="4526"/>
      <c r="I10" s="344"/>
    </row>
    <row r="11" spans="1:9" s="343" customFormat="1" ht="21.95" customHeight="1">
      <c r="B11" s="984"/>
      <c r="C11" s="984" t="s">
        <v>5887</v>
      </c>
      <c r="D11" s="983"/>
      <c r="E11" s="1941">
        <v>360</v>
      </c>
      <c r="F11" s="518">
        <v>658</v>
      </c>
      <c r="G11" s="2310">
        <v>1.82778</v>
      </c>
      <c r="H11" s="4526"/>
      <c r="I11" s="344"/>
    </row>
    <row r="12" spans="1:9" s="470" customFormat="1" ht="21.95" customHeight="1" thickBot="1">
      <c r="A12" s="981"/>
      <c r="B12" s="980" t="s">
        <v>5886</v>
      </c>
      <c r="C12" s="2207"/>
      <c r="D12" s="2208"/>
      <c r="E12" s="2311">
        <v>380</v>
      </c>
      <c r="F12" s="1590">
        <v>519</v>
      </c>
      <c r="G12" s="2312">
        <v>1.3657900000000001</v>
      </c>
    </row>
    <row r="13" spans="1:9">
      <c r="G13" s="768" t="s">
        <v>6691</v>
      </c>
      <c r="H13" s="4560"/>
      <c r="I13" s="4560"/>
    </row>
    <row r="14" spans="1:9">
      <c r="H14" s="4560"/>
      <c r="I14" s="4560"/>
    </row>
    <row r="18" spans="6:6">
      <c r="F18" s="979"/>
    </row>
  </sheetData>
  <mergeCells count="1">
    <mergeCell ref="F2:G2"/>
  </mergeCells>
  <phoneticPr fontId="2"/>
  <hyperlinks>
    <hyperlink ref="I2" location="目次!F217" display="目 次" xr:uid="{00000000-0004-0000-BC00-000000000000}"/>
  </hyperlinks>
  <pageMargins left="0.86614173228346458" right="0.86614173228346458" top="0.98425196850393704" bottom="0.98425196850393704" header="0.51181102362204722" footer="0.51181102362204722"/>
  <pageSetup paperSize="9" scale="99" orientation="portrait" horizontalDpi="300" verticalDpi="300"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26"/>
  <sheetViews>
    <sheetView workbookViewId="0">
      <selection activeCell="I2" sqref="I2"/>
    </sheetView>
  </sheetViews>
  <sheetFormatPr defaultRowHeight="13.5"/>
  <cols>
    <col min="1" max="7" width="10.625" style="3612" customWidth="1"/>
    <col min="8" max="16384" width="9" style="3612"/>
  </cols>
  <sheetData>
    <row r="1" spans="1:9" ht="15" thickBot="1">
      <c r="A1" s="2159" t="s">
        <v>2387</v>
      </c>
      <c r="B1" s="437"/>
      <c r="C1" s="437"/>
      <c r="D1" s="437"/>
      <c r="E1" s="437"/>
      <c r="F1" s="2732" t="s">
        <v>7209</v>
      </c>
      <c r="G1" s="437" t="s">
        <v>7208</v>
      </c>
    </row>
    <row r="2" spans="1:9" ht="24">
      <c r="A2" s="4103" t="s">
        <v>2172</v>
      </c>
      <c r="B2" s="769" t="s">
        <v>2386</v>
      </c>
      <c r="C2" s="3633" t="s">
        <v>2385</v>
      </c>
      <c r="D2" s="3624" t="s">
        <v>2384</v>
      </c>
      <c r="E2" s="770" t="s">
        <v>2383</v>
      </c>
      <c r="F2" s="770" t="s">
        <v>2382</v>
      </c>
      <c r="G2" s="3623" t="s">
        <v>2171</v>
      </c>
      <c r="I2" s="5121" t="s">
        <v>8129</v>
      </c>
    </row>
    <row r="3" spans="1:9" ht="18" customHeight="1">
      <c r="A3" s="3622" t="s">
        <v>2381</v>
      </c>
      <c r="B3" s="3621"/>
      <c r="C3" s="3620"/>
      <c r="D3" s="3620">
        <v>1</v>
      </c>
      <c r="E3" s="3620"/>
      <c r="F3" s="3620"/>
      <c r="G3" s="3619">
        <v>1</v>
      </c>
    </row>
    <row r="4" spans="1:9" ht="18" customHeight="1" thickBot="1">
      <c r="A4" s="3618" t="s">
        <v>2380</v>
      </c>
      <c r="B4" s="3617"/>
      <c r="C4" s="3615"/>
      <c r="D4" s="3616">
        <v>14.1</v>
      </c>
      <c r="E4" s="3615"/>
      <c r="F4" s="3615"/>
      <c r="G4" s="3614">
        <v>14.1</v>
      </c>
    </row>
    <row r="5" spans="1:9">
      <c r="A5" s="3632"/>
      <c r="B5" s="3631"/>
      <c r="C5" s="3630"/>
      <c r="D5" s="3630"/>
      <c r="E5" s="3630"/>
      <c r="F5" s="3629"/>
      <c r="G5" s="3628" t="s">
        <v>7899</v>
      </c>
    </row>
    <row r="6" spans="1:9">
      <c r="A6" s="430"/>
      <c r="B6" s="3627"/>
      <c r="C6" s="3627"/>
      <c r="D6" s="3627"/>
      <c r="E6" s="3627"/>
      <c r="F6" s="3627"/>
      <c r="G6" s="3626" t="s">
        <v>7207</v>
      </c>
    </row>
    <row r="7" spans="1:9">
      <c r="A7" s="431"/>
      <c r="B7" s="431"/>
      <c r="C7" s="431"/>
      <c r="D7" s="431"/>
      <c r="E7" s="431"/>
      <c r="F7" s="431"/>
      <c r="G7" s="431"/>
    </row>
    <row r="8" spans="1:9">
      <c r="A8" s="431"/>
      <c r="B8" s="431"/>
      <c r="C8" s="431"/>
      <c r="D8" s="431"/>
      <c r="E8" s="431"/>
      <c r="F8" s="431"/>
      <c r="G8" s="431"/>
    </row>
    <row r="9" spans="1:9">
      <c r="A9" s="431"/>
      <c r="B9" s="431"/>
      <c r="C9" s="431"/>
      <c r="D9" s="431"/>
      <c r="E9" s="431"/>
      <c r="F9" s="431"/>
      <c r="G9" s="431"/>
    </row>
    <row r="10" spans="1:9">
      <c r="A10" s="431"/>
      <c r="B10" s="431"/>
      <c r="C10" s="431"/>
      <c r="D10" s="431"/>
      <c r="E10" s="431"/>
      <c r="F10" s="431"/>
      <c r="G10" s="431"/>
    </row>
    <row r="11" spans="1:9">
      <c r="A11" s="431"/>
      <c r="B11" s="431"/>
      <c r="C11" s="431"/>
      <c r="D11" s="431"/>
      <c r="E11" s="431"/>
      <c r="F11" s="431"/>
      <c r="G11" s="431"/>
    </row>
    <row r="12" spans="1:9">
      <c r="A12" s="431"/>
      <c r="B12" s="431"/>
      <c r="C12" s="431"/>
      <c r="D12" s="431"/>
      <c r="E12" s="431"/>
      <c r="F12" s="431"/>
      <c r="G12" s="431"/>
    </row>
    <row r="13" spans="1:9">
      <c r="A13" s="3625" t="s">
        <v>7206</v>
      </c>
      <c r="B13" s="431"/>
      <c r="C13" s="431"/>
      <c r="D13" s="431"/>
      <c r="E13" s="431"/>
      <c r="F13" s="431"/>
      <c r="G13" s="431"/>
    </row>
    <row r="14" spans="1:9" ht="15" thickBot="1">
      <c r="A14" s="2159" t="s">
        <v>2387</v>
      </c>
      <c r="B14" s="437"/>
      <c r="C14" s="437"/>
      <c r="D14" s="437"/>
      <c r="E14" s="437"/>
      <c r="F14" s="437" t="s">
        <v>7205</v>
      </c>
      <c r="G14" s="437" t="s">
        <v>7204</v>
      </c>
    </row>
    <row r="15" spans="1:9" ht="25.5">
      <c r="A15" s="4103" t="s">
        <v>2172</v>
      </c>
      <c r="B15" s="769" t="s">
        <v>2386</v>
      </c>
      <c r="C15" s="770" t="s">
        <v>2385</v>
      </c>
      <c r="D15" s="3624" t="s">
        <v>2384</v>
      </c>
      <c r="E15" s="770" t="s">
        <v>2383</v>
      </c>
      <c r="F15" s="770" t="s">
        <v>2382</v>
      </c>
      <c r="G15" s="3623" t="s">
        <v>2171</v>
      </c>
    </row>
    <row r="16" spans="1:9" ht="18" customHeight="1">
      <c r="A16" s="3622" t="s">
        <v>2381</v>
      </c>
      <c r="B16" s="3621"/>
      <c r="C16" s="3620"/>
      <c r="D16" s="3620">
        <v>1</v>
      </c>
      <c r="E16" s="3620"/>
      <c r="F16" s="3620"/>
      <c r="G16" s="3619">
        <f>SUM(B16:F16)</f>
        <v>1</v>
      </c>
    </row>
    <row r="17" spans="1:7" ht="18" customHeight="1" thickBot="1">
      <c r="A17" s="3618" t="s">
        <v>2380</v>
      </c>
      <c r="B17" s="3617"/>
      <c r="C17" s="3615"/>
      <c r="D17" s="3616">
        <v>17.399999999999999</v>
      </c>
      <c r="E17" s="3615"/>
      <c r="F17" s="3615"/>
      <c r="G17" s="3614">
        <f>SUM(B17:F17)</f>
        <v>17.399999999999999</v>
      </c>
    </row>
    <row r="18" spans="1:7" ht="18" customHeight="1">
      <c r="A18" s="431"/>
      <c r="B18" s="431"/>
      <c r="C18" s="431"/>
      <c r="D18" s="431"/>
      <c r="E18" s="431"/>
      <c r="F18" s="431"/>
      <c r="G18" s="431"/>
    </row>
    <row r="19" spans="1:7" ht="18" customHeight="1">
      <c r="A19" s="431"/>
      <c r="B19" s="431"/>
      <c r="C19" s="431"/>
      <c r="D19" s="431"/>
      <c r="E19" s="431"/>
      <c r="F19" s="431"/>
      <c r="G19" s="431"/>
    </row>
    <row r="20" spans="1:7">
      <c r="A20" s="431"/>
      <c r="B20" s="431"/>
      <c r="C20" s="431"/>
      <c r="D20" s="431"/>
      <c r="E20" s="431"/>
      <c r="F20" s="431"/>
      <c r="G20" s="431"/>
    </row>
    <row r="26" spans="1:7">
      <c r="G26" s="3613"/>
    </row>
  </sheetData>
  <phoneticPr fontId="2"/>
  <hyperlinks>
    <hyperlink ref="I2" location="目次!F218" display="目 次" xr:uid="{00000000-0004-0000-BD00-000000000000}"/>
  </hyperlink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H20"/>
  <sheetViews>
    <sheetView showGridLines="0" workbookViewId="0">
      <selection activeCell="H2" sqref="H2"/>
    </sheetView>
  </sheetViews>
  <sheetFormatPr defaultRowHeight="13.5"/>
  <cols>
    <col min="1" max="1" width="9.625" style="365" customWidth="1"/>
    <col min="2" max="2" width="13.375" style="365" customWidth="1"/>
    <col min="3" max="3" width="13.5" style="365" customWidth="1"/>
    <col min="4" max="4" width="12.875" style="365" customWidth="1"/>
    <col min="5" max="5" width="13.875" style="365" customWidth="1"/>
    <col min="6" max="6" width="11.875" style="365" customWidth="1"/>
    <col min="7" max="7" width="4.125" style="364" customWidth="1"/>
    <col min="8" max="8" width="11.125" style="364" customWidth="1"/>
    <col min="9" max="16384" width="9" style="364"/>
  </cols>
  <sheetData>
    <row r="1" spans="1:8" ht="21.95" customHeight="1" thickBot="1">
      <c r="A1" s="1488" t="s">
        <v>2395</v>
      </c>
      <c r="B1" s="368"/>
      <c r="C1" s="368"/>
      <c r="D1" s="368"/>
      <c r="E1" s="368"/>
      <c r="F1" s="363" t="s">
        <v>2394</v>
      </c>
    </row>
    <row r="2" spans="1:8" s="344" customFormat="1" ht="21.95" customHeight="1">
      <c r="A2" s="2511" t="s">
        <v>2146</v>
      </c>
      <c r="B2" s="2509" t="s">
        <v>2393</v>
      </c>
      <c r="C2" s="2510" t="s">
        <v>2392</v>
      </c>
      <c r="D2" s="2510" t="s">
        <v>2391</v>
      </c>
      <c r="E2" s="2510" t="s">
        <v>2390</v>
      </c>
      <c r="F2" s="2512" t="s">
        <v>2389</v>
      </c>
      <c r="G2" s="348"/>
      <c r="H2" s="589" t="s">
        <v>8129</v>
      </c>
    </row>
    <row r="3" spans="1:8" ht="21.95" customHeight="1">
      <c r="A3" s="2523">
        <v>2</v>
      </c>
      <c r="B3" s="1939">
        <v>1730424</v>
      </c>
      <c r="C3" s="1939">
        <v>1708051</v>
      </c>
      <c r="D3" s="1939">
        <v>1456029</v>
      </c>
      <c r="E3" s="1939">
        <v>252022</v>
      </c>
      <c r="F3" s="2209">
        <v>85.2</v>
      </c>
      <c r="H3" s="471"/>
    </row>
    <row r="4" spans="1:8" ht="21.95" customHeight="1">
      <c r="A4" s="2210">
        <v>3</v>
      </c>
      <c r="B4" s="2168">
        <v>1730683</v>
      </c>
      <c r="C4" s="2168">
        <v>1708304</v>
      </c>
      <c r="D4" s="2168">
        <v>1456407</v>
      </c>
      <c r="E4" s="2168">
        <f>C4-D4</f>
        <v>251897</v>
      </c>
      <c r="F4" s="2211">
        <v>85.2</v>
      </c>
      <c r="H4" s="471"/>
    </row>
    <row r="5" spans="1:8" ht="21.95" customHeight="1">
      <c r="A5" s="2210">
        <v>4</v>
      </c>
      <c r="B5" s="2168">
        <v>1730953</v>
      </c>
      <c r="C5" s="2168">
        <v>1708575</v>
      </c>
      <c r="D5" s="2168">
        <v>1456812</v>
      </c>
      <c r="E5" s="2168">
        <v>251763</v>
      </c>
      <c r="F5" s="2211">
        <v>85.2</v>
      </c>
      <c r="H5" s="471"/>
    </row>
    <row r="6" spans="1:8" ht="21.95" customHeight="1">
      <c r="A6" s="2210">
        <v>5</v>
      </c>
      <c r="B6" s="2168">
        <v>1730865</v>
      </c>
      <c r="C6" s="2168">
        <v>1708486</v>
      </c>
      <c r="D6" s="2168">
        <v>1456756</v>
      </c>
      <c r="E6" s="2168">
        <v>251730</v>
      </c>
      <c r="F6" s="2211">
        <v>85.2</v>
      </c>
      <c r="H6" s="471"/>
    </row>
    <row r="7" spans="1:8" s="470" customFormat="1" ht="21.95" customHeight="1" thickBot="1">
      <c r="A7" s="3244">
        <v>6</v>
      </c>
      <c r="B7" s="3245">
        <v>1730866</v>
      </c>
      <c r="C7" s="3245">
        <v>1708422</v>
      </c>
      <c r="D7" s="3245">
        <v>1456740</v>
      </c>
      <c r="E7" s="3245">
        <v>251682</v>
      </c>
      <c r="F7" s="3246">
        <v>85.2</v>
      </c>
    </row>
    <row r="8" spans="1:8" ht="18.75">
      <c r="A8" s="465"/>
      <c r="B8" s="465"/>
      <c r="C8" s="465"/>
      <c r="D8" s="465"/>
      <c r="E8" s="465"/>
      <c r="F8" s="1220" t="s">
        <v>2388</v>
      </c>
    </row>
    <row r="12" spans="1:8">
      <c r="A12" s="356"/>
    </row>
    <row r="13" spans="1:8">
      <c r="C13" s="469"/>
    </row>
    <row r="20" spans="5:5">
      <c r="E20" s="369"/>
    </row>
  </sheetData>
  <phoneticPr fontId="2"/>
  <hyperlinks>
    <hyperlink ref="H2" location="目次!F219" display="目 次" xr:uid="{00000000-0004-0000-BE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Q41"/>
  <sheetViews>
    <sheetView showGridLines="0" zoomScaleNormal="100" zoomScaleSheetLayoutView="100" workbookViewId="0">
      <selection activeCell="N3" sqref="N3"/>
    </sheetView>
  </sheetViews>
  <sheetFormatPr defaultRowHeight="13.5"/>
  <cols>
    <col min="1" max="1" width="10.875" style="365" customWidth="1"/>
    <col min="2" max="2" width="6.625" style="365" customWidth="1"/>
    <col min="3" max="3" width="5.625" style="365" customWidth="1"/>
    <col min="4" max="4" width="5.625" style="364" customWidth="1"/>
    <col min="5" max="5" width="6.25" style="364" customWidth="1"/>
    <col min="6" max="7" width="6" style="364" customWidth="1"/>
    <col min="8" max="8" width="5.375" style="364" customWidth="1"/>
    <col min="9" max="9" width="5.75" style="364" customWidth="1"/>
    <col min="10" max="10" width="5.25" style="364" customWidth="1"/>
    <col min="11" max="11" width="6.5" style="364" customWidth="1"/>
    <col min="12" max="12" width="7.125" style="364" customWidth="1"/>
    <col min="13" max="13" width="10.625" style="364" customWidth="1"/>
    <col min="14" max="14" width="10.75" style="364" customWidth="1"/>
    <col min="15" max="16384" width="9" style="364"/>
  </cols>
  <sheetData>
    <row r="1" spans="1:17" ht="15.95" customHeight="1">
      <c r="A1" s="1488" t="s">
        <v>2195</v>
      </c>
      <c r="B1" s="363"/>
      <c r="C1" s="363"/>
      <c r="D1" s="840"/>
      <c r="E1" s="840"/>
      <c r="F1" s="470"/>
      <c r="G1" s="470"/>
      <c r="H1" s="470"/>
      <c r="I1" s="470"/>
      <c r="J1" s="470"/>
      <c r="K1" s="470"/>
      <c r="L1" s="470"/>
      <c r="M1" s="470"/>
    </row>
    <row r="2" spans="1:17" ht="8.25" customHeight="1">
      <c r="A2" s="1488"/>
      <c r="B2" s="363"/>
      <c r="C2" s="363"/>
      <c r="D2" s="840"/>
      <c r="E2" s="840"/>
      <c r="F2" s="470"/>
      <c r="G2" s="470"/>
      <c r="H2" s="470"/>
      <c r="I2" s="470"/>
      <c r="J2" s="470"/>
      <c r="K2" s="470"/>
      <c r="L2" s="470"/>
      <c r="M2" s="470"/>
    </row>
    <row r="3" spans="1:17" ht="16.5" customHeight="1">
      <c r="A3" s="470" t="s">
        <v>2194</v>
      </c>
      <c r="B3" s="363"/>
      <c r="C3" s="363"/>
      <c r="D3" s="840"/>
      <c r="E3" s="840"/>
      <c r="F3" s="470"/>
      <c r="G3" s="470"/>
      <c r="H3" s="470"/>
      <c r="I3" s="470"/>
      <c r="J3" s="470"/>
      <c r="K3" s="470"/>
      <c r="L3" s="470"/>
      <c r="M3" s="470"/>
      <c r="N3" s="590" t="s">
        <v>8129</v>
      </c>
    </row>
    <row r="4" spans="1:17" ht="15.95" customHeight="1" thickBot="1">
      <c r="A4" s="470" t="s">
        <v>2193</v>
      </c>
      <c r="B4" s="4563"/>
      <c r="C4" s="4563"/>
      <c r="D4" s="470"/>
      <c r="E4" s="4564"/>
      <c r="F4" s="4564"/>
      <c r="G4" s="4563"/>
      <c r="H4" s="4563"/>
      <c r="I4" s="470"/>
      <c r="J4" s="4563"/>
      <c r="K4" s="4563"/>
      <c r="L4" s="4563"/>
      <c r="M4" s="771"/>
      <c r="N4" s="366"/>
      <c r="O4" s="366"/>
      <c r="P4" s="366"/>
      <c r="Q4" s="366"/>
    </row>
    <row r="5" spans="1:17" ht="15.95" customHeight="1">
      <c r="A5" s="4565" t="s">
        <v>2172</v>
      </c>
      <c r="B5" s="6470" t="s">
        <v>2171</v>
      </c>
      <c r="C5" s="6471"/>
      <c r="D5" s="470"/>
      <c r="E5" s="4566"/>
      <c r="F5" s="363" t="s">
        <v>2170</v>
      </c>
      <c r="G5" s="6469">
        <v>12766</v>
      </c>
      <c r="H5" s="6469">
        <v>12766</v>
      </c>
      <c r="I5" s="840"/>
      <c r="J5" s="470"/>
      <c r="K5" s="470"/>
      <c r="L5" s="470"/>
      <c r="M5" s="470"/>
    </row>
    <row r="6" spans="1:17" ht="15.95" customHeight="1" thickBot="1">
      <c r="A6" s="4567" t="s">
        <v>2174</v>
      </c>
      <c r="B6" s="6472">
        <v>8100</v>
      </c>
      <c r="C6" s="6473"/>
      <c r="D6" s="470"/>
      <c r="E6" s="4568"/>
      <c r="F6" s="363" t="s">
        <v>2173</v>
      </c>
      <c r="G6" s="6469">
        <v>39671</v>
      </c>
      <c r="H6" s="6469"/>
      <c r="I6" s="840"/>
      <c r="J6" s="470"/>
      <c r="K6" s="470"/>
      <c r="L6" s="470"/>
      <c r="M6" s="470"/>
    </row>
    <row r="7" spans="1:17" ht="9.75" customHeight="1">
      <c r="A7" s="470"/>
      <c r="B7" s="470"/>
      <c r="C7" s="470"/>
      <c r="D7" s="470"/>
      <c r="E7" s="840"/>
      <c r="F7" s="840"/>
      <c r="G7" s="470"/>
      <c r="H7" s="470"/>
      <c r="I7" s="470"/>
      <c r="J7" s="470"/>
      <c r="K7" s="470"/>
      <c r="L7" s="470"/>
      <c r="M7" s="470"/>
    </row>
    <row r="8" spans="1:17" ht="15.95" customHeight="1" thickBot="1">
      <c r="A8" s="470" t="s">
        <v>2192</v>
      </c>
      <c r="B8" s="470"/>
      <c r="C8" s="470"/>
      <c r="D8" s="470"/>
      <c r="E8" s="840"/>
      <c r="F8" s="840"/>
      <c r="G8" s="470"/>
      <c r="H8" s="470"/>
      <c r="I8" s="470"/>
      <c r="J8" s="470"/>
      <c r="K8" s="470"/>
      <c r="L8" s="470"/>
      <c r="M8" s="470"/>
    </row>
    <row r="9" spans="1:17" ht="15.95" customHeight="1">
      <c r="A9" s="4565" t="s">
        <v>2172</v>
      </c>
      <c r="B9" s="6470" t="s">
        <v>2171</v>
      </c>
      <c r="C9" s="6471"/>
      <c r="D9" s="470"/>
      <c r="E9" s="4566"/>
      <c r="F9" s="363" t="s">
        <v>2170</v>
      </c>
      <c r="G9" s="6469">
        <v>40234</v>
      </c>
      <c r="H9" s="6469"/>
      <c r="I9" s="840"/>
      <c r="J9" s="470"/>
      <c r="K9" s="470"/>
      <c r="L9" s="470"/>
      <c r="M9" s="470"/>
    </row>
    <row r="10" spans="1:17" ht="15.95" customHeight="1" thickBot="1">
      <c r="A10" s="4569" t="s">
        <v>2174</v>
      </c>
      <c r="B10" s="6467">
        <v>60</v>
      </c>
      <c r="C10" s="6468"/>
      <c r="D10" s="470"/>
      <c r="E10" s="4568"/>
      <c r="F10" s="363" t="s">
        <v>2173</v>
      </c>
      <c r="G10" s="6469">
        <v>40234</v>
      </c>
      <c r="H10" s="6469"/>
      <c r="I10" s="840"/>
      <c r="J10" s="470"/>
      <c r="K10" s="470"/>
      <c r="L10" s="470"/>
      <c r="M10" s="470"/>
    </row>
    <row r="11" spans="1:17" ht="9" customHeight="1">
      <c r="A11" s="470"/>
      <c r="B11" s="470"/>
      <c r="C11" s="470"/>
      <c r="D11" s="470"/>
      <c r="E11" s="470"/>
      <c r="F11" s="470"/>
      <c r="G11" s="470"/>
      <c r="H11" s="470"/>
      <c r="I11" s="470"/>
      <c r="J11" s="470"/>
      <c r="K11" s="470"/>
      <c r="L11" s="470"/>
      <c r="M11" s="470"/>
    </row>
    <row r="12" spans="1:17" ht="15.95" customHeight="1">
      <c r="A12" s="470"/>
      <c r="B12" s="470"/>
      <c r="C12" s="470"/>
      <c r="D12" s="470"/>
      <c r="E12" s="470"/>
      <c r="F12" s="470"/>
      <c r="G12" s="470"/>
      <c r="H12" s="470"/>
      <c r="I12" s="470"/>
      <c r="J12" s="470"/>
      <c r="K12" s="470"/>
      <c r="L12" s="470"/>
      <c r="M12" s="470"/>
    </row>
    <row r="13" spans="1:17" ht="15.95" customHeight="1">
      <c r="A13" s="470" t="s">
        <v>2191</v>
      </c>
      <c r="B13" s="840"/>
      <c r="C13" s="840"/>
      <c r="D13" s="840"/>
      <c r="E13" s="840"/>
      <c r="F13" s="840"/>
      <c r="G13" s="840"/>
      <c r="H13" s="840"/>
      <c r="I13" s="840"/>
      <c r="J13" s="470"/>
      <c r="K13" s="840"/>
      <c r="L13" s="840"/>
      <c r="M13" s="768"/>
    </row>
    <row r="14" spans="1:17" ht="15.95" customHeight="1" thickBot="1">
      <c r="A14" s="470" t="s">
        <v>2190</v>
      </c>
      <c r="B14" s="840"/>
      <c r="C14" s="840"/>
      <c r="D14" s="840"/>
      <c r="E14" s="840"/>
      <c r="F14" s="840"/>
      <c r="G14" s="840"/>
      <c r="H14" s="840"/>
      <c r="I14" s="840"/>
      <c r="J14" s="840"/>
      <c r="K14" s="840"/>
      <c r="L14" s="1220" t="s">
        <v>6585</v>
      </c>
      <c r="M14" s="470"/>
    </row>
    <row r="15" spans="1:17" ht="40.5">
      <c r="A15" s="3946" t="s">
        <v>2172</v>
      </c>
      <c r="B15" s="3949" t="s">
        <v>2189</v>
      </c>
      <c r="C15" s="3951" t="s">
        <v>2188</v>
      </c>
      <c r="D15" s="3951" t="s">
        <v>2187</v>
      </c>
      <c r="E15" s="3951" t="s">
        <v>2186</v>
      </c>
      <c r="F15" s="3956" t="s">
        <v>2185</v>
      </c>
      <c r="G15" s="3951" t="s">
        <v>2184</v>
      </c>
      <c r="H15" s="3951" t="s">
        <v>2183</v>
      </c>
      <c r="I15" s="3951" t="s">
        <v>2182</v>
      </c>
      <c r="J15" s="3951" t="s">
        <v>2181</v>
      </c>
      <c r="K15" s="3951" t="s">
        <v>2180</v>
      </c>
      <c r="L15" s="3948" t="s">
        <v>2171</v>
      </c>
      <c r="M15" s="470"/>
    </row>
    <row r="16" spans="1:17" ht="15.95" customHeight="1">
      <c r="A16" s="4570" t="s">
        <v>2169</v>
      </c>
      <c r="B16" s="4571">
        <v>118</v>
      </c>
      <c r="C16" s="4570">
        <v>228</v>
      </c>
      <c r="D16" s="4572">
        <v>427</v>
      </c>
      <c r="E16" s="4570">
        <v>144</v>
      </c>
      <c r="F16" s="4570">
        <v>15</v>
      </c>
      <c r="G16" s="4570">
        <v>140</v>
      </c>
      <c r="H16" s="4570">
        <v>65</v>
      </c>
      <c r="I16" s="4572">
        <v>274</v>
      </c>
      <c r="J16" s="4570">
        <v>89</v>
      </c>
      <c r="K16" s="4570">
        <v>30</v>
      </c>
      <c r="L16" s="4570">
        <v>1530</v>
      </c>
      <c r="M16" s="470"/>
    </row>
    <row r="17" spans="1:13" ht="15.95" customHeight="1" thickBot="1">
      <c r="A17" s="1914" t="s">
        <v>2179</v>
      </c>
      <c r="B17" s="4573">
        <v>7.7</v>
      </c>
      <c r="C17" s="4574">
        <v>14.9</v>
      </c>
      <c r="D17" s="4575">
        <v>27.9</v>
      </c>
      <c r="E17" s="4574">
        <v>9.4</v>
      </c>
      <c r="F17" s="4574">
        <v>1</v>
      </c>
      <c r="G17" s="4574">
        <v>9.1999999999999993</v>
      </c>
      <c r="H17" s="4574">
        <v>4.2</v>
      </c>
      <c r="I17" s="4575">
        <v>17.899999999999999</v>
      </c>
      <c r="J17" s="4574">
        <v>5.8</v>
      </c>
      <c r="K17" s="4574">
        <v>2</v>
      </c>
      <c r="L17" s="4576">
        <v>100</v>
      </c>
      <c r="M17" s="470"/>
    </row>
    <row r="18" spans="1:13" ht="15.95" customHeight="1">
      <c r="A18" s="470" t="s">
        <v>2178</v>
      </c>
      <c r="B18" s="470"/>
      <c r="C18" s="470"/>
      <c r="D18" s="470"/>
      <c r="E18" s="470"/>
      <c r="F18" s="470"/>
      <c r="G18" s="470"/>
      <c r="H18" s="470"/>
      <c r="I18" s="470"/>
      <c r="J18" s="470"/>
      <c r="K18" s="470"/>
      <c r="L18" s="470"/>
      <c r="M18" s="768"/>
    </row>
    <row r="19" spans="1:13" ht="15.95" customHeight="1">
      <c r="A19" s="470"/>
      <c r="B19" s="470"/>
      <c r="C19" s="470"/>
      <c r="D19" s="470"/>
      <c r="E19" s="470"/>
      <c r="F19" s="470"/>
      <c r="G19" s="470"/>
      <c r="H19" s="470"/>
      <c r="I19" s="470"/>
      <c r="J19" s="470"/>
      <c r="K19" s="470"/>
      <c r="L19" s="470"/>
      <c r="M19" s="470"/>
    </row>
    <row r="20" spans="1:13" ht="15.95" customHeight="1" thickBot="1">
      <c r="A20" s="470" t="s">
        <v>2177</v>
      </c>
      <c r="B20" s="4563"/>
      <c r="C20" s="4563"/>
      <c r="D20" s="4564"/>
      <c r="E20" s="4564"/>
      <c r="F20" s="4563"/>
      <c r="G20" s="470"/>
      <c r="H20" s="470"/>
      <c r="I20" s="470"/>
      <c r="J20" s="470"/>
      <c r="K20" s="4577"/>
      <c r="L20" s="470"/>
      <c r="M20" s="470"/>
    </row>
    <row r="21" spans="1:13" ht="15.95" customHeight="1">
      <c r="A21" s="4565" t="s">
        <v>2172</v>
      </c>
      <c r="B21" s="6470" t="s">
        <v>2171</v>
      </c>
      <c r="C21" s="6471"/>
      <c r="D21" s="470"/>
      <c r="E21" s="4566"/>
      <c r="F21" s="363" t="s">
        <v>2170</v>
      </c>
      <c r="G21" s="6469">
        <v>39448</v>
      </c>
      <c r="H21" s="6469"/>
      <c r="I21" s="470"/>
      <c r="J21" s="470"/>
      <c r="K21" s="470"/>
      <c r="L21" s="470"/>
      <c r="M21" s="470"/>
    </row>
    <row r="22" spans="1:13" ht="15.95" customHeight="1" thickBot="1">
      <c r="A22" s="4567" t="s">
        <v>2174</v>
      </c>
      <c r="B22" s="6467">
        <v>308</v>
      </c>
      <c r="C22" s="6468"/>
      <c r="D22" s="470"/>
      <c r="E22" s="4568"/>
      <c r="F22" s="363" t="s">
        <v>2173</v>
      </c>
      <c r="G22" s="6469">
        <v>43493</v>
      </c>
      <c r="H22" s="6469"/>
      <c r="I22" s="470"/>
      <c r="J22" s="470"/>
      <c r="K22" s="470"/>
      <c r="L22" s="470"/>
      <c r="M22" s="470"/>
    </row>
    <row r="23" spans="1:13" ht="15.95" customHeight="1">
      <c r="A23" s="470"/>
      <c r="B23" s="470"/>
      <c r="C23" s="470"/>
      <c r="D23" s="470"/>
      <c r="E23" s="840"/>
      <c r="F23" s="363"/>
      <c r="G23" s="470"/>
      <c r="H23" s="470"/>
      <c r="I23" s="470"/>
      <c r="J23" s="470"/>
      <c r="K23" s="470"/>
      <c r="L23" s="470"/>
      <c r="M23" s="470"/>
    </row>
    <row r="24" spans="1:13" ht="15.95" customHeight="1" thickBot="1">
      <c r="A24" s="470" t="s">
        <v>2176</v>
      </c>
      <c r="B24" s="470"/>
      <c r="C24" s="470"/>
      <c r="D24" s="470"/>
      <c r="E24" s="840"/>
      <c r="F24" s="363"/>
      <c r="G24" s="6469"/>
      <c r="H24" s="6469"/>
      <c r="I24" s="470"/>
      <c r="J24" s="470"/>
      <c r="K24" s="470"/>
      <c r="L24" s="470"/>
      <c r="M24" s="470"/>
    </row>
    <row r="25" spans="1:13">
      <c r="A25" s="1957" t="s">
        <v>2172</v>
      </c>
      <c r="B25" s="6479" t="s">
        <v>2171</v>
      </c>
      <c r="C25" s="6480"/>
      <c r="D25" s="470"/>
      <c r="E25" s="4566"/>
      <c r="F25" s="363" t="s">
        <v>2170</v>
      </c>
      <c r="G25" s="6469">
        <v>39722</v>
      </c>
      <c r="H25" s="6469"/>
      <c r="I25" s="470"/>
      <c r="J25" s="470"/>
      <c r="K25" s="470"/>
      <c r="L25" s="470"/>
      <c r="M25" s="470"/>
    </row>
    <row r="26" spans="1:13" ht="14.25" thickBot="1">
      <c r="A26" s="4578" t="s">
        <v>2174</v>
      </c>
      <c r="B26" s="6477">
        <v>1644</v>
      </c>
      <c r="C26" s="6478"/>
      <c r="D26" s="470"/>
      <c r="E26" s="4568"/>
      <c r="F26" s="363" t="s">
        <v>2173</v>
      </c>
      <c r="G26" s="6469">
        <v>43553</v>
      </c>
      <c r="H26" s="6469"/>
      <c r="I26" s="470"/>
      <c r="J26" s="470"/>
      <c r="K26" s="470"/>
      <c r="L26" s="470"/>
      <c r="M26" s="470"/>
    </row>
    <row r="27" spans="1:13">
      <c r="A27" s="470"/>
      <c r="B27" s="470"/>
      <c r="C27" s="470"/>
      <c r="D27" s="470"/>
      <c r="E27" s="840"/>
      <c r="F27" s="363"/>
      <c r="G27" s="470"/>
      <c r="H27" s="470"/>
      <c r="I27" s="470"/>
      <c r="J27" s="470"/>
      <c r="K27" s="470"/>
      <c r="L27" s="470"/>
      <c r="M27" s="470"/>
    </row>
    <row r="28" spans="1:13" ht="14.25" thickBot="1">
      <c r="A28" s="470" t="s">
        <v>2175</v>
      </c>
      <c r="B28" s="470"/>
      <c r="C28" s="470"/>
      <c r="D28" s="470"/>
      <c r="E28" s="470"/>
      <c r="F28" s="768"/>
      <c r="G28" s="470"/>
      <c r="H28" s="470"/>
      <c r="I28" s="470"/>
      <c r="J28" s="470"/>
      <c r="K28" s="470"/>
      <c r="L28" s="470"/>
      <c r="M28" s="470"/>
    </row>
    <row r="29" spans="1:13">
      <c r="A29" s="1957" t="s">
        <v>2172</v>
      </c>
      <c r="B29" s="6479" t="s">
        <v>2171</v>
      </c>
      <c r="C29" s="6480"/>
      <c r="D29" s="470"/>
      <c r="E29" s="470"/>
      <c r="F29" s="363" t="s">
        <v>2170</v>
      </c>
      <c r="G29" s="6469">
        <v>36003</v>
      </c>
      <c r="H29" s="6469"/>
      <c r="I29" s="470"/>
      <c r="J29" s="470"/>
      <c r="K29" s="470"/>
      <c r="L29" s="470"/>
      <c r="M29" s="470"/>
    </row>
    <row r="30" spans="1:13" ht="14.25" thickBot="1">
      <c r="A30" s="4579" t="s">
        <v>2174</v>
      </c>
      <c r="B30" s="6477">
        <v>1.1399999999999999</v>
      </c>
      <c r="C30" s="6478"/>
      <c r="D30" s="470"/>
      <c r="E30" s="470"/>
      <c r="F30" s="363" t="s">
        <v>2173</v>
      </c>
      <c r="G30" s="6469">
        <v>37734</v>
      </c>
      <c r="H30" s="6469"/>
      <c r="I30" s="470"/>
      <c r="J30" s="470"/>
      <c r="K30" s="470"/>
      <c r="L30" s="470"/>
      <c r="M30" s="470"/>
    </row>
    <row r="31" spans="1:13">
      <c r="A31" s="470"/>
      <c r="B31" s="470"/>
      <c r="C31" s="470"/>
      <c r="D31" s="470"/>
      <c r="E31" s="470"/>
      <c r="F31" s="768"/>
      <c r="G31" s="470"/>
      <c r="H31" s="470"/>
      <c r="I31" s="470"/>
      <c r="J31" s="470"/>
      <c r="K31" s="470"/>
      <c r="L31" s="470"/>
      <c r="M31" s="470"/>
    </row>
    <row r="32" spans="1:13" ht="14.25" thickBot="1">
      <c r="A32" s="4560" t="s">
        <v>6586</v>
      </c>
      <c r="B32" s="4560"/>
      <c r="C32" s="4560"/>
      <c r="D32" s="4560"/>
      <c r="E32" s="4560"/>
      <c r="F32" s="1220"/>
      <c r="G32" s="4560"/>
      <c r="H32" s="4560"/>
      <c r="I32" s="470"/>
      <c r="J32" s="470"/>
      <c r="K32" s="470"/>
      <c r="L32" s="470"/>
      <c r="M32" s="470"/>
    </row>
    <row r="33" spans="1:13">
      <c r="A33" s="4580" t="s">
        <v>2172</v>
      </c>
      <c r="B33" s="6481" t="s">
        <v>2171</v>
      </c>
      <c r="C33" s="6482"/>
      <c r="D33" s="4560"/>
      <c r="E33" s="4560"/>
      <c r="F33" s="496" t="s">
        <v>2170</v>
      </c>
      <c r="G33" s="6476">
        <v>45252</v>
      </c>
      <c r="H33" s="6476"/>
      <c r="I33" s="470"/>
      <c r="J33" s="470"/>
      <c r="K33" s="470"/>
      <c r="L33" s="470"/>
      <c r="M33" s="470"/>
    </row>
    <row r="34" spans="1:13" ht="14.25" thickBot="1">
      <c r="A34" s="4581" t="s">
        <v>2174</v>
      </c>
      <c r="B34" s="6474">
        <v>1.3</v>
      </c>
      <c r="C34" s="6475"/>
      <c r="D34" s="4560"/>
      <c r="E34" s="4560"/>
      <c r="F34" s="496" t="s">
        <v>2173</v>
      </c>
      <c r="G34" s="6476" t="s">
        <v>6587</v>
      </c>
      <c r="H34" s="6476"/>
      <c r="I34" s="470"/>
      <c r="J34" s="470"/>
      <c r="K34" s="470"/>
      <c r="L34" s="470"/>
      <c r="M34" s="470"/>
    </row>
    <row r="35" spans="1:13">
      <c r="A35" s="463"/>
      <c r="B35" s="463"/>
      <c r="C35" s="463"/>
      <c r="D35" s="4560"/>
      <c r="E35" s="4560"/>
      <c r="F35" s="4560"/>
      <c r="G35" s="4560"/>
      <c r="H35" s="4560"/>
      <c r="I35" s="470"/>
      <c r="J35" s="470"/>
      <c r="K35" s="470"/>
      <c r="L35" s="470"/>
      <c r="M35" s="470"/>
    </row>
    <row r="36" spans="1:13" ht="14.25" thickBot="1">
      <c r="A36" s="4560" t="s">
        <v>6831</v>
      </c>
      <c r="B36" s="496"/>
      <c r="C36" s="496"/>
      <c r="D36" s="4560"/>
      <c r="E36" s="4560"/>
      <c r="F36" s="1220"/>
      <c r="G36" s="4560"/>
      <c r="H36" s="4560"/>
      <c r="I36" s="470"/>
      <c r="J36" s="470"/>
      <c r="K36" s="470"/>
      <c r="L36" s="470"/>
      <c r="M36" s="470"/>
    </row>
    <row r="37" spans="1:13">
      <c r="A37" s="3946" t="s">
        <v>2172</v>
      </c>
      <c r="B37" s="6479" t="s">
        <v>2171</v>
      </c>
      <c r="C37" s="6480"/>
      <c r="D37" s="470"/>
      <c r="E37" s="348"/>
      <c r="F37" s="1022" t="s">
        <v>2170</v>
      </c>
      <c r="G37" s="6469">
        <v>18139</v>
      </c>
      <c r="H37" s="6469"/>
      <c r="I37" s="470"/>
      <c r="J37" s="470"/>
      <c r="K37" s="470"/>
      <c r="L37" s="470"/>
      <c r="M37" s="470"/>
    </row>
    <row r="38" spans="1:13" ht="14.25" thickBot="1">
      <c r="A38" s="2533" t="s">
        <v>2169</v>
      </c>
      <c r="B38" s="6477">
        <v>281.3</v>
      </c>
      <c r="C38" s="6478"/>
      <c r="D38" s="470"/>
      <c r="E38" s="470"/>
      <c r="F38" s="768" t="s">
        <v>2168</v>
      </c>
      <c r="G38" s="6469">
        <v>34988</v>
      </c>
      <c r="H38" s="6469"/>
      <c r="I38" s="470"/>
      <c r="J38" s="470"/>
      <c r="K38" s="470"/>
      <c r="L38" s="470"/>
      <c r="M38" s="365"/>
    </row>
    <row r="39" spans="1:13">
      <c r="A39" s="470"/>
      <c r="B39" s="470"/>
      <c r="C39" s="470"/>
      <c r="D39" s="470"/>
      <c r="E39" s="470"/>
      <c r="F39" s="470"/>
      <c r="G39" s="470"/>
      <c r="H39" s="470"/>
      <c r="I39" s="470"/>
      <c r="J39" s="470"/>
      <c r="K39" s="470"/>
      <c r="L39" s="470"/>
      <c r="M39" s="470"/>
    </row>
    <row r="40" spans="1:13">
      <c r="A40" s="470"/>
      <c r="B40" s="470"/>
      <c r="C40" s="470"/>
      <c r="D40" s="470"/>
      <c r="E40" s="470"/>
      <c r="F40" s="470"/>
      <c r="G40" s="470"/>
      <c r="H40" s="470"/>
      <c r="I40" s="470"/>
      <c r="J40" s="470"/>
      <c r="K40" s="470"/>
      <c r="L40" s="768" t="s">
        <v>2167</v>
      </c>
      <c r="M40" s="470"/>
    </row>
    <row r="41" spans="1:13">
      <c r="D41" s="470"/>
      <c r="E41" s="470"/>
      <c r="F41" s="470"/>
      <c r="G41" s="470"/>
      <c r="H41" s="470"/>
      <c r="I41" s="470"/>
      <c r="J41" s="470"/>
      <c r="K41" s="470"/>
      <c r="L41" s="470"/>
      <c r="M41" s="470"/>
    </row>
  </sheetData>
  <mergeCells count="29">
    <mergeCell ref="B34:C34"/>
    <mergeCell ref="G34:H34"/>
    <mergeCell ref="B38:C38"/>
    <mergeCell ref="B25:C25"/>
    <mergeCell ref="B29:C29"/>
    <mergeCell ref="B37:C37"/>
    <mergeCell ref="B26:C26"/>
    <mergeCell ref="B30:C30"/>
    <mergeCell ref="B33:C33"/>
    <mergeCell ref="G38:H38"/>
    <mergeCell ref="G26:H26"/>
    <mergeCell ref="G29:H29"/>
    <mergeCell ref="G30:H30"/>
    <mergeCell ref="G37:H37"/>
    <mergeCell ref="G33:H33"/>
    <mergeCell ref="B22:C22"/>
    <mergeCell ref="G25:H25"/>
    <mergeCell ref="B5:C5"/>
    <mergeCell ref="B6:C6"/>
    <mergeCell ref="B9:C9"/>
    <mergeCell ref="B21:C21"/>
    <mergeCell ref="B10:C10"/>
    <mergeCell ref="G5:H5"/>
    <mergeCell ref="G6:H6"/>
    <mergeCell ref="G9:H9"/>
    <mergeCell ref="G10:H10"/>
    <mergeCell ref="G24:H24"/>
    <mergeCell ref="G21:H21"/>
    <mergeCell ref="G22:H22"/>
  </mergeCells>
  <phoneticPr fontId="2"/>
  <hyperlinks>
    <hyperlink ref="N3" location="目次!F220" display="目 次" xr:uid="{00000000-0004-0000-BF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J22"/>
  <sheetViews>
    <sheetView showGridLines="0" zoomScaleNormal="100" zoomScaleSheetLayoutView="100" workbookViewId="0">
      <selection activeCell="G3" sqref="G3"/>
    </sheetView>
  </sheetViews>
  <sheetFormatPr defaultRowHeight="13.5"/>
  <cols>
    <col min="1" max="1" width="17.875" style="365" customWidth="1"/>
    <col min="2" max="2" width="22.625" style="365" customWidth="1"/>
    <col min="3" max="3" width="3.75" style="364" customWidth="1"/>
    <col min="4" max="4" width="16.125" style="364" customWidth="1"/>
    <col min="5" max="5" width="15.125" style="364" bestFit="1" customWidth="1"/>
    <col min="6" max="6" width="9.875" style="364" customWidth="1"/>
    <col min="7" max="7" width="10.875" style="364" customWidth="1"/>
    <col min="8" max="16384" width="9" style="364"/>
  </cols>
  <sheetData>
    <row r="1" spans="1:10" ht="15.95" customHeight="1">
      <c r="A1" s="1488" t="s">
        <v>2200</v>
      </c>
      <c r="B1" s="363"/>
      <c r="C1" s="840"/>
      <c r="D1" s="840"/>
      <c r="E1" s="470"/>
      <c r="F1" s="470"/>
      <c r="G1" s="470"/>
    </row>
    <row r="2" spans="1:10" ht="8.25" customHeight="1">
      <c r="A2" s="1488"/>
      <c r="B2" s="363"/>
      <c r="C2" s="840"/>
      <c r="D2" s="840"/>
      <c r="E2" s="470"/>
      <c r="F2" s="470"/>
      <c r="G2" s="470"/>
    </row>
    <row r="3" spans="1:10" ht="15.95" customHeight="1" thickBot="1">
      <c r="A3" s="470" t="s">
        <v>2199</v>
      </c>
      <c r="B3" s="459"/>
      <c r="C3" s="461"/>
      <c r="D3" s="461"/>
      <c r="E3" s="459"/>
      <c r="F3" s="470"/>
      <c r="G3" s="590" t="s">
        <v>8129</v>
      </c>
      <c r="H3" s="459"/>
      <c r="I3" s="459"/>
      <c r="J3" s="459"/>
    </row>
    <row r="4" spans="1:10" ht="15.95" customHeight="1">
      <c r="A4" s="456" t="s">
        <v>2172</v>
      </c>
      <c r="B4" s="455" t="s">
        <v>2171</v>
      </c>
      <c r="C4" s="454"/>
      <c r="D4" s="450" t="s">
        <v>2170</v>
      </c>
      <c r="E4" s="449">
        <v>37316</v>
      </c>
      <c r="F4" s="470"/>
      <c r="G4" s="460"/>
      <c r="H4" s="459"/>
      <c r="I4" s="365"/>
      <c r="J4" s="365"/>
    </row>
    <row r="5" spans="1:10" ht="15.95" customHeight="1">
      <c r="A5" s="458" t="s">
        <v>2174</v>
      </c>
      <c r="B5" s="457">
        <v>24.3</v>
      </c>
      <c r="C5" s="451"/>
      <c r="D5" s="450" t="s">
        <v>2173</v>
      </c>
      <c r="E5" s="449">
        <v>39052</v>
      </c>
      <c r="F5" s="470"/>
      <c r="G5" s="369"/>
      <c r="H5" s="365"/>
      <c r="I5" s="365"/>
      <c r="J5" s="365"/>
    </row>
    <row r="6" spans="1:10" ht="9.75" customHeight="1">
      <c r="C6" s="369"/>
      <c r="D6" s="369"/>
      <c r="E6" s="365"/>
      <c r="F6" s="470"/>
      <c r="G6" s="365"/>
      <c r="H6" s="365"/>
      <c r="I6" s="365"/>
      <c r="J6" s="365"/>
    </row>
    <row r="7" spans="1:10" ht="15.95" customHeight="1" thickBot="1">
      <c r="A7" s="470" t="s">
        <v>2198</v>
      </c>
      <c r="C7" s="369"/>
      <c r="D7" s="369"/>
      <c r="E7" s="365"/>
      <c r="F7" s="470"/>
      <c r="G7" s="4560"/>
      <c r="H7" s="365"/>
      <c r="I7" s="365"/>
      <c r="J7" s="365"/>
    </row>
    <row r="8" spans="1:10" ht="15.95" customHeight="1">
      <c r="A8" s="456" t="s">
        <v>2172</v>
      </c>
      <c r="B8" s="455" t="s">
        <v>2171</v>
      </c>
      <c r="C8" s="454"/>
      <c r="D8" s="450" t="s">
        <v>2170</v>
      </c>
      <c r="E8" s="449">
        <v>37764</v>
      </c>
      <c r="F8" s="470"/>
      <c r="G8" s="369"/>
      <c r="H8" s="365"/>
      <c r="I8" s="365"/>
      <c r="J8" s="365"/>
    </row>
    <row r="9" spans="1:10" ht="15.95" customHeight="1" thickBot="1">
      <c r="A9" s="453" t="s">
        <v>2174</v>
      </c>
      <c r="B9" s="452">
        <v>24.8</v>
      </c>
      <c r="C9" s="451"/>
      <c r="D9" s="450" t="s">
        <v>2173</v>
      </c>
      <c r="E9" s="449">
        <v>38628</v>
      </c>
      <c r="F9" s="470"/>
      <c r="G9" s="369"/>
      <c r="H9" s="365"/>
      <c r="I9" s="365"/>
      <c r="J9" s="365"/>
    </row>
    <row r="10" spans="1:10" ht="9" customHeight="1">
      <c r="A10" s="470"/>
      <c r="C10" s="470"/>
      <c r="D10" s="470"/>
      <c r="E10" s="470"/>
      <c r="F10" s="470"/>
      <c r="G10" s="470"/>
    </row>
    <row r="11" spans="1:10" ht="15.95" customHeight="1" thickBot="1">
      <c r="A11" s="470" t="s">
        <v>2197</v>
      </c>
      <c r="B11" s="356"/>
      <c r="C11" s="358"/>
      <c r="D11" s="358"/>
      <c r="E11" s="356"/>
      <c r="F11" s="470"/>
      <c r="G11" s="470"/>
    </row>
    <row r="12" spans="1:10" ht="15.95" customHeight="1">
      <c r="A12" s="456" t="s">
        <v>2172</v>
      </c>
      <c r="B12" s="455" t="s">
        <v>2171</v>
      </c>
      <c r="C12" s="454"/>
      <c r="D12" s="450" t="s">
        <v>2170</v>
      </c>
      <c r="E12" s="449">
        <v>43553</v>
      </c>
      <c r="F12" s="470"/>
      <c r="G12" s="470"/>
    </row>
    <row r="13" spans="1:10" ht="15.95" customHeight="1" thickBot="1">
      <c r="A13" s="453" t="s">
        <v>2174</v>
      </c>
      <c r="B13" s="452">
        <v>25.8</v>
      </c>
      <c r="C13" s="451"/>
      <c r="D13" s="450" t="s">
        <v>2173</v>
      </c>
      <c r="E13" s="449" t="s">
        <v>1675</v>
      </c>
      <c r="F13" s="470"/>
      <c r="G13" s="470"/>
    </row>
    <row r="14" spans="1:10" ht="15.95" customHeight="1">
      <c r="C14" s="470"/>
      <c r="D14" s="470"/>
      <c r="E14" s="470"/>
      <c r="F14" s="470"/>
      <c r="G14" s="470"/>
    </row>
    <row r="15" spans="1:10" ht="15.95" customHeight="1" thickBot="1">
      <c r="A15" s="470" t="s">
        <v>2196</v>
      </c>
      <c r="C15" s="369"/>
      <c r="D15" s="369"/>
      <c r="E15" s="365"/>
      <c r="F15" s="470"/>
      <c r="G15" s="470"/>
    </row>
    <row r="16" spans="1:10" ht="15.95" customHeight="1">
      <c r="A16" s="456" t="s">
        <v>2172</v>
      </c>
      <c r="B16" s="455" t="s">
        <v>2171</v>
      </c>
      <c r="C16" s="454"/>
      <c r="D16" s="450" t="s">
        <v>2170</v>
      </c>
      <c r="E16" s="449">
        <v>43553</v>
      </c>
      <c r="F16" s="470"/>
      <c r="G16" s="470"/>
    </row>
    <row r="17" spans="1:7" ht="15.95" customHeight="1" thickBot="1">
      <c r="A17" s="453" t="s">
        <v>2174</v>
      </c>
      <c r="B17" s="452">
        <v>28.9</v>
      </c>
      <c r="C17" s="451"/>
      <c r="D17" s="450" t="s">
        <v>2173</v>
      </c>
      <c r="E17" s="449" t="s">
        <v>1675</v>
      </c>
      <c r="F17" s="470"/>
      <c r="G17" s="470"/>
    </row>
    <row r="18" spans="1:7" ht="15.95" customHeight="1">
      <c r="C18" s="470"/>
      <c r="D18" s="470"/>
      <c r="E18" s="470"/>
      <c r="F18" s="470"/>
      <c r="G18" s="470"/>
    </row>
    <row r="19" spans="1:7" ht="15.95" customHeight="1">
      <c r="C19" s="470"/>
      <c r="D19" s="470"/>
      <c r="E19" s="448" t="s">
        <v>2167</v>
      </c>
      <c r="F19" s="470"/>
    </row>
    <row r="20" spans="1:7" ht="15.95" customHeight="1">
      <c r="C20" s="470"/>
      <c r="D20" s="470"/>
      <c r="E20" s="470"/>
      <c r="F20" s="470"/>
      <c r="G20" s="470"/>
    </row>
    <row r="21" spans="1:7" ht="15.95" customHeight="1"/>
    <row r="22" spans="1:7" ht="15.95" customHeight="1"/>
  </sheetData>
  <phoneticPr fontId="2"/>
  <hyperlinks>
    <hyperlink ref="G3" location="目次!F221" display="目 次" xr:uid="{00000000-0004-0000-C000-000000000000}"/>
  </hyperlinks>
  <pageMargins left="0.86614173228346458" right="0.86614173228346458" top="0.98425196850393704" bottom="0.98425196850393704" header="0.51181102362204722" footer="0.51181102362204722"/>
  <pageSetup paperSize="9" scale="76" fitToHeight="0" orientation="portrait" horizontalDpi="300" verticalDpi="300"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T50"/>
  <sheetViews>
    <sheetView showGridLines="0" topLeftCell="H1" zoomScaleNormal="100" workbookViewId="0">
      <selection activeCell="T2" sqref="T2"/>
    </sheetView>
  </sheetViews>
  <sheetFormatPr defaultRowHeight="13.5"/>
  <cols>
    <col min="1" max="1" width="6.25" style="463" customWidth="1"/>
    <col min="2" max="2" width="16.875" style="463" customWidth="1"/>
    <col min="3" max="3" width="8.125" style="463" customWidth="1"/>
    <col min="4" max="4" width="9.375" style="463" customWidth="1"/>
    <col min="5" max="5" width="13.125" style="463" bestFit="1" customWidth="1"/>
    <col min="6" max="6" width="11.875" style="463" bestFit="1" customWidth="1"/>
    <col min="7" max="7" width="6.75" style="464" customWidth="1"/>
    <col min="8" max="8" width="7" style="463" customWidth="1"/>
    <col min="9" max="9" width="7.75" style="463" customWidth="1"/>
    <col min="10" max="10" width="5.875" style="463" customWidth="1"/>
    <col min="11" max="18" width="6.875" style="463" customWidth="1"/>
    <col min="19" max="19" width="9.75" style="463" customWidth="1"/>
    <col min="20" max="20" width="14.875" style="462" customWidth="1"/>
    <col min="21" max="16384" width="9" style="462"/>
  </cols>
  <sheetData>
    <row r="1" spans="1:20" ht="18" customHeight="1" thickBot="1">
      <c r="A1" s="2687" t="s">
        <v>2379</v>
      </c>
      <c r="B1" s="369"/>
      <c r="C1" s="369"/>
      <c r="D1" s="369"/>
      <c r="E1" s="369"/>
      <c r="F1" s="369"/>
      <c r="G1" s="450"/>
      <c r="H1" s="369"/>
      <c r="I1" s="369"/>
      <c r="J1" s="3247"/>
      <c r="K1" s="369"/>
      <c r="L1" s="369"/>
      <c r="M1" s="369"/>
      <c r="N1" s="369"/>
      <c r="O1" s="369"/>
      <c r="P1" s="369"/>
      <c r="Q1" s="369"/>
      <c r="R1" s="369"/>
      <c r="S1" s="3248" t="s">
        <v>6894</v>
      </c>
      <c r="T1" s="4582"/>
    </row>
    <row r="2" spans="1:20" s="467" customFormat="1" ht="18.75">
      <c r="A2" s="5257" t="s">
        <v>2378</v>
      </c>
      <c r="B2" s="5257" t="s">
        <v>2377</v>
      </c>
      <c r="C2" s="5396" t="s">
        <v>2376</v>
      </c>
      <c r="D2" s="5998" t="s">
        <v>2375</v>
      </c>
      <c r="E2" s="6484" t="s">
        <v>2374</v>
      </c>
      <c r="F2" s="6484" t="s">
        <v>2373</v>
      </c>
      <c r="G2" s="5998" t="s">
        <v>2372</v>
      </c>
      <c r="H2" s="5291" t="s">
        <v>1724</v>
      </c>
      <c r="I2" s="5327"/>
      <c r="J2" s="5327"/>
      <c r="K2" s="2647" t="s">
        <v>2371</v>
      </c>
      <c r="L2" s="2648"/>
      <c r="M2" s="2648"/>
      <c r="N2" s="2648"/>
      <c r="O2" s="2648"/>
      <c r="P2" s="2648"/>
      <c r="Q2" s="2648"/>
      <c r="R2" s="3249"/>
      <c r="S2" s="5546" t="s">
        <v>2370</v>
      </c>
      <c r="T2" s="589" t="s">
        <v>8129</v>
      </c>
    </row>
    <row r="3" spans="1:20" s="467" customFormat="1" ht="54">
      <c r="A3" s="5258"/>
      <c r="B3" s="5258"/>
      <c r="C3" s="5995"/>
      <c r="D3" s="5393"/>
      <c r="E3" s="6485"/>
      <c r="F3" s="6485"/>
      <c r="G3" s="5393"/>
      <c r="H3" s="3957" t="s">
        <v>2369</v>
      </c>
      <c r="I3" s="3957" t="s">
        <v>2368</v>
      </c>
      <c r="J3" s="4053" t="s">
        <v>2367</v>
      </c>
      <c r="K3" s="3957" t="s">
        <v>2366</v>
      </c>
      <c r="L3" s="3957" t="s">
        <v>2365</v>
      </c>
      <c r="M3" s="3957" t="s">
        <v>2364</v>
      </c>
      <c r="N3" s="3957" t="s">
        <v>2363</v>
      </c>
      <c r="O3" s="3957" t="s">
        <v>2362</v>
      </c>
      <c r="P3" s="3957" t="s">
        <v>2361</v>
      </c>
      <c r="Q3" s="3957" t="s">
        <v>2360</v>
      </c>
      <c r="R3" s="3957" t="s">
        <v>2359</v>
      </c>
      <c r="S3" s="6483"/>
      <c r="T3" s="4561"/>
    </row>
    <row r="4" spans="1:20" s="467" customFormat="1" ht="14.25" customHeight="1">
      <c r="A4" s="3250" t="s">
        <v>2358</v>
      </c>
      <c r="B4" s="1625" t="s">
        <v>2357</v>
      </c>
      <c r="C4" s="3980" t="s">
        <v>2248</v>
      </c>
      <c r="D4" s="3251">
        <v>29199</v>
      </c>
      <c r="E4" s="3252" t="s">
        <v>2356</v>
      </c>
      <c r="F4" s="3252" t="s">
        <v>2355</v>
      </c>
      <c r="G4" s="3253">
        <v>30</v>
      </c>
      <c r="H4" s="3254">
        <v>880</v>
      </c>
      <c r="I4" s="3255">
        <v>780</v>
      </c>
      <c r="J4" s="3256">
        <v>0.88636363636363635</v>
      </c>
      <c r="K4" s="3257">
        <v>880</v>
      </c>
      <c r="L4" s="3257">
        <v>780</v>
      </c>
      <c r="M4" s="3257">
        <v>0</v>
      </c>
      <c r="N4" s="3257">
        <v>0</v>
      </c>
      <c r="O4" s="3257">
        <v>0</v>
      </c>
      <c r="P4" s="3257">
        <v>0</v>
      </c>
      <c r="Q4" s="3257">
        <v>0</v>
      </c>
      <c r="R4" s="3257">
        <v>0</v>
      </c>
      <c r="S4" s="2694" t="s">
        <v>2202</v>
      </c>
      <c r="T4" s="4561"/>
    </row>
    <row r="5" spans="1:20" s="467" customFormat="1" ht="14.25" customHeight="1">
      <c r="A5" s="3983" t="s">
        <v>2354</v>
      </c>
      <c r="B5" s="1628" t="s">
        <v>2353</v>
      </c>
      <c r="C5" s="3258" t="s">
        <v>2248</v>
      </c>
      <c r="D5" s="3259">
        <v>29199</v>
      </c>
      <c r="E5" s="3260" t="s">
        <v>2352</v>
      </c>
      <c r="F5" s="3260" t="s">
        <v>2351</v>
      </c>
      <c r="G5" s="3261">
        <v>22</v>
      </c>
      <c r="H5" s="3255">
        <v>850</v>
      </c>
      <c r="I5" s="3255">
        <v>850</v>
      </c>
      <c r="J5" s="3256">
        <v>1</v>
      </c>
      <c r="K5" s="3262">
        <v>850</v>
      </c>
      <c r="L5" s="3262">
        <v>850</v>
      </c>
      <c r="M5" s="3262">
        <v>0</v>
      </c>
      <c r="N5" s="3262">
        <v>0</v>
      </c>
      <c r="O5" s="3262">
        <v>0</v>
      </c>
      <c r="P5" s="3262">
        <v>0</v>
      </c>
      <c r="Q5" s="3262">
        <v>0</v>
      </c>
      <c r="R5" s="3262">
        <v>0</v>
      </c>
      <c r="S5" s="2700"/>
      <c r="T5" s="4561"/>
    </row>
    <row r="6" spans="1:20" s="467" customFormat="1" ht="14.25" customHeight="1">
      <c r="A6" s="3983" t="s">
        <v>2350</v>
      </c>
      <c r="B6" s="1628" t="s">
        <v>2349</v>
      </c>
      <c r="C6" s="3258" t="s">
        <v>2248</v>
      </c>
      <c r="D6" s="3259">
        <v>29199</v>
      </c>
      <c r="E6" s="3260" t="s">
        <v>2323</v>
      </c>
      <c r="F6" s="3260" t="s">
        <v>2270</v>
      </c>
      <c r="G6" s="3261">
        <v>25</v>
      </c>
      <c r="H6" s="3255">
        <v>580</v>
      </c>
      <c r="I6" s="3263">
        <v>580</v>
      </c>
      <c r="J6" s="3264">
        <v>1</v>
      </c>
      <c r="K6" s="3265">
        <v>580</v>
      </c>
      <c r="L6" s="3265">
        <v>580</v>
      </c>
      <c r="M6" s="3265">
        <v>0</v>
      </c>
      <c r="N6" s="3265">
        <v>0</v>
      </c>
      <c r="O6" s="3262">
        <v>0</v>
      </c>
      <c r="P6" s="3262">
        <v>0</v>
      </c>
      <c r="Q6" s="3262">
        <v>0</v>
      </c>
      <c r="R6" s="3262">
        <v>0</v>
      </c>
      <c r="S6" s="2702" t="s">
        <v>2202</v>
      </c>
      <c r="T6" s="4561"/>
    </row>
    <row r="7" spans="1:20" s="467" customFormat="1" ht="14.25" customHeight="1">
      <c r="A7" s="3983" t="s">
        <v>2348</v>
      </c>
      <c r="B7" s="1628" t="s">
        <v>2347</v>
      </c>
      <c r="C7" s="3258" t="s">
        <v>2271</v>
      </c>
      <c r="D7" s="3259">
        <v>44872</v>
      </c>
      <c r="E7" s="3260" t="s">
        <v>6588</v>
      </c>
      <c r="F7" s="3260" t="s">
        <v>6589</v>
      </c>
      <c r="G7" s="3261">
        <v>22</v>
      </c>
      <c r="H7" s="3255">
        <v>2890</v>
      </c>
      <c r="I7" s="3263">
        <v>2890</v>
      </c>
      <c r="J7" s="3264">
        <v>1</v>
      </c>
      <c r="K7" s="3265">
        <v>420</v>
      </c>
      <c r="L7" s="3265">
        <v>420</v>
      </c>
      <c r="M7" s="3265">
        <v>2470</v>
      </c>
      <c r="N7" s="3265">
        <v>2470</v>
      </c>
      <c r="O7" s="3262">
        <v>0</v>
      </c>
      <c r="P7" s="3262">
        <v>0</v>
      </c>
      <c r="Q7" s="3262">
        <v>0</v>
      </c>
      <c r="R7" s="3262">
        <v>0</v>
      </c>
      <c r="S7" s="2702" t="s">
        <v>2202</v>
      </c>
      <c r="T7" s="4561"/>
    </row>
    <row r="8" spans="1:20" s="467" customFormat="1" ht="14.25" customHeight="1">
      <c r="A8" s="3266" t="s">
        <v>2344</v>
      </c>
      <c r="B8" s="3063" t="s">
        <v>2343</v>
      </c>
      <c r="C8" s="3267" t="s">
        <v>2302</v>
      </c>
      <c r="D8" s="3266" t="s">
        <v>2342</v>
      </c>
      <c r="E8" s="3268" t="s">
        <v>2234</v>
      </c>
      <c r="F8" s="3268" t="s">
        <v>2341</v>
      </c>
      <c r="G8" s="3269">
        <v>22</v>
      </c>
      <c r="H8" s="3263">
        <v>1070</v>
      </c>
      <c r="I8" s="3263">
        <v>1070</v>
      </c>
      <c r="J8" s="3264">
        <v>1</v>
      </c>
      <c r="K8" s="3265">
        <v>1070</v>
      </c>
      <c r="L8" s="3265">
        <v>1070</v>
      </c>
      <c r="M8" s="3265">
        <v>0</v>
      </c>
      <c r="N8" s="3265">
        <v>0</v>
      </c>
      <c r="O8" s="3265">
        <v>0</v>
      </c>
      <c r="P8" s="3265">
        <v>0</v>
      </c>
      <c r="Q8" s="3265">
        <v>0</v>
      </c>
      <c r="R8" s="3265">
        <v>0</v>
      </c>
      <c r="S8" s="2702" t="s">
        <v>2202</v>
      </c>
      <c r="T8" s="4561"/>
    </row>
    <row r="9" spans="1:20" s="467" customFormat="1" ht="14.25" customHeight="1">
      <c r="A9" s="3266" t="s">
        <v>2340</v>
      </c>
      <c r="B9" s="3063" t="s">
        <v>2339</v>
      </c>
      <c r="C9" s="3267" t="s">
        <v>2266</v>
      </c>
      <c r="D9" s="3270">
        <v>44872</v>
      </c>
      <c r="E9" s="3268" t="s">
        <v>2204</v>
      </c>
      <c r="F9" s="3268" t="s">
        <v>2220</v>
      </c>
      <c r="G9" s="3269">
        <v>25</v>
      </c>
      <c r="H9" s="3263">
        <v>8260</v>
      </c>
      <c r="I9" s="3263">
        <v>5990</v>
      </c>
      <c r="J9" s="3264">
        <v>0.72518159806295401</v>
      </c>
      <c r="K9" s="3265">
        <v>0</v>
      </c>
      <c r="L9" s="3265">
        <v>0</v>
      </c>
      <c r="M9" s="3265">
        <v>0</v>
      </c>
      <c r="N9" s="3265">
        <v>0</v>
      </c>
      <c r="O9" s="3265">
        <v>0</v>
      </c>
      <c r="P9" s="3265">
        <v>0</v>
      </c>
      <c r="Q9" s="3265">
        <v>8260</v>
      </c>
      <c r="R9" s="3265">
        <v>5990</v>
      </c>
      <c r="S9" s="2702" t="s">
        <v>2202</v>
      </c>
      <c r="T9" s="4561"/>
    </row>
    <row r="10" spans="1:20" s="467" customFormat="1" ht="14.25" customHeight="1">
      <c r="A10" s="3266" t="s">
        <v>2338</v>
      </c>
      <c r="B10" s="3063" t="s">
        <v>2337</v>
      </c>
      <c r="C10" s="3267" t="s">
        <v>2248</v>
      </c>
      <c r="D10" s="3270">
        <v>43493</v>
      </c>
      <c r="E10" s="3268" t="s">
        <v>2336</v>
      </c>
      <c r="F10" s="3268" t="s">
        <v>2335</v>
      </c>
      <c r="G10" s="3269">
        <v>16</v>
      </c>
      <c r="H10" s="3263">
        <v>2820</v>
      </c>
      <c r="I10" s="3263">
        <v>2050</v>
      </c>
      <c r="J10" s="3264">
        <v>0.72695035460992907</v>
      </c>
      <c r="K10" s="3265">
        <v>0</v>
      </c>
      <c r="L10" s="3265">
        <v>0</v>
      </c>
      <c r="M10" s="3265">
        <v>200</v>
      </c>
      <c r="N10" s="3265">
        <v>200</v>
      </c>
      <c r="O10" s="3265">
        <v>0</v>
      </c>
      <c r="P10" s="3265">
        <v>0</v>
      </c>
      <c r="Q10" s="3265">
        <v>2620</v>
      </c>
      <c r="R10" s="3265">
        <v>1850</v>
      </c>
      <c r="S10" s="2700"/>
      <c r="T10" s="4561"/>
    </row>
    <row r="11" spans="1:20" s="467" customFormat="1" ht="14.25" customHeight="1">
      <c r="A11" s="3266" t="s">
        <v>2334</v>
      </c>
      <c r="B11" s="3063" t="s">
        <v>2333</v>
      </c>
      <c r="C11" s="3267" t="s">
        <v>2248</v>
      </c>
      <c r="D11" s="3270">
        <v>29199</v>
      </c>
      <c r="E11" s="3268" t="s">
        <v>2332</v>
      </c>
      <c r="F11" s="3268" t="s">
        <v>2326</v>
      </c>
      <c r="G11" s="3269">
        <v>17</v>
      </c>
      <c r="H11" s="3263">
        <v>780</v>
      </c>
      <c r="I11" s="3263">
        <v>780</v>
      </c>
      <c r="J11" s="3264">
        <v>1</v>
      </c>
      <c r="K11" s="3265">
        <v>0</v>
      </c>
      <c r="L11" s="3265">
        <v>0</v>
      </c>
      <c r="M11" s="3265">
        <v>780</v>
      </c>
      <c r="N11" s="3265">
        <v>780</v>
      </c>
      <c r="O11" s="3265">
        <v>0</v>
      </c>
      <c r="P11" s="3265">
        <v>0</v>
      </c>
      <c r="Q11" s="3265">
        <v>0</v>
      </c>
      <c r="R11" s="3265">
        <v>0</v>
      </c>
      <c r="S11" s="2702" t="s">
        <v>2202</v>
      </c>
      <c r="T11" s="4561"/>
    </row>
    <row r="12" spans="1:20" s="467" customFormat="1" ht="14.25" customHeight="1">
      <c r="A12" s="3266" t="s">
        <v>2331</v>
      </c>
      <c r="B12" s="3063" t="s">
        <v>2330</v>
      </c>
      <c r="C12" s="3267" t="s">
        <v>2248</v>
      </c>
      <c r="D12" s="3270">
        <v>29199</v>
      </c>
      <c r="E12" s="3268" t="s">
        <v>2234</v>
      </c>
      <c r="F12" s="3268" t="s">
        <v>2329</v>
      </c>
      <c r="G12" s="3269">
        <v>17</v>
      </c>
      <c r="H12" s="3263">
        <v>1370</v>
      </c>
      <c r="I12" s="3263">
        <v>1370</v>
      </c>
      <c r="J12" s="3264">
        <v>1</v>
      </c>
      <c r="K12" s="3265">
        <v>780</v>
      </c>
      <c r="L12" s="3265">
        <v>780</v>
      </c>
      <c r="M12" s="3265">
        <v>410</v>
      </c>
      <c r="N12" s="3265">
        <v>410</v>
      </c>
      <c r="O12" s="3265">
        <v>180</v>
      </c>
      <c r="P12" s="3265">
        <v>180</v>
      </c>
      <c r="Q12" s="3265">
        <v>0</v>
      </c>
      <c r="R12" s="3265">
        <v>0</v>
      </c>
      <c r="S12" s="2702" t="s">
        <v>2202</v>
      </c>
      <c r="T12" s="4561"/>
    </row>
    <row r="13" spans="1:20" s="467" customFormat="1" ht="14.25" customHeight="1">
      <c r="A13" s="3266" t="s">
        <v>2328</v>
      </c>
      <c r="B13" s="3063" t="s">
        <v>2327</v>
      </c>
      <c r="C13" s="3267" t="s">
        <v>2248</v>
      </c>
      <c r="D13" s="3270">
        <v>29199</v>
      </c>
      <c r="E13" s="3268" t="s">
        <v>2323</v>
      </c>
      <c r="F13" s="3268" t="s">
        <v>2326</v>
      </c>
      <c r="G13" s="3269">
        <v>17</v>
      </c>
      <c r="H13" s="3263">
        <v>690</v>
      </c>
      <c r="I13" s="3263">
        <v>690</v>
      </c>
      <c r="J13" s="3264">
        <v>1</v>
      </c>
      <c r="K13" s="3265">
        <v>690</v>
      </c>
      <c r="L13" s="3265">
        <v>690</v>
      </c>
      <c r="M13" s="3265">
        <v>0</v>
      </c>
      <c r="N13" s="3265">
        <v>0</v>
      </c>
      <c r="O13" s="3265">
        <v>0</v>
      </c>
      <c r="P13" s="3265">
        <v>0</v>
      </c>
      <c r="Q13" s="3265">
        <v>0</v>
      </c>
      <c r="R13" s="3265">
        <v>0</v>
      </c>
      <c r="S13" s="2702" t="s">
        <v>2202</v>
      </c>
      <c r="T13" s="4561"/>
    </row>
    <row r="14" spans="1:20" s="467" customFormat="1" ht="14.25" customHeight="1">
      <c r="A14" s="3266" t="s">
        <v>2325</v>
      </c>
      <c r="B14" s="3063" t="s">
        <v>2324</v>
      </c>
      <c r="C14" s="3267" t="s">
        <v>2248</v>
      </c>
      <c r="D14" s="3266" t="s">
        <v>2247</v>
      </c>
      <c r="E14" s="3268" t="s">
        <v>2323</v>
      </c>
      <c r="F14" s="3268" t="s">
        <v>2322</v>
      </c>
      <c r="G14" s="3269">
        <v>16</v>
      </c>
      <c r="H14" s="3263">
        <v>2470</v>
      </c>
      <c r="I14" s="3263">
        <v>2470</v>
      </c>
      <c r="J14" s="3264">
        <v>1</v>
      </c>
      <c r="K14" s="3265">
        <v>2470</v>
      </c>
      <c r="L14" s="3265">
        <v>2470</v>
      </c>
      <c r="M14" s="3265">
        <v>0</v>
      </c>
      <c r="N14" s="3265">
        <v>0</v>
      </c>
      <c r="O14" s="3265">
        <v>0</v>
      </c>
      <c r="P14" s="3265">
        <v>0</v>
      </c>
      <c r="Q14" s="3265">
        <v>0</v>
      </c>
      <c r="R14" s="3265">
        <v>0</v>
      </c>
      <c r="S14" s="2702" t="s">
        <v>2202</v>
      </c>
      <c r="T14" s="4561"/>
    </row>
    <row r="15" spans="1:20" s="467" customFormat="1" ht="14.25" customHeight="1">
      <c r="A15" s="3266" t="s">
        <v>2321</v>
      </c>
      <c r="B15" s="3063" t="s">
        <v>2320</v>
      </c>
      <c r="C15" s="3267" t="s">
        <v>2266</v>
      </c>
      <c r="D15" s="3270">
        <v>44460</v>
      </c>
      <c r="E15" s="3268" t="s">
        <v>2319</v>
      </c>
      <c r="F15" s="3268" t="s">
        <v>2318</v>
      </c>
      <c r="G15" s="3269">
        <v>16</v>
      </c>
      <c r="H15" s="3263">
        <v>1000</v>
      </c>
      <c r="I15" s="3263">
        <v>600</v>
      </c>
      <c r="J15" s="3264">
        <v>0.6</v>
      </c>
      <c r="K15" s="3265">
        <v>1000</v>
      </c>
      <c r="L15" s="3265">
        <v>600</v>
      </c>
      <c r="M15" s="3265">
        <v>0</v>
      </c>
      <c r="N15" s="3265">
        <v>0</v>
      </c>
      <c r="O15" s="3265">
        <v>0</v>
      </c>
      <c r="P15" s="3265">
        <v>0</v>
      </c>
      <c r="Q15" s="3265">
        <v>0</v>
      </c>
      <c r="R15" s="3265">
        <v>0</v>
      </c>
      <c r="S15" s="2702" t="s">
        <v>2202</v>
      </c>
      <c r="T15" s="4561"/>
    </row>
    <row r="16" spans="1:20" s="467" customFormat="1" ht="14.25" customHeight="1">
      <c r="A16" s="3266" t="s">
        <v>2317</v>
      </c>
      <c r="B16" s="3063" t="s">
        <v>2316</v>
      </c>
      <c r="C16" s="3267" t="s">
        <v>2248</v>
      </c>
      <c r="D16" s="3270">
        <v>44460</v>
      </c>
      <c r="E16" s="3268" t="s">
        <v>2256</v>
      </c>
      <c r="F16" s="3268" t="s">
        <v>2315</v>
      </c>
      <c r="G16" s="3269">
        <v>16</v>
      </c>
      <c r="H16" s="3263">
        <v>1800</v>
      </c>
      <c r="I16" s="3263">
        <v>610</v>
      </c>
      <c r="J16" s="3264">
        <v>0.34</v>
      </c>
      <c r="K16" s="3265">
        <v>1800</v>
      </c>
      <c r="L16" s="3265">
        <v>610</v>
      </c>
      <c r="M16" s="3265">
        <v>0</v>
      </c>
      <c r="N16" s="3265">
        <v>0</v>
      </c>
      <c r="O16" s="3265">
        <v>0</v>
      </c>
      <c r="P16" s="3265">
        <v>0</v>
      </c>
      <c r="Q16" s="3265">
        <v>0</v>
      </c>
      <c r="R16" s="3265">
        <v>0</v>
      </c>
      <c r="S16" s="2702" t="s">
        <v>2202</v>
      </c>
      <c r="T16" s="4561"/>
    </row>
    <row r="17" spans="1:20" s="467" customFormat="1" ht="14.25" customHeight="1">
      <c r="A17" s="3266" t="s">
        <v>2314</v>
      </c>
      <c r="B17" s="3063" t="s">
        <v>2313</v>
      </c>
      <c r="C17" s="3267" t="s">
        <v>2266</v>
      </c>
      <c r="D17" s="3270">
        <v>44460</v>
      </c>
      <c r="E17" s="3268" t="s">
        <v>2312</v>
      </c>
      <c r="F17" s="3268" t="s">
        <v>2311</v>
      </c>
      <c r="G17" s="3269">
        <v>16</v>
      </c>
      <c r="H17" s="3263">
        <v>3730</v>
      </c>
      <c r="I17" s="3263">
        <v>2625</v>
      </c>
      <c r="J17" s="3264">
        <v>0.7</v>
      </c>
      <c r="K17" s="3265">
        <v>135</v>
      </c>
      <c r="L17" s="3265">
        <v>0</v>
      </c>
      <c r="M17" s="3265">
        <v>0</v>
      </c>
      <c r="N17" s="3265">
        <v>0</v>
      </c>
      <c r="O17" s="3265">
        <v>3595</v>
      </c>
      <c r="P17" s="3265">
        <v>2625</v>
      </c>
      <c r="Q17" s="3265">
        <v>0</v>
      </c>
      <c r="R17" s="3265">
        <v>0</v>
      </c>
      <c r="S17" s="2702"/>
      <c r="T17" s="4561"/>
    </row>
    <row r="18" spans="1:20" s="467" customFormat="1" ht="14.25" customHeight="1">
      <c r="A18" s="3266" t="s">
        <v>2310</v>
      </c>
      <c r="B18" s="3063" t="s">
        <v>2309</v>
      </c>
      <c r="C18" s="3267" t="s">
        <v>2271</v>
      </c>
      <c r="D18" s="3266" t="s">
        <v>2308</v>
      </c>
      <c r="E18" s="3268" t="s">
        <v>2203</v>
      </c>
      <c r="F18" s="3268" t="s">
        <v>2307</v>
      </c>
      <c r="G18" s="3269">
        <v>16</v>
      </c>
      <c r="H18" s="3263">
        <v>1250</v>
      </c>
      <c r="I18" s="3263">
        <v>1250</v>
      </c>
      <c r="J18" s="3264">
        <v>1</v>
      </c>
      <c r="K18" s="3265">
        <v>1250</v>
      </c>
      <c r="L18" s="3265">
        <v>1250</v>
      </c>
      <c r="M18" s="3265">
        <v>0</v>
      </c>
      <c r="N18" s="3265">
        <v>0</v>
      </c>
      <c r="O18" s="3265">
        <v>0</v>
      </c>
      <c r="P18" s="3265">
        <v>0</v>
      </c>
      <c r="Q18" s="3265">
        <v>0</v>
      </c>
      <c r="R18" s="3265">
        <v>0</v>
      </c>
      <c r="S18" s="2702"/>
      <c r="T18" s="4561"/>
    </row>
    <row r="19" spans="1:20" s="467" customFormat="1" ht="14.25" customHeight="1">
      <c r="A19" s="3266" t="s">
        <v>2306</v>
      </c>
      <c r="B19" s="3063" t="s">
        <v>2305</v>
      </c>
      <c r="C19" s="3267" t="s">
        <v>2271</v>
      </c>
      <c r="D19" s="3270">
        <v>43493</v>
      </c>
      <c r="E19" s="3268" t="s">
        <v>2203</v>
      </c>
      <c r="F19" s="3268" t="s">
        <v>2284</v>
      </c>
      <c r="G19" s="3269">
        <v>16</v>
      </c>
      <c r="H19" s="3263">
        <v>1400</v>
      </c>
      <c r="I19" s="3263">
        <v>760</v>
      </c>
      <c r="J19" s="3264">
        <v>0.54285714285714282</v>
      </c>
      <c r="K19" s="3265">
        <v>0</v>
      </c>
      <c r="L19" s="3265">
        <v>0</v>
      </c>
      <c r="M19" s="3265">
        <v>0</v>
      </c>
      <c r="N19" s="3265">
        <v>0</v>
      </c>
      <c r="O19" s="3265">
        <v>1400</v>
      </c>
      <c r="P19" s="3265">
        <v>760</v>
      </c>
      <c r="Q19" s="3265">
        <v>0</v>
      </c>
      <c r="R19" s="3265">
        <v>0</v>
      </c>
      <c r="S19" s="2702" t="s">
        <v>2202</v>
      </c>
      <c r="T19" s="4561"/>
    </row>
    <row r="20" spans="1:20" s="467" customFormat="1" ht="14.25" customHeight="1">
      <c r="A20" s="3266" t="s">
        <v>2304</v>
      </c>
      <c r="B20" s="3063" t="s">
        <v>2303</v>
      </c>
      <c r="C20" s="3267" t="s">
        <v>2302</v>
      </c>
      <c r="D20" s="3270">
        <v>29199</v>
      </c>
      <c r="E20" s="3268" t="s">
        <v>2301</v>
      </c>
      <c r="F20" s="3268" t="s">
        <v>2300</v>
      </c>
      <c r="G20" s="3269">
        <v>16</v>
      </c>
      <c r="H20" s="3263">
        <v>220</v>
      </c>
      <c r="I20" s="3263">
        <v>220</v>
      </c>
      <c r="J20" s="3264">
        <v>1</v>
      </c>
      <c r="K20" s="3265">
        <v>220</v>
      </c>
      <c r="L20" s="3265">
        <v>220</v>
      </c>
      <c r="M20" s="3265">
        <v>0</v>
      </c>
      <c r="N20" s="3265">
        <v>0</v>
      </c>
      <c r="O20" s="3265">
        <v>0</v>
      </c>
      <c r="P20" s="3265">
        <v>0</v>
      </c>
      <c r="Q20" s="3265">
        <v>0</v>
      </c>
      <c r="R20" s="3265">
        <v>0</v>
      </c>
      <c r="S20" s="2700"/>
      <c r="T20" s="4561"/>
    </row>
    <row r="21" spans="1:20" s="467" customFormat="1" ht="14.25" customHeight="1">
      <c r="A21" s="3266" t="s">
        <v>2299</v>
      </c>
      <c r="B21" s="3063" t="s">
        <v>2298</v>
      </c>
      <c r="C21" s="3267" t="s">
        <v>2248</v>
      </c>
      <c r="D21" s="3270">
        <v>43493</v>
      </c>
      <c r="E21" s="3268" t="s">
        <v>2297</v>
      </c>
      <c r="F21" s="3268" t="s">
        <v>2220</v>
      </c>
      <c r="G21" s="3269">
        <v>12</v>
      </c>
      <c r="H21" s="3263">
        <v>3180</v>
      </c>
      <c r="I21" s="3263">
        <v>1984</v>
      </c>
      <c r="J21" s="3264">
        <v>0.62</v>
      </c>
      <c r="K21" s="3265">
        <v>0</v>
      </c>
      <c r="L21" s="3265">
        <v>0</v>
      </c>
      <c r="M21" s="3265">
        <v>0</v>
      </c>
      <c r="N21" s="3265">
        <v>0</v>
      </c>
      <c r="O21" s="3265">
        <v>3180</v>
      </c>
      <c r="P21" s="3265">
        <v>1984</v>
      </c>
      <c r="Q21" s="3265">
        <v>0</v>
      </c>
      <c r="R21" s="3265">
        <v>0</v>
      </c>
      <c r="S21" s="2702" t="s">
        <v>2202</v>
      </c>
      <c r="T21" s="4561"/>
    </row>
    <row r="22" spans="1:20" s="467" customFormat="1" ht="14.25" customHeight="1">
      <c r="A22" s="3266" t="s">
        <v>2296</v>
      </c>
      <c r="B22" s="3063" t="s">
        <v>2295</v>
      </c>
      <c r="C22" s="3267" t="s">
        <v>2248</v>
      </c>
      <c r="D22" s="3270">
        <v>44460</v>
      </c>
      <c r="E22" s="3268" t="s">
        <v>2294</v>
      </c>
      <c r="F22" s="3268" t="s">
        <v>2293</v>
      </c>
      <c r="G22" s="3269">
        <v>16</v>
      </c>
      <c r="H22" s="3263">
        <v>1310</v>
      </c>
      <c r="I22" s="3263">
        <v>1150</v>
      </c>
      <c r="J22" s="3264">
        <v>0.88</v>
      </c>
      <c r="K22" s="3265">
        <v>0</v>
      </c>
      <c r="L22" s="3265">
        <v>0</v>
      </c>
      <c r="M22" s="3265">
        <v>1310</v>
      </c>
      <c r="N22" s="3265">
        <v>1150</v>
      </c>
      <c r="O22" s="3265">
        <v>0</v>
      </c>
      <c r="P22" s="3265">
        <v>0</v>
      </c>
      <c r="Q22" s="3265">
        <v>0</v>
      </c>
      <c r="R22" s="3265">
        <v>0</v>
      </c>
      <c r="S22" s="2702" t="s">
        <v>2202</v>
      </c>
      <c r="T22" s="4561"/>
    </row>
    <row r="23" spans="1:20" s="467" customFormat="1" ht="14.25" customHeight="1">
      <c r="A23" s="3266" t="s">
        <v>2292</v>
      </c>
      <c r="B23" s="3063" t="s">
        <v>2291</v>
      </c>
      <c r="C23" s="3267" t="s">
        <v>2248</v>
      </c>
      <c r="D23" s="3266" t="s">
        <v>2290</v>
      </c>
      <c r="E23" s="3268" t="s">
        <v>2289</v>
      </c>
      <c r="F23" s="3268" t="s">
        <v>2288</v>
      </c>
      <c r="G23" s="3269">
        <v>12</v>
      </c>
      <c r="H23" s="3263">
        <v>540</v>
      </c>
      <c r="I23" s="3263">
        <v>540</v>
      </c>
      <c r="J23" s="3264">
        <v>1</v>
      </c>
      <c r="K23" s="3265">
        <v>330</v>
      </c>
      <c r="L23" s="3265">
        <v>330</v>
      </c>
      <c r="M23" s="3265">
        <v>210</v>
      </c>
      <c r="N23" s="3265">
        <v>210</v>
      </c>
      <c r="O23" s="3265">
        <v>0</v>
      </c>
      <c r="P23" s="3265">
        <v>0</v>
      </c>
      <c r="Q23" s="3265">
        <v>0</v>
      </c>
      <c r="R23" s="3265">
        <v>0</v>
      </c>
      <c r="S23" s="2702" t="s">
        <v>2202</v>
      </c>
      <c r="T23" s="4561"/>
    </row>
    <row r="24" spans="1:20" s="467" customFormat="1" ht="14.25" customHeight="1">
      <c r="A24" s="3266" t="s">
        <v>2287</v>
      </c>
      <c r="B24" s="3063" t="s">
        <v>2286</v>
      </c>
      <c r="C24" s="3267" t="s">
        <v>2257</v>
      </c>
      <c r="D24" s="3266" t="s">
        <v>2285</v>
      </c>
      <c r="E24" s="3268" t="s">
        <v>2256</v>
      </c>
      <c r="F24" s="3268" t="s">
        <v>2284</v>
      </c>
      <c r="G24" s="3269">
        <v>11</v>
      </c>
      <c r="H24" s="3263">
        <v>5100</v>
      </c>
      <c r="I24" s="3263">
        <v>5100</v>
      </c>
      <c r="J24" s="3264">
        <v>1</v>
      </c>
      <c r="K24" s="3265">
        <v>4050</v>
      </c>
      <c r="L24" s="3265">
        <v>4050</v>
      </c>
      <c r="M24" s="3265">
        <v>0</v>
      </c>
      <c r="N24" s="3265">
        <v>0</v>
      </c>
      <c r="O24" s="3265">
        <v>0</v>
      </c>
      <c r="P24" s="3265">
        <v>0</v>
      </c>
      <c r="Q24" s="3265">
        <v>1050</v>
      </c>
      <c r="R24" s="3265">
        <v>1050</v>
      </c>
      <c r="S24" s="2702" t="s">
        <v>2202</v>
      </c>
      <c r="T24" s="4561"/>
    </row>
    <row r="25" spans="1:20" s="467" customFormat="1" ht="14.25" customHeight="1">
      <c r="A25" s="3266" t="s">
        <v>2283</v>
      </c>
      <c r="B25" s="3063" t="s">
        <v>2282</v>
      </c>
      <c r="C25" s="3267" t="s">
        <v>2266</v>
      </c>
      <c r="D25" s="3266" t="s">
        <v>2281</v>
      </c>
      <c r="E25" s="3268" t="s">
        <v>2280</v>
      </c>
      <c r="F25" s="3268" t="s">
        <v>2279</v>
      </c>
      <c r="G25" s="3269">
        <v>12</v>
      </c>
      <c r="H25" s="3263">
        <v>1220</v>
      </c>
      <c r="I25" s="3263">
        <v>760</v>
      </c>
      <c r="J25" s="3264">
        <v>0.62295081967213117</v>
      </c>
      <c r="K25" s="3265">
        <v>1220</v>
      </c>
      <c r="L25" s="3265">
        <v>760</v>
      </c>
      <c r="M25" s="3265">
        <v>0</v>
      </c>
      <c r="N25" s="3265">
        <v>0</v>
      </c>
      <c r="O25" s="3265">
        <v>0</v>
      </c>
      <c r="P25" s="3265">
        <v>0</v>
      </c>
      <c r="Q25" s="3265">
        <v>0</v>
      </c>
      <c r="R25" s="3265">
        <v>0</v>
      </c>
      <c r="S25" s="2702" t="s">
        <v>2202</v>
      </c>
      <c r="T25" s="4561"/>
    </row>
    <row r="26" spans="1:20" s="467" customFormat="1" ht="14.25" customHeight="1">
      <c r="A26" s="3266" t="s">
        <v>2278</v>
      </c>
      <c r="B26" s="3063" t="s">
        <v>2277</v>
      </c>
      <c r="C26" s="3267" t="s">
        <v>2276</v>
      </c>
      <c r="D26" s="3270">
        <v>44460</v>
      </c>
      <c r="E26" s="3268" t="s">
        <v>2275</v>
      </c>
      <c r="F26" s="3268" t="s">
        <v>2274</v>
      </c>
      <c r="G26" s="3269">
        <v>12</v>
      </c>
      <c r="H26" s="3263">
        <v>580</v>
      </c>
      <c r="I26" s="3263">
        <v>580</v>
      </c>
      <c r="J26" s="3264">
        <v>1</v>
      </c>
      <c r="K26" s="3265">
        <v>580</v>
      </c>
      <c r="L26" s="3265">
        <v>580</v>
      </c>
      <c r="M26" s="3265">
        <v>0</v>
      </c>
      <c r="N26" s="3265">
        <v>0</v>
      </c>
      <c r="O26" s="3265">
        <v>0</v>
      </c>
      <c r="P26" s="3265">
        <v>0</v>
      </c>
      <c r="Q26" s="3265">
        <v>0</v>
      </c>
      <c r="R26" s="3265">
        <v>0</v>
      </c>
      <c r="S26" s="2702" t="s">
        <v>2202</v>
      </c>
      <c r="T26" s="4561"/>
    </row>
    <row r="27" spans="1:20" s="467" customFormat="1" ht="14.25" customHeight="1">
      <c r="A27" s="3266" t="s">
        <v>2273</v>
      </c>
      <c r="B27" s="3063" t="s">
        <v>2272</v>
      </c>
      <c r="C27" s="3267" t="s">
        <v>2271</v>
      </c>
      <c r="D27" s="3270">
        <v>44460</v>
      </c>
      <c r="E27" s="3268" t="s">
        <v>2270</v>
      </c>
      <c r="F27" s="3268" t="s">
        <v>2269</v>
      </c>
      <c r="G27" s="3269">
        <v>9</v>
      </c>
      <c r="H27" s="3263">
        <v>700</v>
      </c>
      <c r="I27" s="3263">
        <v>700</v>
      </c>
      <c r="J27" s="3264">
        <v>1</v>
      </c>
      <c r="K27" s="3265">
        <v>700</v>
      </c>
      <c r="L27" s="3265">
        <v>700</v>
      </c>
      <c r="M27" s="3265">
        <v>0</v>
      </c>
      <c r="N27" s="3265">
        <v>0</v>
      </c>
      <c r="O27" s="3265">
        <v>0</v>
      </c>
      <c r="P27" s="3265">
        <v>0</v>
      </c>
      <c r="Q27" s="3265">
        <v>0</v>
      </c>
      <c r="R27" s="3265">
        <v>0</v>
      </c>
      <c r="S27" s="2702" t="s">
        <v>2202</v>
      </c>
      <c r="T27" s="4561"/>
    </row>
    <row r="28" spans="1:20" s="467" customFormat="1" ht="14.25" customHeight="1">
      <c r="A28" s="3266" t="s">
        <v>2268</v>
      </c>
      <c r="B28" s="3063" t="s">
        <v>2267</v>
      </c>
      <c r="C28" s="3267" t="s">
        <v>2266</v>
      </c>
      <c r="D28" s="3266" t="s">
        <v>2265</v>
      </c>
      <c r="E28" s="3268" t="s">
        <v>2264</v>
      </c>
      <c r="F28" s="3268" t="s">
        <v>2263</v>
      </c>
      <c r="G28" s="3269">
        <v>12</v>
      </c>
      <c r="H28" s="3263">
        <v>1890</v>
      </c>
      <c r="I28" s="3263">
        <v>1890</v>
      </c>
      <c r="J28" s="3264">
        <v>1</v>
      </c>
      <c r="K28" s="3265">
        <v>1890</v>
      </c>
      <c r="L28" s="3265">
        <v>1890</v>
      </c>
      <c r="M28" s="3265">
        <v>0</v>
      </c>
      <c r="N28" s="3265">
        <v>0</v>
      </c>
      <c r="O28" s="3265">
        <v>0</v>
      </c>
      <c r="P28" s="3265">
        <v>0</v>
      </c>
      <c r="Q28" s="3265">
        <v>0</v>
      </c>
      <c r="R28" s="3265">
        <v>0</v>
      </c>
      <c r="S28" s="2702" t="s">
        <v>2202</v>
      </c>
      <c r="T28" s="4561"/>
    </row>
    <row r="29" spans="1:20" s="467" customFormat="1" ht="14.25" customHeight="1">
      <c r="A29" s="3266" t="s">
        <v>2262</v>
      </c>
      <c r="B29" s="3063" t="s">
        <v>2261</v>
      </c>
      <c r="C29" s="3267" t="s">
        <v>2248</v>
      </c>
      <c r="D29" s="3270">
        <v>29230</v>
      </c>
      <c r="E29" s="3268" t="s">
        <v>2252</v>
      </c>
      <c r="F29" s="3268" t="s">
        <v>2260</v>
      </c>
      <c r="G29" s="3269">
        <v>11</v>
      </c>
      <c r="H29" s="3263">
        <v>680</v>
      </c>
      <c r="I29" s="3263">
        <v>680</v>
      </c>
      <c r="J29" s="3264">
        <v>1</v>
      </c>
      <c r="K29" s="3265">
        <v>420</v>
      </c>
      <c r="L29" s="3265">
        <v>420</v>
      </c>
      <c r="M29" s="3265">
        <v>0</v>
      </c>
      <c r="N29" s="3265">
        <v>0</v>
      </c>
      <c r="O29" s="3265">
        <v>0</v>
      </c>
      <c r="P29" s="3265">
        <v>0</v>
      </c>
      <c r="Q29" s="3265">
        <v>260</v>
      </c>
      <c r="R29" s="3265">
        <v>260</v>
      </c>
      <c r="S29" s="2702" t="s">
        <v>2202</v>
      </c>
      <c r="T29" s="4561"/>
    </row>
    <row r="30" spans="1:20" s="467" customFormat="1" ht="14.25" customHeight="1">
      <c r="A30" s="3266" t="s">
        <v>2259</v>
      </c>
      <c r="B30" s="3063" t="s">
        <v>2258</v>
      </c>
      <c r="C30" s="3267" t="s">
        <v>2257</v>
      </c>
      <c r="D30" s="3270">
        <v>29230</v>
      </c>
      <c r="E30" s="3268" t="s">
        <v>2256</v>
      </c>
      <c r="F30" s="3268" t="s">
        <v>2255</v>
      </c>
      <c r="G30" s="3269">
        <v>8</v>
      </c>
      <c r="H30" s="3263">
        <v>1540</v>
      </c>
      <c r="I30" s="3263">
        <v>1540</v>
      </c>
      <c r="J30" s="3264">
        <v>1</v>
      </c>
      <c r="K30" s="3265">
        <v>1540</v>
      </c>
      <c r="L30" s="3265">
        <v>1540</v>
      </c>
      <c r="M30" s="3265">
        <v>0</v>
      </c>
      <c r="N30" s="3265">
        <v>0</v>
      </c>
      <c r="O30" s="3265">
        <v>0</v>
      </c>
      <c r="P30" s="3265">
        <v>0</v>
      </c>
      <c r="Q30" s="3265">
        <v>0</v>
      </c>
      <c r="R30" s="3265">
        <v>0</v>
      </c>
      <c r="S30" s="2702" t="s">
        <v>2202</v>
      </c>
      <c r="T30" s="4561"/>
    </row>
    <row r="31" spans="1:20" s="467" customFormat="1" ht="14.25" customHeight="1">
      <c r="A31" s="3266" t="s">
        <v>2254</v>
      </c>
      <c r="B31" s="3063" t="s">
        <v>2253</v>
      </c>
      <c r="C31" s="3267" t="s">
        <v>2248</v>
      </c>
      <c r="D31" s="3266" t="s">
        <v>2247</v>
      </c>
      <c r="E31" s="3268" t="s">
        <v>2252</v>
      </c>
      <c r="F31" s="3268" t="s">
        <v>2251</v>
      </c>
      <c r="G31" s="3269">
        <v>6</v>
      </c>
      <c r="H31" s="3263">
        <v>450</v>
      </c>
      <c r="I31" s="3263">
        <v>450</v>
      </c>
      <c r="J31" s="3264">
        <v>1</v>
      </c>
      <c r="K31" s="3265">
        <v>450</v>
      </c>
      <c r="L31" s="3265">
        <v>450</v>
      </c>
      <c r="M31" s="3265">
        <v>0</v>
      </c>
      <c r="N31" s="3265">
        <v>0</v>
      </c>
      <c r="O31" s="3265">
        <v>0</v>
      </c>
      <c r="P31" s="3265">
        <v>0</v>
      </c>
      <c r="Q31" s="3265">
        <v>0</v>
      </c>
      <c r="R31" s="3265">
        <v>0</v>
      </c>
      <c r="S31" s="2702" t="s">
        <v>2202</v>
      </c>
      <c r="T31" s="4561"/>
    </row>
    <row r="32" spans="1:20" s="467" customFormat="1" ht="14.25" customHeight="1">
      <c r="A32" s="3266" t="s">
        <v>2250</v>
      </c>
      <c r="B32" s="3271" t="s">
        <v>2249</v>
      </c>
      <c r="C32" s="3267" t="s">
        <v>2248</v>
      </c>
      <c r="D32" s="3266" t="s">
        <v>2247</v>
      </c>
      <c r="E32" s="3268" t="s">
        <v>2246</v>
      </c>
      <c r="F32" s="3268" t="s">
        <v>2245</v>
      </c>
      <c r="G32" s="3269">
        <v>6</v>
      </c>
      <c r="H32" s="3263">
        <v>470</v>
      </c>
      <c r="I32" s="3263">
        <v>470</v>
      </c>
      <c r="J32" s="3264">
        <v>1</v>
      </c>
      <c r="K32" s="3265">
        <v>470</v>
      </c>
      <c r="L32" s="3265">
        <v>470</v>
      </c>
      <c r="M32" s="3265">
        <v>0</v>
      </c>
      <c r="N32" s="3265">
        <v>0</v>
      </c>
      <c r="O32" s="3265">
        <v>0</v>
      </c>
      <c r="P32" s="3265">
        <v>0</v>
      </c>
      <c r="Q32" s="3265">
        <v>0</v>
      </c>
      <c r="R32" s="3265">
        <v>0</v>
      </c>
      <c r="S32" s="2702" t="s">
        <v>2202</v>
      </c>
      <c r="T32" s="4561"/>
    </row>
    <row r="33" spans="1:20" s="467" customFormat="1" ht="14.25" customHeight="1">
      <c r="A33" s="3266" t="s">
        <v>2244</v>
      </c>
      <c r="B33" s="3271" t="s">
        <v>2243</v>
      </c>
      <c r="C33" s="3267" t="s">
        <v>2211</v>
      </c>
      <c r="D33" s="3266" t="s">
        <v>2202</v>
      </c>
      <c r="E33" s="3268" t="s">
        <v>6590</v>
      </c>
      <c r="F33" s="3268" t="s">
        <v>6589</v>
      </c>
      <c r="G33" s="3269">
        <v>12</v>
      </c>
      <c r="H33" s="3263">
        <v>170</v>
      </c>
      <c r="I33" s="3263">
        <v>170</v>
      </c>
      <c r="J33" s="3264">
        <v>1</v>
      </c>
      <c r="K33" s="3265">
        <v>170</v>
      </c>
      <c r="L33" s="3265">
        <v>170</v>
      </c>
      <c r="M33" s="3265">
        <v>0</v>
      </c>
      <c r="N33" s="3265">
        <v>0</v>
      </c>
      <c r="O33" s="3265">
        <v>0</v>
      </c>
      <c r="P33" s="3265">
        <v>0</v>
      </c>
      <c r="Q33" s="3265">
        <v>0</v>
      </c>
      <c r="R33" s="3265">
        <v>0</v>
      </c>
      <c r="S33" s="2702" t="s">
        <v>2202</v>
      </c>
      <c r="T33" s="4561"/>
    </row>
    <row r="34" spans="1:20" s="467" customFormat="1" ht="14.25" customHeight="1">
      <c r="A34" s="3266" t="s">
        <v>2242</v>
      </c>
      <c r="B34" s="3271" t="s">
        <v>2241</v>
      </c>
      <c r="C34" s="3267" t="s">
        <v>2240</v>
      </c>
      <c r="D34" s="3266" t="s">
        <v>2202</v>
      </c>
      <c r="E34" s="3268" t="s">
        <v>2239</v>
      </c>
      <c r="F34" s="3268" t="s">
        <v>2238</v>
      </c>
      <c r="G34" s="3269">
        <v>9</v>
      </c>
      <c r="H34" s="3263">
        <v>1050</v>
      </c>
      <c r="I34" s="3263">
        <v>1050</v>
      </c>
      <c r="J34" s="3264">
        <v>1</v>
      </c>
      <c r="K34" s="3265">
        <v>1050</v>
      </c>
      <c r="L34" s="3265">
        <v>1050</v>
      </c>
      <c r="M34" s="3265">
        <v>0</v>
      </c>
      <c r="N34" s="3265">
        <v>0</v>
      </c>
      <c r="O34" s="3265">
        <v>0</v>
      </c>
      <c r="P34" s="3265">
        <v>0</v>
      </c>
      <c r="Q34" s="3265">
        <v>0</v>
      </c>
      <c r="R34" s="3265">
        <v>0</v>
      </c>
      <c r="S34" s="2702" t="s">
        <v>2202</v>
      </c>
      <c r="T34" s="4561"/>
    </row>
    <row r="35" spans="1:20" s="467" customFormat="1" ht="14.25" customHeight="1">
      <c r="A35" s="3266" t="s">
        <v>2237</v>
      </c>
      <c r="B35" s="3271" t="s">
        <v>2236</v>
      </c>
      <c r="C35" s="3267" t="s">
        <v>2235</v>
      </c>
      <c r="D35" s="3270">
        <v>43493</v>
      </c>
      <c r="E35" s="3268" t="s">
        <v>2234</v>
      </c>
      <c r="F35" s="3268" t="s">
        <v>2233</v>
      </c>
      <c r="G35" s="3269">
        <v>22</v>
      </c>
      <c r="H35" s="3263">
        <v>1810</v>
      </c>
      <c r="I35" s="3263">
        <v>1210</v>
      </c>
      <c r="J35" s="3264">
        <v>0.66850828729281764</v>
      </c>
      <c r="K35" s="3265">
        <v>0</v>
      </c>
      <c r="L35" s="3265">
        <v>0</v>
      </c>
      <c r="M35" s="3265">
        <v>1810</v>
      </c>
      <c r="N35" s="3265">
        <v>1210</v>
      </c>
      <c r="O35" s="3265">
        <v>0</v>
      </c>
      <c r="P35" s="3265">
        <v>0</v>
      </c>
      <c r="Q35" s="3265">
        <v>0</v>
      </c>
      <c r="R35" s="3265">
        <v>0</v>
      </c>
      <c r="S35" s="2702" t="s">
        <v>2202</v>
      </c>
      <c r="T35" s="4561"/>
    </row>
    <row r="36" spans="1:20" s="467" customFormat="1" ht="14.25" customHeight="1">
      <c r="A36" s="3266" t="s">
        <v>2232</v>
      </c>
      <c r="B36" s="3271" t="s">
        <v>2231</v>
      </c>
      <c r="C36" s="3267" t="s">
        <v>2230</v>
      </c>
      <c r="D36" s="3266" t="s">
        <v>2202</v>
      </c>
      <c r="E36" s="3268" t="s">
        <v>2229</v>
      </c>
      <c r="F36" s="3268" t="s">
        <v>2228</v>
      </c>
      <c r="G36" s="3269">
        <v>28</v>
      </c>
      <c r="H36" s="3263">
        <v>4280</v>
      </c>
      <c r="I36" s="3263">
        <v>500</v>
      </c>
      <c r="J36" s="3264">
        <v>0.11682242990654206</v>
      </c>
      <c r="K36" s="3265">
        <v>0</v>
      </c>
      <c r="L36" s="3265">
        <v>0</v>
      </c>
      <c r="M36" s="3265">
        <v>0</v>
      </c>
      <c r="N36" s="3265">
        <v>0</v>
      </c>
      <c r="O36" s="3265">
        <v>3830</v>
      </c>
      <c r="P36" s="3265">
        <v>50</v>
      </c>
      <c r="Q36" s="3265">
        <v>450</v>
      </c>
      <c r="R36" s="3265">
        <v>450</v>
      </c>
      <c r="S36" s="2702" t="s">
        <v>2202</v>
      </c>
      <c r="T36" s="4561"/>
    </row>
    <row r="37" spans="1:20" s="467" customFormat="1" ht="14.25" customHeight="1">
      <c r="A37" s="3266" t="s">
        <v>2227</v>
      </c>
      <c r="B37" s="3271" t="s">
        <v>2226</v>
      </c>
      <c r="C37" s="3267" t="s">
        <v>2225</v>
      </c>
      <c r="D37" s="3266" t="s">
        <v>2202</v>
      </c>
      <c r="E37" s="3268" t="s">
        <v>2224</v>
      </c>
      <c r="F37" s="3268" t="s">
        <v>2223</v>
      </c>
      <c r="G37" s="3269">
        <v>16</v>
      </c>
      <c r="H37" s="3263">
        <v>400</v>
      </c>
      <c r="I37" s="3263">
        <v>0</v>
      </c>
      <c r="J37" s="3264">
        <v>0</v>
      </c>
      <c r="K37" s="3265">
        <v>400</v>
      </c>
      <c r="L37" s="3265">
        <v>0</v>
      </c>
      <c r="M37" s="3265">
        <v>0</v>
      </c>
      <c r="N37" s="3265">
        <v>0</v>
      </c>
      <c r="O37" s="3265">
        <v>0</v>
      </c>
      <c r="P37" s="3265">
        <v>0</v>
      </c>
      <c r="Q37" s="3265">
        <v>0</v>
      </c>
      <c r="R37" s="3265">
        <v>0</v>
      </c>
      <c r="S37" s="2702" t="s">
        <v>2202</v>
      </c>
      <c r="T37" s="4561"/>
    </row>
    <row r="38" spans="1:20" s="467" customFormat="1" ht="14.25" customHeight="1">
      <c r="A38" s="3266" t="s">
        <v>2222</v>
      </c>
      <c r="B38" s="3271" t="s">
        <v>2221</v>
      </c>
      <c r="C38" s="3272">
        <v>43493</v>
      </c>
      <c r="D38" s="3266"/>
      <c r="E38" s="3268" t="s">
        <v>2220</v>
      </c>
      <c r="F38" s="3268" t="s">
        <v>2220</v>
      </c>
      <c r="G38" s="3269">
        <v>14</v>
      </c>
      <c r="H38" s="3263">
        <v>2720</v>
      </c>
      <c r="I38" s="3263">
        <v>0</v>
      </c>
      <c r="J38" s="3264">
        <v>0</v>
      </c>
      <c r="K38" s="3265">
        <v>0</v>
      </c>
      <c r="L38" s="3265">
        <v>0</v>
      </c>
      <c r="M38" s="3265">
        <v>0</v>
      </c>
      <c r="N38" s="3265">
        <v>0</v>
      </c>
      <c r="O38" s="3265">
        <v>2720</v>
      </c>
      <c r="P38" s="3265">
        <v>0</v>
      </c>
      <c r="Q38" s="3265">
        <v>0</v>
      </c>
      <c r="R38" s="3265">
        <v>0</v>
      </c>
      <c r="S38" s="2702"/>
      <c r="T38" s="4561"/>
    </row>
    <row r="39" spans="1:20" s="467" customFormat="1" ht="14.25" customHeight="1">
      <c r="A39" s="3266" t="s">
        <v>2219</v>
      </c>
      <c r="B39" s="3271" t="s">
        <v>2218</v>
      </c>
      <c r="C39" s="3272">
        <v>43529</v>
      </c>
      <c r="D39" s="3266"/>
      <c r="E39" s="3268" t="s">
        <v>2214</v>
      </c>
      <c r="F39" s="3268" t="s">
        <v>2214</v>
      </c>
      <c r="G39" s="3269">
        <v>16</v>
      </c>
      <c r="H39" s="3263">
        <v>210</v>
      </c>
      <c r="I39" s="3263">
        <v>0</v>
      </c>
      <c r="J39" s="3264">
        <v>0</v>
      </c>
      <c r="K39" s="3265">
        <v>210</v>
      </c>
      <c r="L39" s="3265">
        <v>0</v>
      </c>
      <c r="M39" s="3265">
        <v>0</v>
      </c>
      <c r="N39" s="3265">
        <v>0</v>
      </c>
      <c r="O39" s="3265">
        <v>0</v>
      </c>
      <c r="P39" s="3265">
        <v>0</v>
      </c>
      <c r="Q39" s="3265">
        <v>0</v>
      </c>
      <c r="R39" s="3265">
        <v>0</v>
      </c>
      <c r="S39" s="2702"/>
      <c r="T39" s="4561"/>
    </row>
    <row r="40" spans="1:20" s="467" customFormat="1" ht="14.25" customHeight="1">
      <c r="A40" s="3266" t="s">
        <v>2217</v>
      </c>
      <c r="B40" s="3271" t="s">
        <v>2216</v>
      </c>
      <c r="C40" s="3272" t="s">
        <v>2215</v>
      </c>
      <c r="D40" s="3266"/>
      <c r="E40" s="3268" t="s">
        <v>2214</v>
      </c>
      <c r="F40" s="3268" t="s">
        <v>2214</v>
      </c>
      <c r="G40" s="3269">
        <v>14</v>
      </c>
      <c r="H40" s="3263">
        <v>140</v>
      </c>
      <c r="I40" s="3263">
        <v>0</v>
      </c>
      <c r="J40" s="3264">
        <v>0</v>
      </c>
      <c r="K40" s="3265">
        <v>140</v>
      </c>
      <c r="L40" s="3265">
        <v>0</v>
      </c>
      <c r="M40" s="3265">
        <v>0</v>
      </c>
      <c r="N40" s="3265">
        <v>0</v>
      </c>
      <c r="O40" s="3265">
        <v>0</v>
      </c>
      <c r="P40" s="3265">
        <v>0</v>
      </c>
      <c r="Q40" s="3265">
        <v>0</v>
      </c>
      <c r="R40" s="3265">
        <v>0</v>
      </c>
      <c r="S40" s="2702"/>
      <c r="T40" s="4561"/>
    </row>
    <row r="41" spans="1:20" s="467" customFormat="1" ht="14.25" customHeight="1">
      <c r="A41" s="3266" t="s">
        <v>6591</v>
      </c>
      <c r="B41" s="2149" t="s">
        <v>6592</v>
      </c>
      <c r="C41" s="3272">
        <v>44872</v>
      </c>
      <c r="D41" s="1624"/>
      <c r="E41" s="2149" t="s">
        <v>6593</v>
      </c>
      <c r="F41" s="2149" t="s">
        <v>6594</v>
      </c>
      <c r="G41" s="3261" t="s">
        <v>6595</v>
      </c>
      <c r="H41" s="3255">
        <v>5370</v>
      </c>
      <c r="I41" s="3255">
        <v>0</v>
      </c>
      <c r="J41" s="3256">
        <v>0</v>
      </c>
      <c r="K41" s="3262">
        <v>0</v>
      </c>
      <c r="L41" s="3262">
        <v>0</v>
      </c>
      <c r="M41" s="3262">
        <v>0</v>
      </c>
      <c r="N41" s="3262">
        <v>0</v>
      </c>
      <c r="O41" s="3262">
        <v>0</v>
      </c>
      <c r="P41" s="3262">
        <v>0</v>
      </c>
      <c r="Q41" s="3262">
        <v>5370</v>
      </c>
      <c r="R41" s="3262">
        <v>0</v>
      </c>
      <c r="S41" s="2710"/>
      <c r="T41" s="4561"/>
    </row>
    <row r="42" spans="1:20" s="467" customFormat="1" ht="14.25" customHeight="1">
      <c r="A42" s="3250" t="s">
        <v>2213</v>
      </c>
      <c r="B42" s="3273" t="s">
        <v>2212</v>
      </c>
      <c r="C42" s="3980" t="s">
        <v>2211</v>
      </c>
      <c r="D42" s="3250" t="s">
        <v>2202</v>
      </c>
      <c r="E42" s="3252" t="s">
        <v>6590</v>
      </c>
      <c r="F42" s="3252" t="s">
        <v>6970</v>
      </c>
      <c r="G42" s="3253">
        <v>9</v>
      </c>
      <c r="H42" s="3254">
        <v>1250</v>
      </c>
      <c r="I42" s="3254">
        <v>1250</v>
      </c>
      <c r="J42" s="3274">
        <v>1</v>
      </c>
      <c r="K42" s="3257">
        <v>1250</v>
      </c>
      <c r="L42" s="3257">
        <v>1250</v>
      </c>
      <c r="M42" s="3257">
        <v>0</v>
      </c>
      <c r="N42" s="3257">
        <v>0</v>
      </c>
      <c r="O42" s="3257">
        <v>0</v>
      </c>
      <c r="P42" s="3257">
        <v>0</v>
      </c>
      <c r="Q42" s="3257">
        <v>0</v>
      </c>
      <c r="R42" s="3257">
        <v>0</v>
      </c>
      <c r="S42" s="3275" t="s">
        <v>2202</v>
      </c>
      <c r="T42" s="4561"/>
    </row>
    <row r="43" spans="1:20" s="467" customFormat="1" ht="14.25" customHeight="1">
      <c r="A43" s="3250" t="s">
        <v>2210</v>
      </c>
      <c r="B43" s="3273" t="s">
        <v>2209</v>
      </c>
      <c r="C43" s="3980" t="s">
        <v>2208</v>
      </c>
      <c r="D43" s="3250" t="s">
        <v>2205</v>
      </c>
      <c r="E43" s="3252" t="s">
        <v>2207</v>
      </c>
      <c r="F43" s="3252" t="s">
        <v>2206</v>
      </c>
      <c r="G43" s="3253">
        <v>6</v>
      </c>
      <c r="H43" s="3254">
        <v>600</v>
      </c>
      <c r="I43" s="3254">
        <v>600</v>
      </c>
      <c r="J43" s="3274">
        <v>1</v>
      </c>
      <c r="K43" s="3257">
        <v>600</v>
      </c>
      <c r="L43" s="3257">
        <v>600</v>
      </c>
      <c r="M43" s="3257">
        <v>0</v>
      </c>
      <c r="N43" s="3257">
        <v>0</v>
      </c>
      <c r="O43" s="3257">
        <v>0</v>
      </c>
      <c r="P43" s="3257">
        <v>0</v>
      </c>
      <c r="Q43" s="3257">
        <v>0</v>
      </c>
      <c r="R43" s="3257">
        <v>0</v>
      </c>
      <c r="S43" s="2702" t="s">
        <v>2202</v>
      </c>
      <c r="T43" s="4561"/>
    </row>
    <row r="44" spans="1:20" s="467" customFormat="1" ht="14.25" customHeight="1" thickBot="1">
      <c r="A44" s="1914" t="s">
        <v>1724</v>
      </c>
      <c r="B44" s="3276">
        <f>COUNTA(B4:B43)</f>
        <v>40</v>
      </c>
      <c r="C44" s="3277"/>
      <c r="D44" s="3278"/>
      <c r="E44" s="2731"/>
      <c r="F44" s="2731"/>
      <c r="G44" s="3279"/>
      <c r="H44" s="3280">
        <f>SUM(H4:H43)</f>
        <v>67720</v>
      </c>
      <c r="I44" s="3280">
        <f>SUM(I4:I43)</f>
        <v>46209</v>
      </c>
      <c r="J44" s="3281">
        <f>ROUND(I44/H44,2)</f>
        <v>0.68</v>
      </c>
      <c r="K44" s="3280">
        <f t="shared" ref="K44:R44" si="0">SUM(K4:K43)</f>
        <v>27615</v>
      </c>
      <c r="L44" s="3280">
        <f t="shared" si="0"/>
        <v>24580</v>
      </c>
      <c r="M44" s="3280">
        <f t="shared" si="0"/>
        <v>7190</v>
      </c>
      <c r="N44" s="3280">
        <f t="shared" si="0"/>
        <v>6430</v>
      </c>
      <c r="O44" s="3280">
        <f t="shared" si="0"/>
        <v>14905</v>
      </c>
      <c r="P44" s="3280">
        <f t="shared" si="0"/>
        <v>5599</v>
      </c>
      <c r="Q44" s="3280">
        <f t="shared" si="0"/>
        <v>18010</v>
      </c>
      <c r="R44" s="3280">
        <f t="shared" si="0"/>
        <v>9600</v>
      </c>
      <c r="S44" s="2724"/>
      <c r="T44" s="4561"/>
    </row>
    <row r="45" spans="1:20" s="466" customFormat="1">
      <c r="A45" s="470"/>
      <c r="B45" s="470"/>
      <c r="C45" s="470"/>
      <c r="D45" s="470"/>
      <c r="E45" s="470"/>
      <c r="F45" s="470"/>
      <c r="G45" s="768"/>
      <c r="H45" s="470"/>
      <c r="I45" s="470"/>
      <c r="J45" s="470"/>
      <c r="K45" s="470"/>
      <c r="L45" s="470"/>
      <c r="M45" s="470"/>
      <c r="N45" s="470"/>
      <c r="O45" s="470"/>
      <c r="P45" s="470"/>
      <c r="Q45" s="470"/>
      <c r="R45" s="470"/>
      <c r="S45" s="2736" t="s">
        <v>2201</v>
      </c>
      <c r="T45" s="4560"/>
    </row>
    <row r="46" spans="1:20" s="466" customFormat="1">
      <c r="A46" s="4560"/>
      <c r="B46" s="4560"/>
      <c r="C46" s="4560"/>
      <c r="D46" s="4560"/>
      <c r="E46" s="4560"/>
      <c r="F46" s="4560"/>
      <c r="G46" s="1220"/>
      <c r="H46" s="4560"/>
      <c r="I46" s="4560"/>
      <c r="J46" s="4560"/>
      <c r="K46" s="4560"/>
      <c r="L46" s="4560"/>
      <c r="M46" s="4560"/>
      <c r="N46" s="4560"/>
      <c r="O46" s="4560"/>
      <c r="P46" s="4560"/>
      <c r="Q46" s="4560"/>
      <c r="R46" s="4560"/>
      <c r="S46" s="4560"/>
      <c r="T46" s="4560"/>
    </row>
    <row r="47" spans="1:20" s="466" customFormat="1" ht="18.75">
      <c r="A47" s="465"/>
      <c r="B47" s="465"/>
      <c r="C47" s="465"/>
      <c r="D47" s="465"/>
      <c r="E47" s="465"/>
      <c r="F47" s="465"/>
      <c r="G47" s="438"/>
      <c r="H47" s="465"/>
      <c r="I47" s="465"/>
      <c r="J47" s="465"/>
      <c r="K47" s="465"/>
      <c r="L47" s="465"/>
      <c r="M47" s="465"/>
      <c r="N47" s="465"/>
      <c r="O47" s="465"/>
      <c r="P47" s="465"/>
      <c r="Q47" s="465"/>
      <c r="R47" s="465"/>
      <c r="S47" s="465"/>
      <c r="T47" s="465"/>
    </row>
    <row r="48" spans="1:20" s="466" customFormat="1" ht="18.75">
      <c r="A48" s="465"/>
      <c r="B48" s="465"/>
      <c r="C48" s="465"/>
      <c r="D48" s="465"/>
      <c r="E48" s="465"/>
      <c r="F48" s="465"/>
      <c r="G48" s="438"/>
      <c r="H48" s="465"/>
      <c r="I48" s="465"/>
      <c r="J48" s="465"/>
      <c r="K48" s="465"/>
      <c r="L48" s="465"/>
      <c r="M48" s="465"/>
      <c r="N48" s="465"/>
      <c r="O48" s="465"/>
      <c r="P48" s="465"/>
      <c r="Q48" s="465"/>
      <c r="R48" s="465"/>
      <c r="S48" s="465"/>
      <c r="T48" s="465"/>
    </row>
    <row r="49" spans="1:20" ht="18.75">
      <c r="A49" s="465"/>
      <c r="B49" s="465"/>
      <c r="C49" s="465"/>
      <c r="D49" s="465"/>
      <c r="E49" s="465"/>
      <c r="F49" s="465"/>
      <c r="G49" s="438"/>
      <c r="H49" s="465"/>
      <c r="I49" s="465"/>
      <c r="J49" s="465"/>
      <c r="K49" s="465"/>
      <c r="L49" s="465"/>
      <c r="M49" s="465"/>
      <c r="N49" s="465"/>
      <c r="O49" s="465"/>
      <c r="P49" s="465"/>
      <c r="Q49" s="465"/>
      <c r="R49" s="465"/>
      <c r="S49" s="465"/>
      <c r="T49" s="465"/>
    </row>
    <row r="50" spans="1:20" ht="18.75">
      <c r="A50" s="465"/>
      <c r="B50" s="465"/>
      <c r="C50" s="465"/>
      <c r="D50" s="465"/>
      <c r="E50" s="465"/>
      <c r="F50" s="465"/>
      <c r="G50" s="438"/>
      <c r="H50" s="465"/>
      <c r="I50" s="465"/>
      <c r="J50" s="465"/>
      <c r="K50" s="465"/>
      <c r="L50" s="465"/>
      <c r="M50" s="465"/>
      <c r="N50" s="465"/>
      <c r="O50" s="465"/>
      <c r="P50" s="465"/>
      <c r="Q50" s="465"/>
      <c r="R50" s="465"/>
      <c r="S50" s="465"/>
      <c r="T50" s="465"/>
    </row>
  </sheetData>
  <mergeCells count="9">
    <mergeCell ref="G2:G3"/>
    <mergeCell ref="H2:J2"/>
    <mergeCell ref="S2:S3"/>
    <mergeCell ref="A2:A3"/>
    <mergeCell ref="B2:B3"/>
    <mergeCell ref="C2:C3"/>
    <mergeCell ref="D2:D3"/>
    <mergeCell ref="E2:E3"/>
    <mergeCell ref="F2:F3"/>
  </mergeCells>
  <phoneticPr fontId="2"/>
  <hyperlinks>
    <hyperlink ref="T2" location="目次!F222" display="目 次" xr:uid="{00000000-0004-0000-C100-000000000000}"/>
  </hyperlinks>
  <pageMargins left="0.82677165354330717" right="0.82677165354330717" top="0.98425196850393704" bottom="0.70866141732283472" header="0.51181102362204722" footer="0.51181102362204722"/>
  <pageSetup paperSize="9" scale="68" orientation="landscape" horizontalDpi="300" verticalDpi="300"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AF18"/>
  <sheetViews>
    <sheetView showGridLines="0" topLeftCell="G1" zoomScale="90" zoomScaleNormal="90" zoomScaleSheetLayoutView="130" workbookViewId="0">
      <selection activeCell="Q2" sqref="Q2"/>
    </sheetView>
  </sheetViews>
  <sheetFormatPr defaultRowHeight="13.5"/>
  <cols>
    <col min="1" max="1" width="12.375" style="365" customWidth="1"/>
    <col min="2" max="2" width="7.25" style="365" customWidth="1"/>
    <col min="3" max="3" width="12.375" style="365" customWidth="1"/>
    <col min="4" max="4" width="12.5" style="365" customWidth="1"/>
    <col min="5" max="5" width="7.5" style="365" customWidth="1"/>
    <col min="6" max="6" width="7.875" style="365" customWidth="1"/>
    <col min="7" max="7" width="13.125" style="365" bestFit="1" customWidth="1"/>
    <col min="8" max="8" width="11.75" style="365" customWidth="1"/>
    <col min="9" max="9" width="13.125" style="365" customWidth="1"/>
    <col min="10" max="10" width="12.25" style="365" customWidth="1"/>
    <col min="11" max="11" width="13.75" style="365" customWidth="1"/>
    <col min="12" max="12" width="10.125" style="365" customWidth="1"/>
    <col min="13" max="13" width="4.875" style="365" customWidth="1"/>
    <col min="14" max="14" width="6.875" style="365" customWidth="1"/>
    <col min="15" max="15" width="23.75" style="365" customWidth="1"/>
    <col min="16" max="16" width="7.75" style="365" customWidth="1"/>
    <col min="17" max="17" width="6.875" style="364" bestFit="1" customWidth="1"/>
    <col min="18" max="32" width="3" style="364" bestFit="1" customWidth="1"/>
    <col min="33" max="16384" width="9" style="364"/>
  </cols>
  <sheetData>
    <row r="1" spans="1:32" ht="21.75" customHeight="1" thickBot="1">
      <c r="A1" s="4850" t="s">
        <v>7929</v>
      </c>
      <c r="B1" s="368"/>
      <c r="C1" s="368"/>
      <c r="D1" s="368"/>
      <c r="E1" s="368"/>
      <c r="F1" s="368"/>
      <c r="G1" s="368"/>
      <c r="H1" s="363"/>
      <c r="I1" s="368"/>
      <c r="J1" s="368"/>
      <c r="K1" s="368"/>
      <c r="L1" s="368"/>
      <c r="M1" s="368"/>
      <c r="N1" s="447"/>
    </row>
    <row r="2" spans="1:32" s="343" customFormat="1" ht="24.95" customHeight="1">
      <c r="A2" s="4829" t="s">
        <v>7931</v>
      </c>
      <c r="B2" s="4835" t="s">
        <v>7932</v>
      </c>
      <c r="C2" s="4851" t="s">
        <v>7933</v>
      </c>
      <c r="D2" s="4852"/>
      <c r="E2" s="4853" t="s">
        <v>2630</v>
      </c>
      <c r="F2" s="4831" t="s">
        <v>7776</v>
      </c>
      <c r="G2" s="4852" t="s">
        <v>7934</v>
      </c>
      <c r="H2" s="4852"/>
      <c r="I2" s="4829" t="s">
        <v>7931</v>
      </c>
      <c r="J2" s="4852" t="s">
        <v>7935</v>
      </c>
      <c r="K2" s="2758" t="s">
        <v>7936</v>
      </c>
      <c r="L2" s="4853" t="s">
        <v>7937</v>
      </c>
      <c r="M2" s="4854" t="s">
        <v>7938</v>
      </c>
      <c r="N2" s="4833" t="s">
        <v>7939</v>
      </c>
      <c r="O2" s="4835" t="s">
        <v>7940</v>
      </c>
      <c r="P2" s="4904"/>
      <c r="Q2" s="4903" t="s">
        <v>7930</v>
      </c>
    </row>
    <row r="3" spans="1:32" s="343" customFormat="1" ht="24.95" customHeight="1">
      <c r="A3" s="4830"/>
      <c r="B3" s="4836"/>
      <c r="C3" s="4832" t="s">
        <v>2768</v>
      </c>
      <c r="D3" s="4832" t="s">
        <v>2767</v>
      </c>
      <c r="E3" s="4855" t="s">
        <v>7941</v>
      </c>
      <c r="F3" s="4832"/>
      <c r="G3" s="4832" t="s">
        <v>2768</v>
      </c>
      <c r="H3" s="4856" t="s">
        <v>2767</v>
      </c>
      <c r="I3" s="4830"/>
      <c r="J3" s="4832" t="s">
        <v>2766</v>
      </c>
      <c r="K3" s="4857"/>
      <c r="L3" s="4855" t="s">
        <v>7942</v>
      </c>
      <c r="M3" s="4858" t="s">
        <v>7943</v>
      </c>
      <c r="N3" s="4834" t="s">
        <v>7944</v>
      </c>
      <c r="O3" s="4836"/>
      <c r="P3" s="4904"/>
      <c r="Q3" s="367"/>
    </row>
    <row r="4" spans="1:32" s="343" customFormat="1" ht="24.95" customHeight="1">
      <c r="A4" s="4859" t="s">
        <v>2610</v>
      </c>
      <c r="B4" s="4860" t="s">
        <v>7945</v>
      </c>
      <c r="C4" s="4861">
        <v>17130</v>
      </c>
      <c r="D4" s="4862" t="s">
        <v>7946</v>
      </c>
      <c r="E4" s="4863">
        <v>38070</v>
      </c>
      <c r="F4" s="4864" t="s">
        <v>7947</v>
      </c>
      <c r="G4" s="4861">
        <v>17153</v>
      </c>
      <c r="H4" s="4862" t="s">
        <v>7946</v>
      </c>
      <c r="I4" s="4865" t="s">
        <v>2610</v>
      </c>
      <c r="J4" s="4861" t="s">
        <v>7948</v>
      </c>
      <c r="K4" s="4866" t="s">
        <v>7949</v>
      </c>
      <c r="L4" s="4867">
        <v>3673</v>
      </c>
      <c r="M4" s="4868" t="s">
        <v>7950</v>
      </c>
      <c r="N4" s="4869"/>
      <c r="O4" s="4870" t="s">
        <v>7951</v>
      </c>
      <c r="P4" s="4883"/>
      <c r="Q4" s="982"/>
    </row>
    <row r="5" spans="1:32" s="343" customFormat="1" ht="24.95" customHeight="1">
      <c r="A5" s="4871" t="s">
        <v>7952</v>
      </c>
      <c r="B5" s="4872" t="s">
        <v>7945</v>
      </c>
      <c r="C5" s="4873">
        <v>17331</v>
      </c>
      <c r="D5" s="4873">
        <v>18250</v>
      </c>
      <c r="E5" s="4874">
        <v>831309</v>
      </c>
      <c r="F5" s="4875" t="s">
        <v>7953</v>
      </c>
      <c r="G5" s="4873">
        <v>17378</v>
      </c>
      <c r="H5" s="4876" t="s">
        <v>7946</v>
      </c>
      <c r="I5" s="4877" t="s">
        <v>7952</v>
      </c>
      <c r="J5" s="4878">
        <v>19112</v>
      </c>
      <c r="K5" s="4879" t="s">
        <v>7954</v>
      </c>
      <c r="L5" s="4880">
        <v>108277</v>
      </c>
      <c r="M5" s="4881" t="s">
        <v>7950</v>
      </c>
      <c r="N5" s="4882">
        <v>23.73</v>
      </c>
      <c r="O5" s="4883" t="s">
        <v>7955</v>
      </c>
      <c r="P5" s="4883"/>
      <c r="Q5" s="982"/>
    </row>
    <row r="6" spans="1:32" s="343" customFormat="1" ht="24.95" customHeight="1">
      <c r="A6" s="4871" t="s">
        <v>7956</v>
      </c>
      <c r="B6" s="4872" t="s">
        <v>7957</v>
      </c>
      <c r="C6" s="4873">
        <v>22581</v>
      </c>
      <c r="D6" s="4876" t="s">
        <v>7946</v>
      </c>
      <c r="E6" s="4874">
        <v>302250</v>
      </c>
      <c r="F6" s="4875" t="s">
        <v>7958</v>
      </c>
      <c r="G6" s="4873">
        <v>22715</v>
      </c>
      <c r="H6" s="4873">
        <v>24191</v>
      </c>
      <c r="I6" s="4877" t="s">
        <v>7956</v>
      </c>
      <c r="J6" s="4873" t="s">
        <v>7948</v>
      </c>
      <c r="K6" s="4879" t="s">
        <v>7959</v>
      </c>
      <c r="L6" s="4880">
        <v>324038</v>
      </c>
      <c r="M6" s="4881" t="s">
        <v>7950</v>
      </c>
      <c r="N6" s="4882">
        <v>19.940000000000001</v>
      </c>
      <c r="O6" s="4883" t="s">
        <v>7960</v>
      </c>
      <c r="P6" s="4883"/>
      <c r="Q6" s="982"/>
    </row>
    <row r="7" spans="1:32" s="343" customFormat="1" ht="24.95" customHeight="1">
      <c r="A7" s="4871" t="s">
        <v>7961</v>
      </c>
      <c r="B7" s="4872" t="s">
        <v>7945</v>
      </c>
      <c r="C7" s="4873">
        <v>22581</v>
      </c>
      <c r="D7" s="4876" t="s">
        <v>7946</v>
      </c>
      <c r="E7" s="4874">
        <v>116944</v>
      </c>
      <c r="F7" s="4875" t="s">
        <v>7958</v>
      </c>
      <c r="G7" s="4873">
        <v>23035</v>
      </c>
      <c r="H7" s="4873">
        <v>24191</v>
      </c>
      <c r="I7" s="4877" t="s">
        <v>7961</v>
      </c>
      <c r="J7" s="4873">
        <v>25482</v>
      </c>
      <c r="K7" s="4879" t="s">
        <v>7962</v>
      </c>
      <c r="L7" s="4880">
        <v>379952</v>
      </c>
      <c r="M7" s="4881" t="s">
        <v>7950</v>
      </c>
      <c r="N7" s="4882">
        <v>20.100000000000001</v>
      </c>
      <c r="O7" s="4883" t="s">
        <v>7960</v>
      </c>
      <c r="P7" s="4883"/>
      <c r="Q7" s="982"/>
    </row>
    <row r="8" spans="1:32" s="343" customFormat="1" ht="24.95" customHeight="1">
      <c r="A8" s="4871" t="s">
        <v>7963</v>
      </c>
      <c r="B8" s="4872" t="s">
        <v>7945</v>
      </c>
      <c r="C8" s="4873">
        <v>25097</v>
      </c>
      <c r="D8" s="4873">
        <v>27340</v>
      </c>
      <c r="E8" s="4874">
        <v>181559</v>
      </c>
      <c r="F8" s="4875" t="s">
        <v>7964</v>
      </c>
      <c r="G8" s="4873">
        <v>25525</v>
      </c>
      <c r="H8" s="4873">
        <v>28742</v>
      </c>
      <c r="I8" s="4877" t="s">
        <v>7963</v>
      </c>
      <c r="J8" s="4873">
        <v>28786</v>
      </c>
      <c r="K8" s="4879" t="s">
        <v>7965</v>
      </c>
      <c r="L8" s="4880">
        <v>1698348</v>
      </c>
      <c r="M8" s="4881" t="s">
        <v>7950</v>
      </c>
      <c r="N8" s="4882">
        <v>21.87</v>
      </c>
      <c r="O8" s="4883" t="s">
        <v>7966</v>
      </c>
      <c r="P8" s="4883"/>
      <c r="Q8" s="982"/>
    </row>
    <row r="9" spans="1:32" s="343" customFormat="1" ht="24.95" customHeight="1">
      <c r="A9" s="4871" t="s">
        <v>7967</v>
      </c>
      <c r="B9" s="4872" t="s">
        <v>7945</v>
      </c>
      <c r="C9" s="4873">
        <v>30147</v>
      </c>
      <c r="D9" s="4873">
        <v>33584</v>
      </c>
      <c r="E9" s="4874">
        <v>539506</v>
      </c>
      <c r="F9" s="4875" t="s">
        <v>7964</v>
      </c>
      <c r="G9" s="4873"/>
      <c r="H9" s="4876"/>
      <c r="I9" s="4877" t="s">
        <v>7967</v>
      </c>
      <c r="J9" s="4873"/>
      <c r="K9" s="4879" t="s">
        <v>7968</v>
      </c>
      <c r="L9" s="4880"/>
      <c r="M9" s="4881"/>
      <c r="N9" s="4882"/>
      <c r="O9" s="4883"/>
      <c r="P9" s="4883"/>
      <c r="Q9" s="982"/>
    </row>
    <row r="10" spans="1:32" s="343" customFormat="1" ht="24.95" customHeight="1">
      <c r="A10" s="4884" t="s">
        <v>7969</v>
      </c>
      <c r="B10" s="4872"/>
      <c r="C10" s="4873"/>
      <c r="D10" s="4873"/>
      <c r="E10" s="4874">
        <v>258391</v>
      </c>
      <c r="F10" s="4875"/>
      <c r="G10" s="4873">
        <v>31028</v>
      </c>
      <c r="H10" s="4873">
        <v>36335</v>
      </c>
      <c r="I10" s="4885" t="s">
        <v>7969</v>
      </c>
      <c r="J10" s="4873">
        <v>36594</v>
      </c>
      <c r="K10" s="4879" t="s">
        <v>7970</v>
      </c>
      <c r="L10" s="4880">
        <v>7995000</v>
      </c>
      <c r="M10" s="4881" t="s">
        <v>7950</v>
      </c>
      <c r="N10" s="4882">
        <v>20.190000000000001</v>
      </c>
      <c r="O10" s="4883" t="s">
        <v>7960</v>
      </c>
      <c r="P10" s="4883"/>
      <c r="Q10" s="982"/>
    </row>
    <row r="11" spans="1:32" s="343" customFormat="1" ht="24.95" customHeight="1">
      <c r="A11" s="4884" t="s">
        <v>7971</v>
      </c>
      <c r="B11" s="4872"/>
      <c r="C11" s="4873"/>
      <c r="D11" s="4873"/>
      <c r="E11" s="4874">
        <v>281115</v>
      </c>
      <c r="F11" s="4875"/>
      <c r="G11" s="4873">
        <v>33281</v>
      </c>
      <c r="H11" s="4873">
        <v>37816</v>
      </c>
      <c r="I11" s="4885" t="s">
        <v>7971</v>
      </c>
      <c r="J11" s="4873">
        <v>39891</v>
      </c>
      <c r="K11" s="4879" t="s">
        <v>7972</v>
      </c>
      <c r="L11" s="4880">
        <v>8766000</v>
      </c>
      <c r="M11" s="4881" t="s">
        <v>7950</v>
      </c>
      <c r="N11" s="4882">
        <v>20.95</v>
      </c>
      <c r="O11" s="4883" t="s">
        <v>7960</v>
      </c>
      <c r="P11" s="4883"/>
      <c r="Q11" s="982"/>
    </row>
    <row r="12" spans="1:32" s="343" customFormat="1" ht="24.95" customHeight="1">
      <c r="A12" s="985" t="s">
        <v>2204</v>
      </c>
      <c r="B12" s="4886" t="s">
        <v>7973</v>
      </c>
      <c r="C12" s="4873">
        <v>31246</v>
      </c>
      <c r="D12" s="4873">
        <v>32125</v>
      </c>
      <c r="E12" s="4874">
        <v>391044</v>
      </c>
      <c r="F12" s="4887" t="s">
        <v>7974</v>
      </c>
      <c r="G12" s="4873">
        <v>31426</v>
      </c>
      <c r="H12" s="4873">
        <v>33928</v>
      </c>
      <c r="I12" s="4888" t="s">
        <v>2204</v>
      </c>
      <c r="J12" s="4873">
        <v>33815</v>
      </c>
      <c r="K12" s="4879" t="s">
        <v>7975</v>
      </c>
      <c r="L12" s="4880">
        <v>2760000</v>
      </c>
      <c r="M12" s="4881" t="s">
        <v>7976</v>
      </c>
      <c r="N12" s="4882">
        <v>23.63</v>
      </c>
      <c r="O12" s="4883" t="s">
        <v>7977</v>
      </c>
      <c r="P12" s="4883"/>
      <c r="Q12" s="982"/>
    </row>
    <row r="13" spans="1:32" s="343" customFormat="1" ht="24.95" customHeight="1">
      <c r="A13" s="985" t="s">
        <v>2568</v>
      </c>
      <c r="B13" s="4889" t="s">
        <v>7945</v>
      </c>
      <c r="C13" s="4873">
        <v>35247</v>
      </c>
      <c r="D13" s="4873">
        <v>37314</v>
      </c>
      <c r="E13" s="4874">
        <v>297344</v>
      </c>
      <c r="F13" s="4887" t="s">
        <v>7974</v>
      </c>
      <c r="G13" s="4873">
        <v>35446</v>
      </c>
      <c r="H13" s="4873">
        <v>37630</v>
      </c>
      <c r="I13" s="4888" t="s">
        <v>2568</v>
      </c>
      <c r="J13" s="4873">
        <v>37711</v>
      </c>
      <c r="K13" s="4890" t="s">
        <v>7978</v>
      </c>
      <c r="L13" s="4880">
        <v>7297196</v>
      </c>
      <c r="M13" s="4881" t="s">
        <v>7950</v>
      </c>
      <c r="N13" s="4882">
        <v>20.77</v>
      </c>
      <c r="O13" s="4883" t="s">
        <v>7977</v>
      </c>
      <c r="P13" s="4883"/>
      <c r="Q13" s="982"/>
    </row>
    <row r="14" spans="1:32" s="470" customFormat="1" ht="24.95" customHeight="1" thickBot="1">
      <c r="A14" s="4891" t="s">
        <v>475</v>
      </c>
      <c r="B14" s="4892" t="s">
        <v>3492</v>
      </c>
      <c r="C14" s="4893">
        <v>35247</v>
      </c>
      <c r="D14" s="4894" t="s">
        <v>7979</v>
      </c>
      <c r="E14" s="4895">
        <v>289620</v>
      </c>
      <c r="F14" s="4896" t="s">
        <v>7974</v>
      </c>
      <c r="G14" s="4893">
        <v>35446</v>
      </c>
      <c r="H14" s="4893">
        <v>37630</v>
      </c>
      <c r="I14" s="4897" t="s">
        <v>475</v>
      </c>
      <c r="J14" s="4893">
        <v>37711</v>
      </c>
      <c r="K14" s="4898" t="s">
        <v>7980</v>
      </c>
      <c r="L14" s="4899">
        <v>8656135</v>
      </c>
      <c r="M14" s="3618" t="s">
        <v>7950</v>
      </c>
      <c r="N14" s="4900">
        <v>16.7</v>
      </c>
      <c r="O14" s="4901" t="s">
        <v>7977</v>
      </c>
      <c r="P14" s="4905"/>
      <c r="R14" s="343"/>
      <c r="S14" s="343"/>
      <c r="T14" s="343"/>
      <c r="U14" s="343"/>
      <c r="V14" s="343"/>
      <c r="W14" s="343"/>
      <c r="X14" s="343"/>
      <c r="Y14" s="343"/>
      <c r="Z14" s="343"/>
      <c r="AA14" s="343"/>
      <c r="AB14" s="343"/>
      <c r="AC14" s="343"/>
      <c r="AD14" s="343"/>
      <c r="AE14" s="343"/>
      <c r="AF14" s="343"/>
    </row>
    <row r="15" spans="1:32" ht="24.95" customHeight="1">
      <c r="N15" s="473"/>
      <c r="O15" s="473" t="s">
        <v>7981</v>
      </c>
      <c r="P15" s="473"/>
      <c r="R15" s="343"/>
      <c r="S15" s="343"/>
      <c r="T15" s="343"/>
      <c r="U15" s="343"/>
      <c r="V15" s="343"/>
      <c r="W15" s="343"/>
      <c r="X15" s="343"/>
      <c r="Y15" s="343"/>
      <c r="Z15" s="343"/>
      <c r="AA15" s="343"/>
      <c r="AB15" s="343"/>
      <c r="AC15" s="343"/>
      <c r="AD15" s="343"/>
      <c r="AE15" s="343"/>
      <c r="AF15" s="343"/>
    </row>
    <row r="16" spans="1:32" ht="15.95" customHeight="1"/>
    <row r="17" spans="1:9">
      <c r="A17" s="440"/>
      <c r="G17" s="4902"/>
      <c r="H17" s="4902"/>
      <c r="I17" s="4902"/>
    </row>
    <row r="18" spans="1:9">
      <c r="A18" s="440"/>
      <c r="G18" s="4902"/>
    </row>
  </sheetData>
  <phoneticPr fontId="2"/>
  <hyperlinks>
    <hyperlink ref="Q2" location="目次!F223" display="目　次" xr:uid="{00000000-0004-0000-C200-000000000000}"/>
  </hyperlinks>
  <pageMargins left="0.86614173228346458" right="0.86614173228346458" top="0.98425196850393704" bottom="0.98425196850393704" header="0.51181102362204722" footer="0.51181102362204722"/>
  <pageSetup paperSize="9" scale="75" orientation="landscape" horizontalDpi="300" verticalDpi="300"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P117"/>
  <sheetViews>
    <sheetView showGridLines="0" topLeftCell="B1" workbookViewId="0">
      <pane ySplit="3" topLeftCell="A77" activePane="bottomLeft" state="frozen"/>
      <selection pane="bottomLeft" activeCell="M2" sqref="M2"/>
    </sheetView>
  </sheetViews>
  <sheetFormatPr defaultRowHeight="13.5"/>
  <cols>
    <col min="1" max="1" width="6.625" style="345" customWidth="1"/>
    <col min="2" max="2" width="15.625" style="345" customWidth="1"/>
    <col min="3" max="3" width="8.5" style="345" customWidth="1"/>
    <col min="4" max="7" width="6.625" style="345" customWidth="1"/>
    <col min="8" max="8" width="8.625" style="345" customWidth="1"/>
    <col min="9" max="9" width="9.625" style="345" customWidth="1"/>
    <col min="10" max="10" width="10.625" style="345" customWidth="1"/>
    <col min="11" max="11" width="7.125" style="345" customWidth="1"/>
    <col min="12" max="12" width="4.125" style="343" customWidth="1"/>
    <col min="13" max="13" width="11.625" style="343" customWidth="1"/>
    <col min="14" max="16384" width="9" style="343"/>
  </cols>
  <sheetData>
    <row r="1" spans="1:13" ht="24.75" customHeight="1" thickBot="1">
      <c r="A1" s="2646" t="s">
        <v>2635</v>
      </c>
      <c r="B1" s="349"/>
      <c r="C1" s="349"/>
      <c r="D1" s="349"/>
      <c r="E1" s="349"/>
      <c r="F1" s="349"/>
      <c r="G1" s="349"/>
      <c r="H1" s="348"/>
      <c r="I1" s="349"/>
      <c r="J1" s="349"/>
      <c r="K1" s="3282" t="s">
        <v>7084</v>
      </c>
      <c r="L1" s="352"/>
      <c r="M1" s="344"/>
    </row>
    <row r="2" spans="1:13" ht="13.5" customHeight="1">
      <c r="A2" s="5257" t="s">
        <v>2634</v>
      </c>
      <c r="B2" s="5257" t="s">
        <v>2633</v>
      </c>
      <c r="C2" s="6487" t="s">
        <v>2632</v>
      </c>
      <c r="D2" s="2647" t="s">
        <v>2631</v>
      </c>
      <c r="E2" s="2648"/>
      <c r="F2" s="2647" t="s">
        <v>2630</v>
      </c>
      <c r="G2" s="2648"/>
      <c r="H2" s="2649" t="s">
        <v>2629</v>
      </c>
      <c r="I2" s="2649" t="s">
        <v>2628</v>
      </c>
      <c r="J2" s="2649" t="s">
        <v>2627</v>
      </c>
      <c r="K2" s="6489" t="s">
        <v>2626</v>
      </c>
      <c r="L2" s="348"/>
      <c r="M2" s="589" t="s">
        <v>7900</v>
      </c>
    </row>
    <row r="3" spans="1:13">
      <c r="A3" s="5258"/>
      <c r="B3" s="5258"/>
      <c r="C3" s="6488"/>
      <c r="D3" s="3957" t="s">
        <v>2625</v>
      </c>
      <c r="E3" s="3957" t="s">
        <v>2624</v>
      </c>
      <c r="F3" s="3957" t="s">
        <v>2625</v>
      </c>
      <c r="G3" s="3957" t="s">
        <v>2624</v>
      </c>
      <c r="H3" s="3957" t="s">
        <v>2623</v>
      </c>
      <c r="I3" s="3957" t="s">
        <v>2623</v>
      </c>
      <c r="J3" s="3957" t="s">
        <v>2622</v>
      </c>
      <c r="K3" s="6483"/>
      <c r="L3" s="348"/>
      <c r="M3" s="344"/>
    </row>
    <row r="4" spans="1:13" ht="28.5" customHeight="1">
      <c r="A4" s="2650" t="s">
        <v>2619</v>
      </c>
      <c r="B4" s="2651" t="s">
        <v>2621</v>
      </c>
      <c r="C4" s="2652" t="s">
        <v>2620</v>
      </c>
      <c r="D4" s="1545">
        <v>2541</v>
      </c>
      <c r="E4" s="1545">
        <v>1931</v>
      </c>
      <c r="F4" s="2653">
        <v>1.02</v>
      </c>
      <c r="G4" s="2653">
        <v>1.4179999999999999</v>
      </c>
      <c r="H4" s="2654">
        <v>20363</v>
      </c>
      <c r="I4" s="2655">
        <v>20891</v>
      </c>
      <c r="J4" s="2655">
        <v>22595</v>
      </c>
      <c r="K4" s="2656">
        <v>1000</v>
      </c>
      <c r="L4" s="2748"/>
      <c r="M4" s="344"/>
    </row>
    <row r="5" spans="1:13" ht="28.5" customHeight="1">
      <c r="A5" s="2650" t="s">
        <v>2619</v>
      </c>
      <c r="B5" s="2657" t="s">
        <v>2618</v>
      </c>
      <c r="C5" s="2658" t="s">
        <v>2617</v>
      </c>
      <c r="D5" s="804">
        <v>14746</v>
      </c>
      <c r="E5" s="804">
        <v>11977</v>
      </c>
      <c r="F5" s="2659">
        <v>4.6260000000000003</v>
      </c>
      <c r="G5" s="2659">
        <v>6.7889999999999997</v>
      </c>
      <c r="H5" s="2660">
        <v>21916</v>
      </c>
      <c r="I5" s="2661">
        <v>22384</v>
      </c>
      <c r="J5" s="2661">
        <v>22595</v>
      </c>
      <c r="K5" s="2662">
        <v>1000</v>
      </c>
      <c r="L5" s="2748"/>
      <c r="M5" s="344"/>
    </row>
    <row r="6" spans="1:13" ht="28.5" customHeight="1">
      <c r="A6" s="2650" t="s">
        <v>2610</v>
      </c>
      <c r="B6" s="2663" t="s">
        <v>2616</v>
      </c>
      <c r="C6" s="2658" t="s">
        <v>2595</v>
      </c>
      <c r="D6" s="804">
        <v>3353</v>
      </c>
      <c r="E6" s="804">
        <v>2621</v>
      </c>
      <c r="F6" s="2659">
        <v>1.4670000000000001</v>
      </c>
      <c r="G6" s="2659">
        <v>1.68</v>
      </c>
      <c r="H6" s="2660">
        <v>22525</v>
      </c>
      <c r="I6" s="2661">
        <v>21794</v>
      </c>
      <c r="J6" s="2661">
        <v>22666</v>
      </c>
      <c r="K6" s="2664">
        <v>500</v>
      </c>
      <c r="L6" s="2748"/>
      <c r="M6" s="344"/>
    </row>
    <row r="7" spans="1:13" ht="28.5" customHeight="1">
      <c r="A7" s="2650" t="s">
        <v>2610</v>
      </c>
      <c r="B7" s="2663" t="s">
        <v>2615</v>
      </c>
      <c r="C7" s="2658" t="s">
        <v>2612</v>
      </c>
      <c r="D7" s="804">
        <v>2000</v>
      </c>
      <c r="E7" s="804">
        <v>1535</v>
      </c>
      <c r="F7" s="2659">
        <v>0.59399999999999997</v>
      </c>
      <c r="G7" s="2659">
        <v>0.71499999999999997</v>
      </c>
      <c r="H7" s="2660">
        <v>22525</v>
      </c>
      <c r="I7" s="2661">
        <v>22252</v>
      </c>
      <c r="J7" s="2661">
        <v>22666</v>
      </c>
      <c r="K7" s="2664">
        <v>500</v>
      </c>
      <c r="L7" s="2748"/>
      <c r="M7" s="344"/>
    </row>
    <row r="8" spans="1:13" ht="28.5" customHeight="1">
      <c r="A8" s="2650" t="s">
        <v>2610</v>
      </c>
      <c r="B8" s="2665" t="s">
        <v>2614</v>
      </c>
      <c r="C8" s="2658" t="s">
        <v>2605</v>
      </c>
      <c r="D8" s="804">
        <v>3159</v>
      </c>
      <c r="E8" s="804">
        <v>2813</v>
      </c>
      <c r="F8" s="2659">
        <v>1.4570000000000001</v>
      </c>
      <c r="G8" s="2659">
        <v>1.748</v>
      </c>
      <c r="H8" s="2660">
        <v>22525</v>
      </c>
      <c r="I8" s="2661">
        <v>22384</v>
      </c>
      <c r="J8" s="2661">
        <v>22666</v>
      </c>
      <c r="K8" s="2664">
        <v>500</v>
      </c>
      <c r="L8" s="2748"/>
      <c r="M8" s="344"/>
    </row>
    <row r="9" spans="1:13" ht="28.5" customHeight="1">
      <c r="A9" s="2650" t="s">
        <v>2610</v>
      </c>
      <c r="B9" s="2665" t="s">
        <v>2613</v>
      </c>
      <c r="C9" s="2658" t="s">
        <v>2612</v>
      </c>
      <c r="D9" s="804">
        <v>4170</v>
      </c>
      <c r="E9" s="804">
        <v>3290</v>
      </c>
      <c r="F9" s="2659">
        <v>0.94099999999999995</v>
      </c>
      <c r="G9" s="2659">
        <v>1.1519999999999999</v>
      </c>
      <c r="H9" s="2660">
        <v>22525</v>
      </c>
      <c r="I9" s="2661">
        <v>23166</v>
      </c>
      <c r="J9" s="2661">
        <v>23233</v>
      </c>
      <c r="K9" s="2664">
        <v>500</v>
      </c>
      <c r="L9" s="2748"/>
      <c r="M9" s="344"/>
    </row>
    <row r="10" spans="1:13" ht="28.5" customHeight="1">
      <c r="A10" s="2650" t="s">
        <v>2610</v>
      </c>
      <c r="B10" s="2665" t="s">
        <v>2611</v>
      </c>
      <c r="C10" s="2658" t="s">
        <v>2602</v>
      </c>
      <c r="D10" s="804">
        <v>2591</v>
      </c>
      <c r="E10" s="804">
        <v>2923</v>
      </c>
      <c r="F10" s="2659">
        <v>0.56699999999999995</v>
      </c>
      <c r="G10" s="2659">
        <v>0.78100000000000003</v>
      </c>
      <c r="H10" s="2660">
        <v>23071</v>
      </c>
      <c r="I10" s="2661">
        <v>23166</v>
      </c>
      <c r="J10" s="2661">
        <v>23413</v>
      </c>
      <c r="K10" s="2664">
        <v>500</v>
      </c>
      <c r="L10" s="2748"/>
      <c r="M10" s="344"/>
    </row>
    <row r="11" spans="1:13" ht="28.5" customHeight="1">
      <c r="A11" s="2650" t="s">
        <v>2610</v>
      </c>
      <c r="B11" s="2657" t="s">
        <v>2609</v>
      </c>
      <c r="C11" s="2658" t="s">
        <v>2602</v>
      </c>
      <c r="D11" s="804">
        <v>1428</v>
      </c>
      <c r="E11" s="804">
        <v>1571</v>
      </c>
      <c r="F11" s="2659">
        <v>0.64500000000000002</v>
      </c>
      <c r="G11" s="2659">
        <v>0.71799999999999997</v>
      </c>
      <c r="H11" s="2660">
        <v>22951</v>
      </c>
      <c r="I11" s="2661">
        <v>23355</v>
      </c>
      <c r="J11" s="2661">
        <v>23417</v>
      </c>
      <c r="K11" s="2664">
        <v>500</v>
      </c>
      <c r="L11" s="2748"/>
      <c r="M11" s="344"/>
    </row>
    <row r="12" spans="1:13" ht="28.5" customHeight="1">
      <c r="A12" s="2650" t="s">
        <v>2603</v>
      </c>
      <c r="B12" s="2665" t="s">
        <v>2608</v>
      </c>
      <c r="C12" s="2658" t="s">
        <v>2607</v>
      </c>
      <c r="D12" s="804">
        <v>7889</v>
      </c>
      <c r="E12" s="804">
        <v>6156</v>
      </c>
      <c r="F12" s="2659">
        <v>3.169</v>
      </c>
      <c r="G12" s="2659">
        <v>4.2690000000000001</v>
      </c>
      <c r="H12" s="2660">
        <v>22737</v>
      </c>
      <c r="I12" s="2661">
        <v>21967</v>
      </c>
      <c r="J12" s="2661">
        <v>22812</v>
      </c>
      <c r="K12" s="2664">
        <v>500</v>
      </c>
      <c r="L12" s="2748"/>
      <c r="M12" s="344"/>
    </row>
    <row r="13" spans="1:13" ht="28.5" customHeight="1">
      <c r="A13" s="2650" t="s">
        <v>2603</v>
      </c>
      <c r="B13" s="2663" t="s">
        <v>2606</v>
      </c>
      <c r="C13" s="2658" t="s">
        <v>2605</v>
      </c>
      <c r="D13" s="804">
        <v>6471</v>
      </c>
      <c r="E13" s="804">
        <v>5540</v>
      </c>
      <c r="F13" s="2659">
        <v>2.698</v>
      </c>
      <c r="G13" s="2659">
        <v>3.427</v>
      </c>
      <c r="H13" s="2660">
        <v>22828</v>
      </c>
      <c r="I13" s="2661">
        <v>22384</v>
      </c>
      <c r="J13" s="2661">
        <v>22913</v>
      </c>
      <c r="K13" s="2664">
        <v>500</v>
      </c>
      <c r="L13" s="2748"/>
      <c r="M13" s="344"/>
    </row>
    <row r="14" spans="1:13" ht="28.5" customHeight="1">
      <c r="A14" s="2650" t="s">
        <v>2603</v>
      </c>
      <c r="B14" s="2663" t="s">
        <v>2604</v>
      </c>
      <c r="C14" s="2658" t="s">
        <v>2592</v>
      </c>
      <c r="D14" s="804">
        <v>6380</v>
      </c>
      <c r="E14" s="804">
        <v>5155</v>
      </c>
      <c r="F14" s="2659">
        <v>2.9</v>
      </c>
      <c r="G14" s="2659">
        <v>4.0830000000000002</v>
      </c>
      <c r="H14" s="2660">
        <v>22402</v>
      </c>
      <c r="I14" s="2661">
        <v>22839</v>
      </c>
      <c r="J14" s="2661">
        <v>22913</v>
      </c>
      <c r="K14" s="2662">
        <v>1000</v>
      </c>
      <c r="L14" s="2748"/>
      <c r="M14" s="344"/>
    </row>
    <row r="15" spans="1:13" ht="28.5" customHeight="1">
      <c r="A15" s="2650" t="s">
        <v>2603</v>
      </c>
      <c r="B15" s="2663" t="s">
        <v>2345</v>
      </c>
      <c r="C15" s="2658" t="s">
        <v>2602</v>
      </c>
      <c r="D15" s="804">
        <v>8340</v>
      </c>
      <c r="E15" s="804">
        <v>5441</v>
      </c>
      <c r="F15" s="2659">
        <v>2.7629999999999999</v>
      </c>
      <c r="G15" s="2659">
        <v>3.3650000000000002</v>
      </c>
      <c r="H15" s="2660">
        <v>23163</v>
      </c>
      <c r="I15" s="2661">
        <v>23369</v>
      </c>
      <c r="J15" s="2661">
        <v>23422</v>
      </c>
      <c r="K15" s="2662">
        <v>500</v>
      </c>
      <c r="L15" s="2748"/>
      <c r="M15" s="344"/>
    </row>
    <row r="16" spans="1:13" ht="28.5" customHeight="1">
      <c r="A16" s="2650" t="s">
        <v>2599</v>
      </c>
      <c r="B16" s="2663" t="s">
        <v>2601</v>
      </c>
      <c r="C16" s="2658" t="s">
        <v>2592</v>
      </c>
      <c r="D16" s="804">
        <v>12845</v>
      </c>
      <c r="E16" s="804">
        <v>10675</v>
      </c>
      <c r="F16" s="2659">
        <v>4.29</v>
      </c>
      <c r="G16" s="2659">
        <v>5.3040000000000003</v>
      </c>
      <c r="H16" s="2660">
        <v>22494</v>
      </c>
      <c r="I16" s="2661">
        <v>23165</v>
      </c>
      <c r="J16" s="2661">
        <v>23294</v>
      </c>
      <c r="K16" s="2664">
        <v>500</v>
      </c>
      <c r="L16" s="2748"/>
      <c r="M16" s="344"/>
    </row>
    <row r="17" spans="1:13" ht="28.5" customHeight="1">
      <c r="A17" s="2650" t="s">
        <v>2599</v>
      </c>
      <c r="B17" s="2663" t="s">
        <v>2600</v>
      </c>
      <c r="C17" s="2658" t="s">
        <v>2592</v>
      </c>
      <c r="D17" s="804">
        <v>1402</v>
      </c>
      <c r="E17" s="804">
        <v>1290</v>
      </c>
      <c r="F17" s="2659">
        <v>0.53</v>
      </c>
      <c r="G17" s="2659">
        <v>0.53300000000000003</v>
      </c>
      <c r="H17" s="2660">
        <v>22494</v>
      </c>
      <c r="I17" s="2661">
        <v>23166</v>
      </c>
      <c r="J17" s="2661">
        <v>23294</v>
      </c>
      <c r="K17" s="2664">
        <v>500</v>
      </c>
      <c r="L17" s="2748"/>
      <c r="M17" s="344"/>
    </row>
    <row r="18" spans="1:13" ht="28.5" customHeight="1">
      <c r="A18" s="2650" t="s">
        <v>2599</v>
      </c>
      <c r="B18" s="2663" t="s">
        <v>2598</v>
      </c>
      <c r="C18" s="2658" t="s">
        <v>2597</v>
      </c>
      <c r="D18" s="804">
        <v>1738</v>
      </c>
      <c r="E18" s="804">
        <v>1687</v>
      </c>
      <c r="F18" s="2659">
        <v>0.79600000000000004</v>
      </c>
      <c r="G18" s="2659">
        <v>0.97299999999999998</v>
      </c>
      <c r="H18" s="2660">
        <v>22706</v>
      </c>
      <c r="I18" s="2661">
        <v>23166</v>
      </c>
      <c r="J18" s="2661">
        <v>23294</v>
      </c>
      <c r="K18" s="2664">
        <v>500</v>
      </c>
      <c r="L18" s="2748"/>
      <c r="M18" s="344"/>
    </row>
    <row r="19" spans="1:13" ht="28.5" customHeight="1">
      <c r="A19" s="2650" t="s">
        <v>2594</v>
      </c>
      <c r="B19" s="2663" t="s">
        <v>2596</v>
      </c>
      <c r="C19" s="2658" t="s">
        <v>2595</v>
      </c>
      <c r="D19" s="804"/>
      <c r="E19" s="804"/>
      <c r="F19" s="2659"/>
      <c r="G19" s="2659">
        <v>2.2599999999999998</v>
      </c>
      <c r="H19" s="2660"/>
      <c r="I19" s="2661">
        <v>22384</v>
      </c>
      <c r="J19" s="2661">
        <v>22503</v>
      </c>
      <c r="K19" s="2664">
        <v>500</v>
      </c>
      <c r="L19" s="2748"/>
      <c r="M19" s="344"/>
    </row>
    <row r="20" spans="1:13" ht="28.5" customHeight="1">
      <c r="A20" s="2650" t="s">
        <v>2594</v>
      </c>
      <c r="B20" s="2663" t="s">
        <v>2593</v>
      </c>
      <c r="C20" s="2658" t="s">
        <v>2592</v>
      </c>
      <c r="D20" s="804"/>
      <c r="E20" s="804"/>
      <c r="F20" s="2659"/>
      <c r="G20" s="2659">
        <v>4.12</v>
      </c>
      <c r="H20" s="2660"/>
      <c r="I20" s="2661">
        <v>23355</v>
      </c>
      <c r="J20" s="2666" t="s">
        <v>2591</v>
      </c>
      <c r="K20" s="2664">
        <v>500</v>
      </c>
      <c r="L20" s="2748"/>
      <c r="M20" s="344"/>
    </row>
    <row r="21" spans="1:13" ht="28.5" customHeight="1">
      <c r="A21" s="2650" t="s">
        <v>2586</v>
      </c>
      <c r="B21" s="2663" t="s">
        <v>2586</v>
      </c>
      <c r="C21" s="2658" t="s">
        <v>2590</v>
      </c>
      <c r="D21" s="804">
        <v>8728</v>
      </c>
      <c r="E21" s="804">
        <v>8319</v>
      </c>
      <c r="F21" s="2659">
        <v>4.0220000000000002</v>
      </c>
      <c r="G21" s="2659">
        <v>4.9219999999999997</v>
      </c>
      <c r="H21" s="2660">
        <v>23894</v>
      </c>
      <c r="I21" s="2661">
        <v>24175</v>
      </c>
      <c r="J21" s="2661">
        <v>24269</v>
      </c>
      <c r="K21" s="2664">
        <v>500</v>
      </c>
      <c r="L21" s="2748"/>
      <c r="M21" s="344"/>
    </row>
    <row r="22" spans="1:13" ht="28.5" customHeight="1">
      <c r="A22" s="2650" t="s">
        <v>2586</v>
      </c>
      <c r="B22" s="2663" t="s">
        <v>2589</v>
      </c>
      <c r="C22" s="2658" t="s">
        <v>2588</v>
      </c>
      <c r="D22" s="804">
        <v>6286</v>
      </c>
      <c r="E22" s="804">
        <v>5196</v>
      </c>
      <c r="F22" s="2659">
        <v>4.6479999999999997</v>
      </c>
      <c r="G22" s="2659">
        <v>5.7320000000000002</v>
      </c>
      <c r="H22" s="2660">
        <v>24777</v>
      </c>
      <c r="I22" s="2661">
        <v>24814</v>
      </c>
      <c r="J22" s="2666" t="s">
        <v>2587</v>
      </c>
      <c r="K22" s="2667" t="s">
        <v>2460</v>
      </c>
      <c r="L22" s="2748"/>
      <c r="M22" s="344"/>
    </row>
    <row r="23" spans="1:13" ht="28.5" customHeight="1">
      <c r="A23" s="2650" t="s">
        <v>2586</v>
      </c>
      <c r="B23" s="2663" t="s">
        <v>2585</v>
      </c>
      <c r="C23" s="2658" t="s">
        <v>2584</v>
      </c>
      <c r="D23" s="804">
        <v>2421</v>
      </c>
      <c r="E23" s="804">
        <v>2145</v>
      </c>
      <c r="F23" s="2659">
        <v>2.2559999999999998</v>
      </c>
      <c r="G23" s="2659">
        <v>3.5030000000000001</v>
      </c>
      <c r="H23" s="2660">
        <v>24624</v>
      </c>
      <c r="I23" s="2661">
        <v>24814</v>
      </c>
      <c r="J23" s="2661">
        <v>24929</v>
      </c>
      <c r="K23" s="2667" t="s">
        <v>2460</v>
      </c>
      <c r="L23" s="2748"/>
      <c r="M23" s="344"/>
    </row>
    <row r="24" spans="1:13" ht="28.5" customHeight="1">
      <c r="A24" s="2650" t="s">
        <v>2220</v>
      </c>
      <c r="B24" s="2663" t="s">
        <v>2220</v>
      </c>
      <c r="C24" s="2658" t="s">
        <v>2583</v>
      </c>
      <c r="D24" s="804">
        <v>11895</v>
      </c>
      <c r="E24" s="804">
        <v>7386</v>
      </c>
      <c r="F24" s="2659">
        <v>4.6390000000000002</v>
      </c>
      <c r="G24" s="2659">
        <v>5.7380000000000004</v>
      </c>
      <c r="H24" s="2660">
        <v>24959</v>
      </c>
      <c r="I24" s="2661">
        <v>25269</v>
      </c>
      <c r="J24" s="2661">
        <v>25416</v>
      </c>
      <c r="K24" s="2664">
        <v>500</v>
      </c>
      <c r="L24" s="2748"/>
      <c r="M24" s="344"/>
    </row>
    <row r="25" spans="1:13" ht="28.5" customHeight="1">
      <c r="A25" s="2650" t="s">
        <v>2578</v>
      </c>
      <c r="B25" s="2663" t="s">
        <v>2582</v>
      </c>
      <c r="C25" s="2658" t="s">
        <v>2581</v>
      </c>
      <c r="D25" s="804">
        <v>4323</v>
      </c>
      <c r="E25" s="804">
        <v>2624</v>
      </c>
      <c r="F25" s="2659">
        <v>1.25</v>
      </c>
      <c r="G25" s="2659">
        <v>1.43</v>
      </c>
      <c r="H25" s="2660">
        <v>25235</v>
      </c>
      <c r="I25" s="2661">
        <v>25406</v>
      </c>
      <c r="J25" s="2661">
        <v>25525</v>
      </c>
      <c r="K25" s="2664">
        <v>500</v>
      </c>
      <c r="L25" s="2748"/>
      <c r="M25" s="344"/>
    </row>
    <row r="26" spans="1:13" ht="28.5" customHeight="1">
      <c r="A26" s="2650" t="s">
        <v>2578</v>
      </c>
      <c r="B26" s="2663" t="s">
        <v>2580</v>
      </c>
      <c r="C26" s="2658" t="s">
        <v>2574</v>
      </c>
      <c r="D26" s="804">
        <v>7199</v>
      </c>
      <c r="E26" s="804">
        <v>4589</v>
      </c>
      <c r="F26" s="2659">
        <v>2.0699999999999998</v>
      </c>
      <c r="G26" s="2659">
        <v>2.5299999999999998</v>
      </c>
      <c r="H26" s="2660">
        <v>25600</v>
      </c>
      <c r="I26" s="2661">
        <v>25739</v>
      </c>
      <c r="J26" s="2661">
        <v>25972</v>
      </c>
      <c r="K26" s="2662">
        <v>500</v>
      </c>
      <c r="L26" s="2748"/>
      <c r="M26" s="344"/>
    </row>
    <row r="27" spans="1:13" ht="28.5" customHeight="1">
      <c r="A27" s="2650" t="s">
        <v>2578</v>
      </c>
      <c r="B27" s="2663" t="s">
        <v>2579</v>
      </c>
      <c r="C27" s="2658" t="s">
        <v>2571</v>
      </c>
      <c r="D27" s="804">
        <v>7818</v>
      </c>
      <c r="E27" s="804">
        <v>6272</v>
      </c>
      <c r="F27" s="2659">
        <v>2.5099999999999998</v>
      </c>
      <c r="G27" s="2659">
        <v>3.48</v>
      </c>
      <c r="H27" s="2660">
        <v>26146</v>
      </c>
      <c r="I27" s="2661">
        <v>26185</v>
      </c>
      <c r="J27" s="2661">
        <v>26932</v>
      </c>
      <c r="K27" s="2664">
        <v>500</v>
      </c>
      <c r="L27" s="2748"/>
      <c r="M27" s="344"/>
    </row>
    <row r="28" spans="1:13" ht="28.5" customHeight="1">
      <c r="A28" s="2650" t="s">
        <v>2578</v>
      </c>
      <c r="B28" s="2663" t="s">
        <v>2577</v>
      </c>
      <c r="C28" s="2658" t="s">
        <v>2576</v>
      </c>
      <c r="D28" s="804">
        <v>2652</v>
      </c>
      <c r="E28" s="804">
        <v>1827</v>
      </c>
      <c r="F28" s="2659">
        <v>1.1000000000000001</v>
      </c>
      <c r="G28" s="2659">
        <v>1.1299999999999999</v>
      </c>
      <c r="H28" s="2660">
        <v>26330</v>
      </c>
      <c r="I28" s="2661">
        <v>26506</v>
      </c>
      <c r="J28" s="2661">
        <v>27333</v>
      </c>
      <c r="K28" s="2664">
        <v>500</v>
      </c>
      <c r="L28" s="2748"/>
      <c r="M28" s="344"/>
    </row>
    <row r="29" spans="1:13" ht="28.5" customHeight="1">
      <c r="A29" s="2650" t="s">
        <v>2573</v>
      </c>
      <c r="B29" s="2663" t="s">
        <v>2575</v>
      </c>
      <c r="C29" s="2658" t="s">
        <v>2574</v>
      </c>
      <c r="D29" s="804">
        <v>9485</v>
      </c>
      <c r="E29" s="804">
        <v>8255</v>
      </c>
      <c r="F29" s="2659">
        <v>3.9369999999999998</v>
      </c>
      <c r="G29" s="2659">
        <v>6.2679999999999998</v>
      </c>
      <c r="H29" s="2660">
        <v>25385</v>
      </c>
      <c r="I29" s="2661">
        <v>25876</v>
      </c>
      <c r="J29" s="2661">
        <v>26308</v>
      </c>
      <c r="K29" s="2667" t="s">
        <v>2460</v>
      </c>
      <c r="L29" s="2748"/>
      <c r="M29" s="344"/>
    </row>
    <row r="30" spans="1:13" ht="28.5" customHeight="1">
      <c r="A30" s="2650" t="s">
        <v>2573</v>
      </c>
      <c r="B30" s="2663" t="s">
        <v>2572</v>
      </c>
      <c r="C30" s="2658" t="s">
        <v>2571</v>
      </c>
      <c r="D30" s="804">
        <v>4726</v>
      </c>
      <c r="E30" s="804">
        <v>4585</v>
      </c>
      <c r="F30" s="2659">
        <v>4.8490000000000002</v>
      </c>
      <c r="G30" s="2659">
        <v>5.9119999999999999</v>
      </c>
      <c r="H30" s="2660">
        <v>26177</v>
      </c>
      <c r="I30" s="2661">
        <v>26383</v>
      </c>
      <c r="J30" s="2661">
        <v>26460</v>
      </c>
      <c r="K30" s="2667" t="s">
        <v>2460</v>
      </c>
      <c r="L30" s="2748"/>
      <c r="M30" s="344"/>
    </row>
    <row r="31" spans="1:13" ht="28.5" customHeight="1">
      <c r="A31" s="2650" t="s">
        <v>2568</v>
      </c>
      <c r="B31" s="2665" t="s">
        <v>2570</v>
      </c>
      <c r="C31" s="2658" t="s">
        <v>2566</v>
      </c>
      <c r="D31" s="804">
        <v>5054</v>
      </c>
      <c r="E31" s="804">
        <v>4563</v>
      </c>
      <c r="F31" s="2659">
        <v>2.3969999999999998</v>
      </c>
      <c r="G31" s="2659">
        <v>2.84</v>
      </c>
      <c r="H31" s="2660">
        <v>26359</v>
      </c>
      <c r="I31" s="2661">
        <v>26506</v>
      </c>
      <c r="J31" s="2667" t="s">
        <v>2569</v>
      </c>
      <c r="K31" s="2664">
        <v>500</v>
      </c>
      <c r="L31" s="2748"/>
      <c r="M31" s="344"/>
    </row>
    <row r="32" spans="1:13" ht="28.5" customHeight="1">
      <c r="A32" s="2650" t="s">
        <v>2568</v>
      </c>
      <c r="B32" s="2663" t="s">
        <v>2567</v>
      </c>
      <c r="C32" s="2658" t="s">
        <v>2566</v>
      </c>
      <c r="D32" s="804">
        <v>5670</v>
      </c>
      <c r="E32" s="804">
        <v>4456</v>
      </c>
      <c r="F32" s="2659">
        <v>1.875</v>
      </c>
      <c r="G32" s="2659">
        <v>2.9550000000000001</v>
      </c>
      <c r="H32" s="2660">
        <v>26785</v>
      </c>
      <c r="I32" s="2661">
        <v>26914</v>
      </c>
      <c r="J32" s="2661">
        <v>27327</v>
      </c>
      <c r="K32" s="2664">
        <v>500</v>
      </c>
      <c r="L32" s="2748"/>
      <c r="M32" s="344"/>
    </row>
    <row r="33" spans="1:13" ht="28.5" customHeight="1">
      <c r="A33" s="2650" t="s">
        <v>2557</v>
      </c>
      <c r="B33" s="2663" t="s">
        <v>2565</v>
      </c>
      <c r="C33" s="2658" t="s">
        <v>2564</v>
      </c>
      <c r="D33" s="804">
        <v>7202</v>
      </c>
      <c r="E33" s="804">
        <v>6401</v>
      </c>
      <c r="F33" s="2659">
        <v>2.5859999999999999</v>
      </c>
      <c r="G33" s="2659">
        <v>4.048</v>
      </c>
      <c r="H33" s="2660">
        <v>27395</v>
      </c>
      <c r="I33" s="2661">
        <v>27514</v>
      </c>
      <c r="J33" s="2666" t="s">
        <v>2563</v>
      </c>
      <c r="K33" s="2664">
        <v>500</v>
      </c>
      <c r="L33" s="2748"/>
      <c r="M33" s="344"/>
    </row>
    <row r="34" spans="1:13" ht="28.5" customHeight="1">
      <c r="A34" s="2650" t="s">
        <v>2557</v>
      </c>
      <c r="B34" s="2665" t="s">
        <v>2562</v>
      </c>
      <c r="C34" s="2658" t="s">
        <v>2561</v>
      </c>
      <c r="D34" s="804">
        <v>7563</v>
      </c>
      <c r="E34" s="804">
        <v>6626</v>
      </c>
      <c r="F34" s="2659">
        <v>2.7149999999999999</v>
      </c>
      <c r="G34" s="2659">
        <v>4.4000000000000004</v>
      </c>
      <c r="H34" s="2660">
        <v>27729</v>
      </c>
      <c r="I34" s="2661">
        <v>27850</v>
      </c>
      <c r="J34" s="2666" t="s">
        <v>2560</v>
      </c>
      <c r="K34" s="2664">
        <v>500</v>
      </c>
      <c r="L34" s="2748"/>
      <c r="M34" s="344"/>
    </row>
    <row r="35" spans="1:13" ht="28.5" customHeight="1">
      <c r="A35" s="2650" t="s">
        <v>2557</v>
      </c>
      <c r="B35" s="2663" t="s">
        <v>2559</v>
      </c>
      <c r="C35" s="2658" t="s">
        <v>2558</v>
      </c>
      <c r="D35" s="804">
        <v>5330</v>
      </c>
      <c r="E35" s="804">
        <v>4591</v>
      </c>
      <c r="F35" s="2659">
        <v>1.139</v>
      </c>
      <c r="G35" s="2659">
        <v>1.3180000000000001</v>
      </c>
      <c r="H35" s="2660">
        <v>27973</v>
      </c>
      <c r="I35" s="2661">
        <v>28072</v>
      </c>
      <c r="J35" s="2661">
        <v>28240</v>
      </c>
      <c r="K35" s="2664">
        <v>500</v>
      </c>
      <c r="L35" s="2748"/>
      <c r="M35" s="344"/>
    </row>
    <row r="36" spans="1:13" ht="28.5" customHeight="1">
      <c r="A36" s="2650" t="s">
        <v>2557</v>
      </c>
      <c r="B36" s="2663" t="s">
        <v>2556</v>
      </c>
      <c r="C36" s="2658" t="s">
        <v>2555</v>
      </c>
      <c r="D36" s="804">
        <v>3392</v>
      </c>
      <c r="E36" s="804">
        <v>2713</v>
      </c>
      <c r="F36" s="2659">
        <v>1.6859999999999999</v>
      </c>
      <c r="G36" s="2659">
        <v>2.234</v>
      </c>
      <c r="H36" s="2660">
        <v>28185</v>
      </c>
      <c r="I36" s="2661">
        <v>28279</v>
      </c>
      <c r="J36" s="2661">
        <v>28326</v>
      </c>
      <c r="K36" s="2664">
        <v>500</v>
      </c>
      <c r="L36" s="2748"/>
      <c r="M36" s="344"/>
    </row>
    <row r="37" spans="1:13" ht="28.5" customHeight="1">
      <c r="A37" s="2650" t="s">
        <v>2547</v>
      </c>
      <c r="B37" s="2668" t="s">
        <v>2528</v>
      </c>
      <c r="C37" s="2658" t="s">
        <v>2554</v>
      </c>
      <c r="D37" s="804">
        <v>5478</v>
      </c>
      <c r="E37" s="804">
        <v>4938</v>
      </c>
      <c r="F37" s="2659">
        <v>1.232</v>
      </c>
      <c r="G37" s="2659">
        <v>1.673</v>
      </c>
      <c r="H37" s="2660">
        <v>28734</v>
      </c>
      <c r="I37" s="2661">
        <v>28933</v>
      </c>
      <c r="J37" s="2661">
        <v>29077</v>
      </c>
      <c r="K37" s="2664">
        <v>500</v>
      </c>
      <c r="L37" s="2748"/>
      <c r="M37" s="344"/>
    </row>
    <row r="38" spans="1:13" ht="28.5" customHeight="1">
      <c r="A38" s="2650" t="s">
        <v>2547</v>
      </c>
      <c r="B38" s="2668" t="s">
        <v>2525</v>
      </c>
      <c r="C38" s="2658" t="s">
        <v>2553</v>
      </c>
      <c r="D38" s="804">
        <v>4299</v>
      </c>
      <c r="E38" s="804">
        <v>3652</v>
      </c>
      <c r="F38" s="2659">
        <v>0.878</v>
      </c>
      <c r="G38" s="2659">
        <v>1.216</v>
      </c>
      <c r="H38" s="2660">
        <v>29129</v>
      </c>
      <c r="I38" s="2661">
        <v>29342</v>
      </c>
      <c r="J38" s="2661">
        <v>29434</v>
      </c>
      <c r="K38" s="2664">
        <v>500</v>
      </c>
      <c r="L38" s="2748"/>
      <c r="M38" s="344"/>
    </row>
    <row r="39" spans="1:13" ht="28.5" customHeight="1">
      <c r="A39" s="2650" t="s">
        <v>2547</v>
      </c>
      <c r="B39" s="2668" t="s">
        <v>2523</v>
      </c>
      <c r="C39" s="2658" t="s">
        <v>2552</v>
      </c>
      <c r="D39" s="804">
        <v>4580</v>
      </c>
      <c r="E39" s="804">
        <v>4457</v>
      </c>
      <c r="F39" s="2659">
        <v>1.427</v>
      </c>
      <c r="G39" s="2659">
        <v>2.262</v>
      </c>
      <c r="H39" s="2660">
        <v>29281</v>
      </c>
      <c r="I39" s="2661">
        <v>29593</v>
      </c>
      <c r="J39" s="2661">
        <v>29733</v>
      </c>
      <c r="K39" s="2664">
        <v>500</v>
      </c>
      <c r="L39" s="2748"/>
      <c r="M39" s="344"/>
    </row>
    <row r="40" spans="1:13" ht="28.5" customHeight="1">
      <c r="A40" s="2650" t="s">
        <v>2547</v>
      </c>
      <c r="B40" s="2668" t="s">
        <v>2521</v>
      </c>
      <c r="C40" s="2658" t="s">
        <v>2551</v>
      </c>
      <c r="D40" s="804">
        <v>2402</v>
      </c>
      <c r="E40" s="804">
        <v>2603</v>
      </c>
      <c r="F40" s="2659">
        <v>1.141</v>
      </c>
      <c r="G40" s="2659">
        <v>1.863</v>
      </c>
      <c r="H40" s="2660">
        <v>29646</v>
      </c>
      <c r="I40" s="2661">
        <v>30109</v>
      </c>
      <c r="J40" s="2661">
        <v>30397</v>
      </c>
      <c r="K40" s="2664">
        <v>500</v>
      </c>
      <c r="L40" s="2748"/>
      <c r="M40" s="344"/>
    </row>
    <row r="41" spans="1:13" ht="28.5" customHeight="1">
      <c r="A41" s="2650" t="s">
        <v>2547</v>
      </c>
      <c r="B41" s="2668" t="s">
        <v>2541</v>
      </c>
      <c r="C41" s="2658" t="s">
        <v>2550</v>
      </c>
      <c r="D41" s="804">
        <v>1187</v>
      </c>
      <c r="E41" s="804">
        <v>1360</v>
      </c>
      <c r="F41" s="2659">
        <v>0.40400000000000003</v>
      </c>
      <c r="G41" s="2659">
        <v>0.81100000000000005</v>
      </c>
      <c r="H41" s="2660">
        <v>29983</v>
      </c>
      <c r="I41" s="2661">
        <v>30109</v>
      </c>
      <c r="J41" s="2661">
        <v>30397</v>
      </c>
      <c r="K41" s="2664">
        <v>500</v>
      </c>
      <c r="L41" s="2748"/>
      <c r="M41" s="344"/>
    </row>
    <row r="42" spans="1:13" ht="28.5" customHeight="1">
      <c r="A42" s="2650" t="s">
        <v>2547</v>
      </c>
      <c r="B42" s="2668" t="s">
        <v>2536</v>
      </c>
      <c r="C42" s="2658" t="s">
        <v>2549</v>
      </c>
      <c r="D42" s="804">
        <v>1164</v>
      </c>
      <c r="E42" s="804">
        <v>1033</v>
      </c>
      <c r="F42" s="2659">
        <v>0.92400000000000004</v>
      </c>
      <c r="G42" s="2659">
        <v>2.1920000000000002</v>
      </c>
      <c r="H42" s="2669" t="s">
        <v>2548</v>
      </c>
      <c r="I42" s="2661">
        <v>30480</v>
      </c>
      <c r="J42" s="2661">
        <v>30390</v>
      </c>
      <c r="K42" s="2664">
        <v>1000</v>
      </c>
      <c r="L42" s="2748"/>
      <c r="M42" s="344"/>
    </row>
    <row r="43" spans="1:13" ht="28.5" customHeight="1">
      <c r="A43" s="2650" t="s">
        <v>2547</v>
      </c>
      <c r="B43" s="2668" t="s">
        <v>2512</v>
      </c>
      <c r="C43" s="2658" t="s">
        <v>2546</v>
      </c>
      <c r="D43" s="804">
        <v>1225</v>
      </c>
      <c r="E43" s="804">
        <v>1022</v>
      </c>
      <c r="F43" s="2659">
        <v>0.94499999999999995</v>
      </c>
      <c r="G43" s="2659">
        <v>1.9590000000000001</v>
      </c>
      <c r="H43" s="2660">
        <v>30742</v>
      </c>
      <c r="I43" s="2661">
        <v>30935</v>
      </c>
      <c r="J43" s="2661">
        <v>31017</v>
      </c>
      <c r="K43" s="2664">
        <v>500</v>
      </c>
      <c r="L43" s="2748"/>
      <c r="M43" s="344"/>
    </row>
    <row r="44" spans="1:13" ht="28.5" customHeight="1">
      <c r="A44" s="2650" t="s">
        <v>2532</v>
      </c>
      <c r="B44" s="2663" t="s">
        <v>2528</v>
      </c>
      <c r="C44" s="2658" t="s">
        <v>2545</v>
      </c>
      <c r="D44" s="804">
        <v>3133</v>
      </c>
      <c r="E44" s="804">
        <v>3203</v>
      </c>
      <c r="F44" s="2659">
        <v>1.268</v>
      </c>
      <c r="G44" s="2659">
        <v>2.3319999999999999</v>
      </c>
      <c r="H44" s="2660">
        <v>31107</v>
      </c>
      <c r="I44" s="2661">
        <v>31218</v>
      </c>
      <c r="J44" s="2661">
        <v>31345</v>
      </c>
      <c r="K44" s="2664">
        <v>500</v>
      </c>
      <c r="L44" s="2748"/>
      <c r="M44" s="344"/>
    </row>
    <row r="45" spans="1:13" ht="28.5" customHeight="1">
      <c r="A45" s="2650" t="s">
        <v>2532</v>
      </c>
      <c r="B45" s="2663" t="s">
        <v>2525</v>
      </c>
      <c r="C45" s="2658" t="s">
        <v>2544</v>
      </c>
      <c r="D45" s="804">
        <v>1620</v>
      </c>
      <c r="E45" s="804">
        <v>1478</v>
      </c>
      <c r="F45" s="2659">
        <v>0.94499999999999995</v>
      </c>
      <c r="G45" s="2659">
        <v>1.964</v>
      </c>
      <c r="H45" s="2660">
        <v>31444</v>
      </c>
      <c r="I45" s="2661">
        <v>31519</v>
      </c>
      <c r="J45" s="2661">
        <v>31581</v>
      </c>
      <c r="K45" s="2664">
        <v>500</v>
      </c>
      <c r="L45" s="2748"/>
      <c r="M45" s="344"/>
    </row>
    <row r="46" spans="1:13" ht="28.5" customHeight="1">
      <c r="A46" s="2650" t="s">
        <v>2532</v>
      </c>
      <c r="B46" s="2663" t="s">
        <v>2523</v>
      </c>
      <c r="C46" s="2658" t="s">
        <v>2543</v>
      </c>
      <c r="D46" s="804">
        <v>3047</v>
      </c>
      <c r="E46" s="804">
        <v>2811</v>
      </c>
      <c r="F46" s="2659">
        <v>1.319</v>
      </c>
      <c r="G46" s="2659">
        <v>1.956</v>
      </c>
      <c r="H46" s="2660">
        <v>31778</v>
      </c>
      <c r="I46" s="2661">
        <v>31880</v>
      </c>
      <c r="J46" s="2661">
        <v>31944</v>
      </c>
      <c r="K46" s="2664">
        <v>500</v>
      </c>
      <c r="L46" s="2748"/>
      <c r="M46" s="344"/>
    </row>
    <row r="47" spans="1:13" ht="28.5" customHeight="1">
      <c r="A47" s="2650" t="s">
        <v>2532</v>
      </c>
      <c r="B47" s="2663" t="s">
        <v>2521</v>
      </c>
      <c r="C47" s="2658" t="s">
        <v>2542</v>
      </c>
      <c r="D47" s="804">
        <v>2594</v>
      </c>
      <c r="E47" s="804">
        <v>2196</v>
      </c>
      <c r="F47" s="2659">
        <v>1.056</v>
      </c>
      <c r="G47" s="2659">
        <v>1.7470000000000001</v>
      </c>
      <c r="H47" s="2660">
        <v>32174</v>
      </c>
      <c r="I47" s="2661">
        <v>32254</v>
      </c>
      <c r="J47" s="2661">
        <v>32354</v>
      </c>
      <c r="K47" s="2664">
        <v>500</v>
      </c>
      <c r="L47" s="2748"/>
      <c r="M47" s="344"/>
    </row>
    <row r="48" spans="1:13" ht="28.5" customHeight="1">
      <c r="A48" s="2650" t="s">
        <v>2532</v>
      </c>
      <c r="B48" s="2663" t="s">
        <v>2541</v>
      </c>
      <c r="C48" s="2658" t="s">
        <v>2540</v>
      </c>
      <c r="D48" s="804">
        <v>2660</v>
      </c>
      <c r="E48" s="804">
        <v>2542</v>
      </c>
      <c r="F48" s="2659">
        <v>1.1339999999999999</v>
      </c>
      <c r="G48" s="2659">
        <v>1.734</v>
      </c>
      <c r="H48" s="2669" t="s">
        <v>2539</v>
      </c>
      <c r="I48" s="2661" t="s">
        <v>2538</v>
      </c>
      <c r="J48" s="2661" t="s">
        <v>2537</v>
      </c>
      <c r="K48" s="2664">
        <v>500</v>
      </c>
      <c r="L48" s="2748"/>
      <c r="M48" s="344"/>
    </row>
    <row r="49" spans="1:13" ht="28.5" customHeight="1">
      <c r="A49" s="2650" t="s">
        <v>2532</v>
      </c>
      <c r="B49" s="2663" t="s">
        <v>2536</v>
      </c>
      <c r="C49" s="2658" t="s">
        <v>2535</v>
      </c>
      <c r="D49" s="804">
        <v>3036</v>
      </c>
      <c r="E49" s="804">
        <v>2502</v>
      </c>
      <c r="F49" s="2659">
        <v>1.3680000000000001</v>
      </c>
      <c r="G49" s="2659">
        <v>1.663</v>
      </c>
      <c r="H49" s="2669" t="s">
        <v>2534</v>
      </c>
      <c r="I49" s="2661">
        <v>33003</v>
      </c>
      <c r="J49" s="2661">
        <v>33169</v>
      </c>
      <c r="K49" s="2664">
        <v>500</v>
      </c>
      <c r="L49" s="2748"/>
      <c r="M49" s="344"/>
    </row>
    <row r="50" spans="1:13" ht="28.5" customHeight="1">
      <c r="A50" s="2650" t="s">
        <v>2532</v>
      </c>
      <c r="B50" s="2663" t="s">
        <v>2512</v>
      </c>
      <c r="C50" s="2658" t="s">
        <v>2533</v>
      </c>
      <c r="D50" s="804">
        <v>1958</v>
      </c>
      <c r="E50" s="804">
        <v>1535</v>
      </c>
      <c r="F50" s="2659">
        <v>1.2669999999999999</v>
      </c>
      <c r="G50" s="2659">
        <v>2.4279999999999999</v>
      </c>
      <c r="H50" s="2660">
        <v>33270</v>
      </c>
      <c r="I50" s="2661">
        <v>33353</v>
      </c>
      <c r="J50" s="2661">
        <v>33455</v>
      </c>
      <c r="K50" s="2664">
        <v>500</v>
      </c>
      <c r="L50" s="2748"/>
      <c r="M50" s="344"/>
    </row>
    <row r="51" spans="1:13" ht="28.5" customHeight="1">
      <c r="A51" s="2650" t="s">
        <v>2532</v>
      </c>
      <c r="B51" s="2665" t="s">
        <v>2531</v>
      </c>
      <c r="C51" s="2658" t="s">
        <v>2530</v>
      </c>
      <c r="D51" s="804">
        <v>570</v>
      </c>
      <c r="E51" s="804">
        <v>606</v>
      </c>
      <c r="F51" s="2659">
        <v>0.74099999999999999</v>
      </c>
      <c r="G51" s="2659">
        <v>2.1669999999999998</v>
      </c>
      <c r="H51" s="2669" t="s">
        <v>2529</v>
      </c>
      <c r="I51" s="2661">
        <v>33714</v>
      </c>
      <c r="J51" s="2661">
        <v>33865</v>
      </c>
      <c r="K51" s="2667" t="s">
        <v>2460</v>
      </c>
      <c r="L51" s="2748"/>
      <c r="M51" s="344"/>
    </row>
    <row r="52" spans="1:13" ht="28.5" customHeight="1">
      <c r="A52" s="2650" t="s">
        <v>2505</v>
      </c>
      <c r="B52" s="2663" t="s">
        <v>2528</v>
      </c>
      <c r="C52" s="2658" t="s">
        <v>2527</v>
      </c>
      <c r="D52" s="804">
        <v>2423</v>
      </c>
      <c r="E52" s="804">
        <v>1647</v>
      </c>
      <c r="F52" s="2659">
        <v>1.329</v>
      </c>
      <c r="G52" s="2659">
        <v>1.889</v>
      </c>
      <c r="H52" s="2669" t="s">
        <v>2526</v>
      </c>
      <c r="I52" s="2661">
        <v>34081</v>
      </c>
      <c r="J52" s="2661">
        <v>34201</v>
      </c>
      <c r="K52" s="2664">
        <v>500</v>
      </c>
      <c r="L52" s="2748"/>
      <c r="M52" s="344"/>
    </row>
    <row r="53" spans="1:13" ht="28.5" customHeight="1">
      <c r="A53" s="2650" t="s">
        <v>2505</v>
      </c>
      <c r="B53" s="2663" t="s">
        <v>2525</v>
      </c>
      <c r="C53" s="2658" t="s">
        <v>2524</v>
      </c>
      <c r="D53" s="804">
        <v>2106</v>
      </c>
      <c r="E53" s="804">
        <v>1572</v>
      </c>
      <c r="F53" s="2659">
        <v>1.7250000000000001</v>
      </c>
      <c r="G53" s="2659">
        <v>2.0419999999999998</v>
      </c>
      <c r="H53" s="2660">
        <v>34335</v>
      </c>
      <c r="I53" s="2661">
        <v>34466</v>
      </c>
      <c r="J53" s="2661">
        <v>34578</v>
      </c>
      <c r="K53" s="2664">
        <v>500</v>
      </c>
      <c r="L53" s="2748"/>
      <c r="M53" s="344"/>
    </row>
    <row r="54" spans="1:13" ht="28.5" customHeight="1">
      <c r="A54" s="2650" t="s">
        <v>2505</v>
      </c>
      <c r="B54" s="2663" t="s">
        <v>2523</v>
      </c>
      <c r="C54" s="2658" t="s">
        <v>2522</v>
      </c>
      <c r="D54" s="804">
        <v>2829</v>
      </c>
      <c r="E54" s="804">
        <v>1850</v>
      </c>
      <c r="F54" s="2659">
        <v>1.365</v>
      </c>
      <c r="G54" s="2659">
        <v>1.5920000000000001</v>
      </c>
      <c r="H54" s="2660">
        <v>34700</v>
      </c>
      <c r="I54" s="2661">
        <v>34781</v>
      </c>
      <c r="J54" s="2661">
        <v>34911</v>
      </c>
      <c r="K54" s="2664">
        <v>500</v>
      </c>
      <c r="L54" s="2748"/>
      <c r="M54" s="344"/>
    </row>
    <row r="55" spans="1:13" ht="28.5" customHeight="1">
      <c r="A55" s="2650" t="s">
        <v>2505</v>
      </c>
      <c r="B55" s="2663" t="s">
        <v>2521</v>
      </c>
      <c r="C55" s="2658" t="s">
        <v>2519</v>
      </c>
      <c r="D55" s="804">
        <v>4106</v>
      </c>
      <c r="E55" s="804">
        <v>2774</v>
      </c>
      <c r="F55" s="2659">
        <v>1.25</v>
      </c>
      <c r="G55" s="2659">
        <v>1.621</v>
      </c>
      <c r="H55" s="2660">
        <v>35065</v>
      </c>
      <c r="I55" s="2661">
        <v>35180</v>
      </c>
      <c r="J55" s="2661">
        <v>35356</v>
      </c>
      <c r="K55" s="2664">
        <v>500</v>
      </c>
      <c r="L55" s="2748"/>
      <c r="M55" s="344"/>
    </row>
    <row r="56" spans="1:13" ht="28.5" customHeight="1">
      <c r="A56" s="2670" t="s">
        <v>1746</v>
      </c>
      <c r="B56" s="2663" t="s">
        <v>2520</v>
      </c>
      <c r="C56" s="2658" t="s">
        <v>2519</v>
      </c>
      <c r="D56" s="2671">
        <v>813</v>
      </c>
      <c r="E56" s="2671">
        <v>965</v>
      </c>
      <c r="F56" s="2672">
        <v>0.23799999999999999</v>
      </c>
      <c r="G56" s="2672">
        <v>0.27400000000000002</v>
      </c>
      <c r="H56" s="2671" t="s">
        <v>2518</v>
      </c>
      <c r="I56" s="2673">
        <v>36038</v>
      </c>
      <c r="J56" s="2674">
        <v>36249</v>
      </c>
      <c r="K56" s="2675">
        <v>500</v>
      </c>
      <c r="L56" s="2748"/>
      <c r="M56" s="344"/>
    </row>
    <row r="57" spans="1:13" s="372" customFormat="1" ht="28.5" customHeight="1">
      <c r="A57" s="2650" t="s">
        <v>2505</v>
      </c>
      <c r="B57" s="2663" t="s">
        <v>2517</v>
      </c>
      <c r="C57" s="2658" t="s">
        <v>2516</v>
      </c>
      <c r="D57" s="804">
        <v>2378</v>
      </c>
      <c r="E57" s="804">
        <v>1693</v>
      </c>
      <c r="F57" s="2659">
        <v>1.5720000000000001</v>
      </c>
      <c r="G57" s="2659">
        <v>2.101</v>
      </c>
      <c r="H57" s="2660">
        <v>35400</v>
      </c>
      <c r="I57" s="2661">
        <v>35597</v>
      </c>
      <c r="J57" s="2661">
        <v>35774</v>
      </c>
      <c r="K57" s="2667" t="s">
        <v>2460</v>
      </c>
      <c r="L57" s="351"/>
      <c r="M57" s="351"/>
    </row>
    <row r="58" spans="1:13" ht="28.5" customHeight="1">
      <c r="A58" s="2670" t="s">
        <v>1746</v>
      </c>
      <c r="B58" s="2663" t="s">
        <v>2515</v>
      </c>
      <c r="C58" s="2658" t="s">
        <v>2514</v>
      </c>
      <c r="D58" s="2671">
        <v>536</v>
      </c>
      <c r="E58" s="2671">
        <v>574</v>
      </c>
      <c r="F58" s="2672">
        <v>0.1918</v>
      </c>
      <c r="G58" s="2672">
        <v>0.224</v>
      </c>
      <c r="H58" s="2671" t="s">
        <v>2513</v>
      </c>
      <c r="I58" s="2673">
        <v>36185</v>
      </c>
      <c r="J58" s="2674">
        <v>36341</v>
      </c>
      <c r="K58" s="2675">
        <v>500</v>
      </c>
      <c r="L58" s="2748"/>
      <c r="M58" s="344"/>
    </row>
    <row r="59" spans="1:13" ht="28.5" customHeight="1">
      <c r="A59" s="2650" t="s">
        <v>2505</v>
      </c>
      <c r="B59" s="2663" t="s">
        <v>2512</v>
      </c>
      <c r="C59" s="2658" t="s">
        <v>2510</v>
      </c>
      <c r="D59" s="804">
        <v>3531</v>
      </c>
      <c r="E59" s="804">
        <v>2733</v>
      </c>
      <c r="F59" s="2659">
        <v>1.29</v>
      </c>
      <c r="G59" s="2659">
        <v>1.65</v>
      </c>
      <c r="H59" s="2660">
        <v>35855</v>
      </c>
      <c r="I59" s="2661">
        <v>35964</v>
      </c>
      <c r="J59" s="2661">
        <v>36188</v>
      </c>
      <c r="K59" s="2664">
        <v>500</v>
      </c>
      <c r="L59" s="2748"/>
      <c r="M59" s="344"/>
    </row>
    <row r="60" spans="1:13" s="372" customFormat="1" ht="28.5" customHeight="1">
      <c r="A60" s="2670" t="s">
        <v>1746</v>
      </c>
      <c r="B60" s="2663" t="s">
        <v>2511</v>
      </c>
      <c r="C60" s="2658" t="s">
        <v>2510</v>
      </c>
      <c r="D60" s="2671">
        <v>683</v>
      </c>
      <c r="E60" s="2671">
        <v>750</v>
      </c>
      <c r="F60" s="2672">
        <v>0.16039999999999999</v>
      </c>
      <c r="G60" s="2672">
        <v>0.28899999999999998</v>
      </c>
      <c r="H60" s="2671" t="s">
        <v>2509</v>
      </c>
      <c r="I60" s="2673">
        <v>36419</v>
      </c>
      <c r="J60" s="2674">
        <v>36545</v>
      </c>
      <c r="K60" s="2675">
        <v>500</v>
      </c>
      <c r="L60" s="351"/>
      <c r="M60" s="351"/>
    </row>
    <row r="61" spans="1:13" ht="28.5" customHeight="1">
      <c r="A61" s="2676" t="s">
        <v>2505</v>
      </c>
      <c r="B61" s="2663" t="s">
        <v>2508</v>
      </c>
      <c r="C61" s="2658" t="s">
        <v>2507</v>
      </c>
      <c r="D61" s="804">
        <v>963</v>
      </c>
      <c r="E61" s="804">
        <v>828</v>
      </c>
      <c r="F61" s="2659">
        <v>0.52200000000000002</v>
      </c>
      <c r="G61" s="2659">
        <v>0.56399999999999995</v>
      </c>
      <c r="H61" s="2660" t="s">
        <v>2506</v>
      </c>
      <c r="I61" s="2677">
        <v>36353</v>
      </c>
      <c r="J61" s="2677">
        <v>36455</v>
      </c>
      <c r="K61" s="2664">
        <v>500</v>
      </c>
      <c r="L61" s="2748"/>
      <c r="M61" s="344"/>
    </row>
    <row r="62" spans="1:13" s="372" customFormat="1" ht="28.5" customHeight="1">
      <c r="A62" s="2676" t="s">
        <v>2505</v>
      </c>
      <c r="B62" s="2663" t="s">
        <v>2504</v>
      </c>
      <c r="C62" s="2658" t="s">
        <v>2503</v>
      </c>
      <c r="D62" s="804">
        <v>1397</v>
      </c>
      <c r="E62" s="804">
        <v>794</v>
      </c>
      <c r="F62" s="2659">
        <v>0.68600000000000005</v>
      </c>
      <c r="G62" s="2659">
        <v>0.83099999999999996</v>
      </c>
      <c r="H62" s="2660" t="s">
        <v>2502</v>
      </c>
      <c r="I62" s="2677">
        <v>36734</v>
      </c>
      <c r="J62" s="2677">
        <v>36885</v>
      </c>
      <c r="K62" s="2664">
        <v>500</v>
      </c>
      <c r="L62" s="351"/>
      <c r="M62" s="351"/>
    </row>
    <row r="63" spans="1:13" ht="28.5" customHeight="1">
      <c r="A63" s="2670" t="s">
        <v>1746</v>
      </c>
      <c r="B63" s="2663" t="s">
        <v>2501</v>
      </c>
      <c r="C63" s="2658" t="s">
        <v>2500</v>
      </c>
      <c r="D63" s="2671">
        <v>672</v>
      </c>
      <c r="E63" s="2671">
        <v>629</v>
      </c>
      <c r="F63" s="2672">
        <v>0.1089</v>
      </c>
      <c r="G63" s="2672">
        <v>0.14000000000000001</v>
      </c>
      <c r="H63" s="2671" t="s">
        <v>2499</v>
      </c>
      <c r="I63" s="2674">
        <v>36990</v>
      </c>
      <c r="J63" s="2674">
        <v>37068</v>
      </c>
      <c r="K63" s="2675">
        <v>500</v>
      </c>
      <c r="L63" s="344"/>
      <c r="M63" s="344"/>
    </row>
    <row r="64" spans="1:13" ht="28.5" customHeight="1">
      <c r="A64" s="2670" t="s">
        <v>2471</v>
      </c>
      <c r="B64" s="2663" t="s">
        <v>2498</v>
      </c>
      <c r="C64" s="2658" t="s">
        <v>2495</v>
      </c>
      <c r="D64" s="2671">
        <v>119</v>
      </c>
      <c r="E64" s="2671">
        <v>95</v>
      </c>
      <c r="F64" s="2672">
        <v>4.7899999999999998E-2</v>
      </c>
      <c r="G64" s="2672">
        <v>5.7000000000000002E-2</v>
      </c>
      <c r="H64" s="2671" t="s">
        <v>2497</v>
      </c>
      <c r="I64" s="2674">
        <v>37327</v>
      </c>
      <c r="J64" s="2678">
        <v>37389</v>
      </c>
      <c r="K64" s="2675">
        <v>500</v>
      </c>
      <c r="L64" s="344"/>
      <c r="M64" s="344"/>
    </row>
    <row r="65" spans="1:13" s="372" customFormat="1" ht="28.5" customHeight="1">
      <c r="A65" s="2670" t="s">
        <v>1746</v>
      </c>
      <c r="B65" s="2663" t="s">
        <v>2496</v>
      </c>
      <c r="C65" s="2658" t="s">
        <v>2495</v>
      </c>
      <c r="D65" s="2671">
        <v>219</v>
      </c>
      <c r="E65" s="2671">
        <v>275</v>
      </c>
      <c r="F65" s="2672">
        <v>0.13270000000000001</v>
      </c>
      <c r="G65" s="2672">
        <v>0.27200000000000002</v>
      </c>
      <c r="H65" s="2671" t="s">
        <v>2494</v>
      </c>
      <c r="I65" s="2674">
        <v>37385</v>
      </c>
      <c r="J65" s="2674">
        <v>37438</v>
      </c>
      <c r="K65" s="2675">
        <v>1000</v>
      </c>
      <c r="L65" s="351"/>
      <c r="M65" s="351"/>
    </row>
    <row r="66" spans="1:13" s="372" customFormat="1" ht="28.5" customHeight="1">
      <c r="A66" s="2670" t="s">
        <v>2471</v>
      </c>
      <c r="B66" s="2663" t="s">
        <v>2493</v>
      </c>
      <c r="C66" s="2658" t="s">
        <v>2490</v>
      </c>
      <c r="D66" s="2671">
        <v>409</v>
      </c>
      <c r="E66" s="2671">
        <v>352</v>
      </c>
      <c r="F66" s="2672">
        <v>8.4400000000000003E-2</v>
      </c>
      <c r="G66" s="2672">
        <v>9.9000000000000005E-2</v>
      </c>
      <c r="H66" s="2671" t="s">
        <v>2492</v>
      </c>
      <c r="I66" s="2674">
        <v>37819</v>
      </c>
      <c r="J66" s="2678">
        <v>37869</v>
      </c>
      <c r="K66" s="2675">
        <v>500</v>
      </c>
      <c r="L66" s="351"/>
      <c r="M66" s="351"/>
    </row>
    <row r="67" spans="1:13" s="372" customFormat="1" ht="28.5" customHeight="1">
      <c r="A67" s="2670" t="s">
        <v>1746</v>
      </c>
      <c r="B67" s="2663" t="s">
        <v>2491</v>
      </c>
      <c r="C67" s="2658" t="s">
        <v>2490</v>
      </c>
      <c r="D67" s="2671">
        <v>431</v>
      </c>
      <c r="E67" s="2671">
        <v>488</v>
      </c>
      <c r="F67" s="2672">
        <v>9.7299999999999998E-2</v>
      </c>
      <c r="G67" s="2672">
        <v>0.22900000000000001</v>
      </c>
      <c r="H67" s="2671" t="s">
        <v>2489</v>
      </c>
      <c r="I67" s="2673">
        <v>37672</v>
      </c>
      <c r="J67" s="2674">
        <v>37706</v>
      </c>
      <c r="K67" s="2675">
        <v>500</v>
      </c>
      <c r="L67" s="351"/>
      <c r="M67" s="351"/>
    </row>
    <row r="68" spans="1:13" s="372" customFormat="1" ht="28.5" customHeight="1">
      <c r="A68" s="2670" t="s">
        <v>2471</v>
      </c>
      <c r="B68" s="2663" t="s">
        <v>2488</v>
      </c>
      <c r="C68" s="2658" t="s">
        <v>2485</v>
      </c>
      <c r="D68" s="2671">
        <v>251</v>
      </c>
      <c r="E68" s="2671">
        <v>130</v>
      </c>
      <c r="F68" s="2672">
        <v>6.5500000000000003E-2</v>
      </c>
      <c r="G68" s="2672">
        <v>0.107</v>
      </c>
      <c r="H68" s="2671" t="s">
        <v>2487</v>
      </c>
      <c r="I68" s="2674">
        <v>38159</v>
      </c>
      <c r="J68" s="2678">
        <v>38201</v>
      </c>
      <c r="K68" s="2675">
        <v>500</v>
      </c>
      <c r="L68" s="351"/>
      <c r="M68" s="351"/>
    </row>
    <row r="69" spans="1:13" s="372" customFormat="1" ht="28.5" customHeight="1">
      <c r="A69" s="2670" t="s">
        <v>1746</v>
      </c>
      <c r="B69" s="2663" t="s">
        <v>2486</v>
      </c>
      <c r="C69" s="2658" t="s">
        <v>2485</v>
      </c>
      <c r="D69" s="2671">
        <v>214</v>
      </c>
      <c r="E69" s="2671">
        <v>313</v>
      </c>
      <c r="F69" s="2672">
        <v>0.1163</v>
      </c>
      <c r="G69" s="2672">
        <v>0.29299999999999998</v>
      </c>
      <c r="H69" s="2671" t="s">
        <v>2484</v>
      </c>
      <c r="I69" s="2674">
        <v>38078</v>
      </c>
      <c r="J69" s="2674">
        <v>38127</v>
      </c>
      <c r="K69" s="2675">
        <v>1000</v>
      </c>
      <c r="L69" s="351"/>
      <c r="M69" s="351"/>
    </row>
    <row r="70" spans="1:13" s="372" customFormat="1" ht="28.5" customHeight="1">
      <c r="A70" s="2670" t="s">
        <v>2471</v>
      </c>
      <c r="B70" s="2663" t="s">
        <v>2483</v>
      </c>
      <c r="C70" s="2658" t="s">
        <v>2480</v>
      </c>
      <c r="D70" s="2671">
        <v>150</v>
      </c>
      <c r="E70" s="2671">
        <v>210</v>
      </c>
      <c r="F70" s="2672">
        <v>9.5500000000000002E-2</v>
      </c>
      <c r="G70" s="2672">
        <v>0.217</v>
      </c>
      <c r="H70" s="2671" t="s">
        <v>2482</v>
      </c>
      <c r="I70" s="2674">
        <v>38561</v>
      </c>
      <c r="J70" s="2678">
        <v>38588</v>
      </c>
      <c r="K70" s="2675">
        <v>500</v>
      </c>
      <c r="L70" s="351"/>
      <c r="M70" s="351"/>
    </row>
    <row r="71" spans="1:13" s="372" customFormat="1" ht="28.5" customHeight="1">
      <c r="A71" s="2676" t="s">
        <v>1746</v>
      </c>
      <c r="B71" s="2663" t="s">
        <v>2481</v>
      </c>
      <c r="C71" s="2679" t="s">
        <v>2480</v>
      </c>
      <c r="D71" s="804">
        <v>431</v>
      </c>
      <c r="E71" s="804">
        <v>419</v>
      </c>
      <c r="F71" s="2659">
        <v>0.1024</v>
      </c>
      <c r="G71" s="2659">
        <v>0.186</v>
      </c>
      <c r="H71" s="804" t="s">
        <v>2479</v>
      </c>
      <c r="I71" s="2661">
        <v>38512</v>
      </c>
      <c r="J71" s="2661">
        <v>38552</v>
      </c>
      <c r="K71" s="2680" t="s">
        <v>2460</v>
      </c>
      <c r="L71" s="351"/>
      <c r="M71" s="351"/>
    </row>
    <row r="72" spans="1:13" s="372" customFormat="1" ht="28.5" customHeight="1">
      <c r="A72" s="2670" t="s">
        <v>2471</v>
      </c>
      <c r="B72" s="2663" t="s">
        <v>2478</v>
      </c>
      <c r="C72" s="2658" t="s">
        <v>2476</v>
      </c>
      <c r="D72" s="2671">
        <v>333</v>
      </c>
      <c r="E72" s="2671">
        <v>338</v>
      </c>
      <c r="F72" s="2672">
        <v>0.11</v>
      </c>
      <c r="G72" s="2672">
        <v>0.15</v>
      </c>
      <c r="H72" s="2671" t="s">
        <v>2475</v>
      </c>
      <c r="I72" s="2674">
        <v>38876</v>
      </c>
      <c r="J72" s="2678">
        <v>39071</v>
      </c>
      <c r="K72" s="2675">
        <v>500</v>
      </c>
      <c r="L72" s="351"/>
      <c r="M72" s="351"/>
    </row>
    <row r="73" spans="1:13" s="372" customFormat="1" ht="28.5" customHeight="1">
      <c r="A73" s="2676" t="s">
        <v>1746</v>
      </c>
      <c r="B73" s="2663" t="s">
        <v>2477</v>
      </c>
      <c r="C73" s="2658" t="s">
        <v>2476</v>
      </c>
      <c r="D73" s="351">
        <v>284</v>
      </c>
      <c r="E73" s="351">
        <v>364</v>
      </c>
      <c r="F73" s="2681">
        <v>0.06</v>
      </c>
      <c r="G73" s="2681">
        <v>7.0000000000000007E-2</v>
      </c>
      <c r="H73" s="2671" t="s">
        <v>2475</v>
      </c>
      <c r="I73" s="2674">
        <v>38876</v>
      </c>
      <c r="J73" s="2678">
        <v>38890</v>
      </c>
      <c r="K73" s="351">
        <v>500</v>
      </c>
      <c r="L73" s="351"/>
      <c r="M73" s="351"/>
    </row>
    <row r="74" spans="1:13" ht="28.5" customHeight="1">
      <c r="A74" s="2676" t="s">
        <v>1746</v>
      </c>
      <c r="B74" s="2663" t="s">
        <v>2474</v>
      </c>
      <c r="C74" s="2658" t="s">
        <v>2473</v>
      </c>
      <c r="D74" s="351">
        <v>35</v>
      </c>
      <c r="E74" s="351">
        <v>44</v>
      </c>
      <c r="F74" s="2681">
        <v>0.01</v>
      </c>
      <c r="G74" s="2681">
        <v>0.01</v>
      </c>
      <c r="H74" s="2682" t="s">
        <v>2472</v>
      </c>
      <c r="I74" s="2678">
        <v>39086</v>
      </c>
      <c r="J74" s="2678">
        <v>39113</v>
      </c>
      <c r="K74" s="351">
        <v>500</v>
      </c>
      <c r="L74" s="344"/>
      <c r="M74" s="344"/>
    </row>
    <row r="75" spans="1:13" ht="28.5" customHeight="1">
      <c r="A75" s="2670" t="s">
        <v>2471</v>
      </c>
      <c r="B75" s="2663" t="s">
        <v>2470</v>
      </c>
      <c r="C75" s="2658" t="s">
        <v>2468</v>
      </c>
      <c r="D75" s="2671">
        <v>303</v>
      </c>
      <c r="E75" s="2671">
        <v>343</v>
      </c>
      <c r="F75" s="2672">
        <v>0.26</v>
      </c>
      <c r="G75" s="2672">
        <v>0.41</v>
      </c>
      <c r="H75" s="2671" t="s">
        <v>2467</v>
      </c>
      <c r="I75" s="2674">
        <v>39247</v>
      </c>
      <c r="J75" s="2678">
        <v>39356</v>
      </c>
      <c r="K75" s="2675">
        <v>500</v>
      </c>
      <c r="L75" s="344"/>
      <c r="M75" s="344"/>
    </row>
    <row r="76" spans="1:13" ht="28.5" customHeight="1">
      <c r="A76" s="2676" t="s">
        <v>1746</v>
      </c>
      <c r="B76" s="2663" t="s">
        <v>2469</v>
      </c>
      <c r="C76" s="2658" t="s">
        <v>2468</v>
      </c>
      <c r="D76" s="518">
        <v>184</v>
      </c>
      <c r="E76" s="518">
        <v>181</v>
      </c>
      <c r="F76" s="2683">
        <v>0.09</v>
      </c>
      <c r="G76" s="2683">
        <v>0.15</v>
      </c>
      <c r="H76" s="804" t="s">
        <v>2467</v>
      </c>
      <c r="I76" s="2684">
        <v>39247</v>
      </c>
      <c r="J76" s="2684">
        <v>39311</v>
      </c>
      <c r="K76" s="518">
        <v>500</v>
      </c>
      <c r="L76" s="344"/>
      <c r="M76" s="344"/>
    </row>
    <row r="77" spans="1:13" ht="28.5" customHeight="1">
      <c r="A77" s="2676" t="s">
        <v>1746</v>
      </c>
      <c r="B77" s="2663" t="s">
        <v>2466</v>
      </c>
      <c r="C77" s="2658" t="s">
        <v>2463</v>
      </c>
      <c r="D77" s="518">
        <v>347</v>
      </c>
      <c r="E77" s="518">
        <v>466</v>
      </c>
      <c r="F77" s="2683">
        <v>0.13</v>
      </c>
      <c r="G77" s="2683">
        <v>0.18</v>
      </c>
      <c r="H77" s="2685" t="s">
        <v>2465</v>
      </c>
      <c r="I77" s="2684">
        <v>39457</v>
      </c>
      <c r="J77" s="2684">
        <v>39513</v>
      </c>
      <c r="K77" s="2685" t="s">
        <v>2460</v>
      </c>
      <c r="L77" s="344"/>
      <c r="M77" s="344"/>
    </row>
    <row r="78" spans="1:13" ht="28.5" customHeight="1">
      <c r="A78" s="2676" t="s">
        <v>1747</v>
      </c>
      <c r="B78" s="2663" t="s">
        <v>2464</v>
      </c>
      <c r="C78" s="2658" t="s">
        <v>2463</v>
      </c>
      <c r="D78" s="518">
        <v>276</v>
      </c>
      <c r="E78" s="518">
        <v>314</v>
      </c>
      <c r="F78" s="2683">
        <v>0.25</v>
      </c>
      <c r="G78" s="2683">
        <v>0.27</v>
      </c>
      <c r="H78" s="804" t="s">
        <v>2462</v>
      </c>
      <c r="I78" s="2684">
        <v>39538</v>
      </c>
      <c r="J78" s="2684">
        <v>39689</v>
      </c>
      <c r="K78" s="518">
        <v>500</v>
      </c>
      <c r="L78" s="344"/>
      <c r="M78" s="344"/>
    </row>
    <row r="79" spans="1:13" ht="28.5" customHeight="1">
      <c r="A79" s="2676" t="s">
        <v>1746</v>
      </c>
      <c r="B79" s="2663" t="s">
        <v>2461</v>
      </c>
      <c r="C79" s="2658" t="s">
        <v>2458</v>
      </c>
      <c r="D79" s="518">
        <v>356</v>
      </c>
      <c r="E79" s="518">
        <v>530</v>
      </c>
      <c r="F79" s="2683">
        <v>0.18</v>
      </c>
      <c r="G79" s="2683">
        <v>0.32</v>
      </c>
      <c r="H79" s="804" t="s">
        <v>2457</v>
      </c>
      <c r="I79" s="2684">
        <v>39538</v>
      </c>
      <c r="J79" s="2684">
        <v>39689</v>
      </c>
      <c r="K79" s="2685" t="s">
        <v>2460</v>
      </c>
      <c r="L79" s="344"/>
      <c r="M79" s="344"/>
    </row>
    <row r="80" spans="1:13" ht="28.5" customHeight="1">
      <c r="A80" s="2676" t="s">
        <v>1746</v>
      </c>
      <c r="B80" s="2663" t="s">
        <v>2459</v>
      </c>
      <c r="C80" s="2658" t="s">
        <v>2458</v>
      </c>
      <c r="D80" s="518">
        <v>323</v>
      </c>
      <c r="E80" s="518">
        <v>319</v>
      </c>
      <c r="F80" s="2683">
        <v>0.1</v>
      </c>
      <c r="G80" s="2683">
        <v>0.11</v>
      </c>
      <c r="H80" s="804" t="s">
        <v>2457</v>
      </c>
      <c r="I80" s="2684">
        <v>39538</v>
      </c>
      <c r="J80" s="2684">
        <v>39689</v>
      </c>
      <c r="K80" s="804">
        <v>500</v>
      </c>
      <c r="L80" s="344"/>
      <c r="M80" s="344"/>
    </row>
    <row r="81" spans="1:13" s="372" customFormat="1" ht="28.5" customHeight="1">
      <c r="A81" s="2676" t="s">
        <v>1747</v>
      </c>
      <c r="B81" s="2663" t="s">
        <v>2456</v>
      </c>
      <c r="C81" s="2658" t="s">
        <v>2455</v>
      </c>
      <c r="D81" s="518">
        <v>230</v>
      </c>
      <c r="E81" s="518">
        <v>139</v>
      </c>
      <c r="F81" s="2683">
        <v>0.06</v>
      </c>
      <c r="G81" s="2683">
        <v>7.0000000000000007E-2</v>
      </c>
      <c r="H81" s="2685" t="s">
        <v>2454</v>
      </c>
      <c r="I81" s="2684">
        <v>39826</v>
      </c>
      <c r="J81" s="2684">
        <v>40158</v>
      </c>
      <c r="K81" s="518">
        <v>500</v>
      </c>
      <c r="L81" s="351"/>
      <c r="M81" s="351"/>
    </row>
    <row r="82" spans="1:13" s="372" customFormat="1" ht="28.5" customHeight="1">
      <c r="A82" s="2676" t="s">
        <v>1747</v>
      </c>
      <c r="B82" s="2663" t="s">
        <v>2453</v>
      </c>
      <c r="C82" s="2658" t="s">
        <v>2452</v>
      </c>
      <c r="D82" s="518">
        <v>716</v>
      </c>
      <c r="E82" s="518">
        <v>505</v>
      </c>
      <c r="F82" s="2683">
        <v>0.16</v>
      </c>
      <c r="G82" s="2683">
        <v>0.23</v>
      </c>
      <c r="H82" s="2685" t="s">
        <v>2451</v>
      </c>
      <c r="I82" s="2684">
        <v>40260</v>
      </c>
      <c r="J82" s="2684">
        <v>40434</v>
      </c>
      <c r="K82" s="518">
        <v>500</v>
      </c>
      <c r="L82" s="351"/>
      <c r="M82" s="351"/>
    </row>
    <row r="83" spans="1:13" s="372" customFormat="1" ht="28.5" customHeight="1">
      <c r="A83" s="2676" t="s">
        <v>1746</v>
      </c>
      <c r="B83" s="2663" t="s">
        <v>2450</v>
      </c>
      <c r="C83" s="2658" t="s">
        <v>2449</v>
      </c>
      <c r="D83" s="518">
        <v>363</v>
      </c>
      <c r="E83" s="518">
        <v>503</v>
      </c>
      <c r="F83" s="2683">
        <v>0.26</v>
      </c>
      <c r="G83" s="2683">
        <v>0.27</v>
      </c>
      <c r="H83" s="2685" t="s">
        <v>2448</v>
      </c>
      <c r="I83" s="2684" t="s">
        <v>2447</v>
      </c>
      <c r="J83" s="2684">
        <v>40633</v>
      </c>
      <c r="K83" s="518">
        <v>500</v>
      </c>
      <c r="L83" s="351"/>
      <c r="M83" s="351"/>
    </row>
    <row r="84" spans="1:13" s="372" customFormat="1" ht="28.5" customHeight="1">
      <c r="A84" s="2676" t="s">
        <v>2446</v>
      </c>
      <c r="B84" s="2663" t="s">
        <v>2445</v>
      </c>
      <c r="C84" s="2658" t="s">
        <v>2442</v>
      </c>
      <c r="D84" s="518">
        <v>275</v>
      </c>
      <c r="E84" s="518">
        <v>349</v>
      </c>
      <c r="F84" s="2683">
        <v>0.14000000000000001</v>
      </c>
      <c r="G84" s="2683">
        <v>0.14000000000000001</v>
      </c>
      <c r="H84" s="2685" t="s">
        <v>2444</v>
      </c>
      <c r="I84" s="2684">
        <v>41494</v>
      </c>
      <c r="J84" s="2684">
        <v>41694</v>
      </c>
      <c r="K84" s="518">
        <v>500</v>
      </c>
      <c r="L84" s="351"/>
      <c r="M84" s="351"/>
    </row>
    <row r="85" spans="1:13" s="372" customFormat="1" ht="28.5" customHeight="1">
      <c r="A85" s="2676" t="s">
        <v>2428</v>
      </c>
      <c r="B85" s="3283" t="s">
        <v>2443</v>
      </c>
      <c r="C85" s="2679" t="s">
        <v>2442</v>
      </c>
      <c r="D85" s="518">
        <v>171</v>
      </c>
      <c r="E85" s="518">
        <v>88</v>
      </c>
      <c r="F85" s="2683">
        <v>0.19</v>
      </c>
      <c r="G85" s="2683">
        <v>0.32</v>
      </c>
      <c r="H85" s="2685" t="s">
        <v>2441</v>
      </c>
      <c r="I85" s="2684">
        <v>43227</v>
      </c>
      <c r="J85" s="2684">
        <v>44152</v>
      </c>
      <c r="K85" s="518">
        <v>1000</v>
      </c>
      <c r="L85" s="351"/>
      <c r="M85" s="351"/>
    </row>
    <row r="86" spans="1:13" s="372" customFormat="1" ht="28.5" customHeight="1">
      <c r="A86" s="2686" t="s">
        <v>2428</v>
      </c>
      <c r="B86" s="2663" t="s">
        <v>2440</v>
      </c>
      <c r="C86" s="2658" t="s">
        <v>2439</v>
      </c>
      <c r="D86" s="518">
        <v>112</v>
      </c>
      <c r="E86" s="518">
        <v>246</v>
      </c>
      <c r="F86" s="2683">
        <v>0.14000000000000001</v>
      </c>
      <c r="G86" s="2683">
        <v>0.18</v>
      </c>
      <c r="H86" s="2685" t="s">
        <v>2438</v>
      </c>
      <c r="I86" s="2684">
        <v>43517</v>
      </c>
      <c r="J86" s="2684">
        <v>44412</v>
      </c>
      <c r="K86" s="518">
        <v>1000</v>
      </c>
      <c r="L86" s="351"/>
      <c r="M86" s="351"/>
    </row>
    <row r="87" spans="1:13" s="372" customFormat="1" ht="28.5" customHeight="1">
      <c r="A87" s="2686" t="s">
        <v>2432</v>
      </c>
      <c r="B87" s="2663" t="s">
        <v>2437</v>
      </c>
      <c r="C87" s="2658" t="s">
        <v>2436</v>
      </c>
      <c r="D87" s="518">
        <v>222</v>
      </c>
      <c r="E87" s="518">
        <v>317</v>
      </c>
      <c r="F87" s="2683">
        <v>0.13</v>
      </c>
      <c r="G87" s="2683">
        <v>0.14000000000000001</v>
      </c>
      <c r="H87" s="2685" t="s">
        <v>2429</v>
      </c>
      <c r="I87" s="2684">
        <v>41725</v>
      </c>
      <c r="J87" s="2684">
        <v>41878</v>
      </c>
      <c r="K87" s="518">
        <v>500</v>
      </c>
      <c r="L87" s="351"/>
      <c r="M87" s="351"/>
    </row>
    <row r="88" spans="1:13" s="372" customFormat="1" ht="28.5" customHeight="1">
      <c r="A88" s="2686" t="s">
        <v>2428</v>
      </c>
      <c r="B88" s="2663" t="s">
        <v>2435</v>
      </c>
      <c r="C88" s="2658" t="s">
        <v>2430</v>
      </c>
      <c r="D88" s="518">
        <v>295</v>
      </c>
      <c r="E88" s="518">
        <v>596</v>
      </c>
      <c r="F88" s="2683">
        <v>0.23</v>
      </c>
      <c r="G88" s="2683">
        <v>0.24</v>
      </c>
      <c r="H88" s="2685" t="s">
        <v>2434</v>
      </c>
      <c r="I88" s="2684">
        <v>43517</v>
      </c>
      <c r="J88" s="2684">
        <v>44614</v>
      </c>
      <c r="K88" s="518">
        <v>500</v>
      </c>
      <c r="L88" s="351"/>
      <c r="M88" s="351"/>
    </row>
    <row r="89" spans="1:13" s="372" customFormat="1" ht="28.5" customHeight="1">
      <c r="A89" s="2686" t="s">
        <v>2432</v>
      </c>
      <c r="B89" s="3284" t="s">
        <v>2433</v>
      </c>
      <c r="C89" s="2658" t="s">
        <v>2430</v>
      </c>
      <c r="D89" s="518">
        <v>166</v>
      </c>
      <c r="E89" s="518">
        <v>294</v>
      </c>
      <c r="F89" s="2683">
        <v>0.09</v>
      </c>
      <c r="G89" s="2683">
        <v>0.08</v>
      </c>
      <c r="H89" s="2685" t="s">
        <v>2429</v>
      </c>
      <c r="I89" s="2684">
        <v>41725</v>
      </c>
      <c r="J89" s="2684">
        <v>41878</v>
      </c>
      <c r="K89" s="518">
        <v>500</v>
      </c>
      <c r="L89" s="351"/>
      <c r="M89" s="351"/>
    </row>
    <row r="90" spans="1:13" s="372" customFormat="1" ht="28.5" customHeight="1">
      <c r="A90" s="2686" t="s">
        <v>2432</v>
      </c>
      <c r="B90" s="3284" t="s">
        <v>2431</v>
      </c>
      <c r="C90" s="2658" t="s">
        <v>2430</v>
      </c>
      <c r="D90" s="518">
        <v>79</v>
      </c>
      <c r="E90" s="518">
        <v>96</v>
      </c>
      <c r="F90" s="2683">
        <v>0.02</v>
      </c>
      <c r="G90" s="2683">
        <v>0.02</v>
      </c>
      <c r="H90" s="2685" t="s">
        <v>2429</v>
      </c>
      <c r="I90" s="2684">
        <v>41725</v>
      </c>
      <c r="J90" s="2684">
        <v>41878</v>
      </c>
      <c r="K90" s="518">
        <v>500</v>
      </c>
      <c r="L90" s="351"/>
      <c r="M90" s="351"/>
    </row>
    <row r="91" spans="1:13" s="372" customFormat="1" ht="28.5" customHeight="1">
      <c r="A91" s="2686" t="s">
        <v>2428</v>
      </c>
      <c r="B91" s="2663" t="s">
        <v>2427</v>
      </c>
      <c r="C91" s="2658" t="s">
        <v>2424</v>
      </c>
      <c r="D91" s="518">
        <v>83</v>
      </c>
      <c r="E91" s="518">
        <v>223</v>
      </c>
      <c r="F91" s="2683">
        <v>0.13</v>
      </c>
      <c r="G91" s="2683">
        <v>0.14000000000000001</v>
      </c>
      <c r="H91" s="2685" t="s">
        <v>2426</v>
      </c>
      <c r="I91" s="2684">
        <v>43517</v>
      </c>
      <c r="J91" s="2684">
        <v>44679</v>
      </c>
      <c r="K91" s="518">
        <v>500</v>
      </c>
      <c r="L91" s="351"/>
      <c r="M91" s="351"/>
    </row>
    <row r="92" spans="1:13" s="372" customFormat="1" ht="28.5" customHeight="1">
      <c r="A92" s="2686" t="s">
        <v>451</v>
      </c>
      <c r="B92" s="2663" t="s">
        <v>2425</v>
      </c>
      <c r="C92" s="2658" t="s">
        <v>2424</v>
      </c>
      <c r="D92" s="518">
        <v>327</v>
      </c>
      <c r="E92" s="518">
        <v>456</v>
      </c>
      <c r="F92" s="2683">
        <v>0.1</v>
      </c>
      <c r="G92" s="2683">
        <v>0.1</v>
      </c>
      <c r="H92" s="2685" t="s">
        <v>2423</v>
      </c>
      <c r="I92" s="2684">
        <v>43517</v>
      </c>
      <c r="J92" s="2684">
        <v>44834</v>
      </c>
      <c r="K92" s="2685" t="s">
        <v>2414</v>
      </c>
      <c r="L92" s="351"/>
      <c r="M92" s="351"/>
    </row>
    <row r="93" spans="1:13" s="372" customFormat="1" ht="28.5" customHeight="1">
      <c r="A93" s="2686" t="s">
        <v>2422</v>
      </c>
      <c r="B93" s="2663" t="s">
        <v>2421</v>
      </c>
      <c r="C93" s="2658" t="s">
        <v>2419</v>
      </c>
      <c r="D93" s="518">
        <v>26</v>
      </c>
      <c r="E93" s="518">
        <v>110</v>
      </c>
      <c r="F93" s="2683">
        <v>0.05</v>
      </c>
      <c r="G93" s="2683">
        <v>0.08</v>
      </c>
      <c r="H93" s="2685" t="s">
        <v>2418</v>
      </c>
      <c r="I93" s="2684">
        <v>43851</v>
      </c>
      <c r="J93" s="2684">
        <v>44876</v>
      </c>
      <c r="K93" s="518">
        <v>500</v>
      </c>
      <c r="L93" s="351"/>
      <c r="M93" s="351"/>
    </row>
    <row r="94" spans="1:13" s="372" customFormat="1" ht="28.5" customHeight="1">
      <c r="A94" s="2686" t="s">
        <v>1746</v>
      </c>
      <c r="B94" s="2663" t="s">
        <v>2420</v>
      </c>
      <c r="C94" s="2658" t="s">
        <v>2419</v>
      </c>
      <c r="D94" s="518">
        <v>92</v>
      </c>
      <c r="E94" s="518">
        <v>157</v>
      </c>
      <c r="F94" s="2683">
        <v>0.15</v>
      </c>
      <c r="G94" s="2683">
        <v>0.11</v>
      </c>
      <c r="H94" s="2685" t="s">
        <v>2418</v>
      </c>
      <c r="I94" s="2684">
        <v>43851</v>
      </c>
      <c r="J94" s="2684">
        <v>44878</v>
      </c>
      <c r="K94" s="518">
        <v>500</v>
      </c>
      <c r="L94" s="351"/>
      <c r="M94" s="351"/>
    </row>
    <row r="95" spans="1:13" s="372" customFormat="1" ht="28.5" customHeight="1">
      <c r="A95" s="2686" t="s">
        <v>451</v>
      </c>
      <c r="B95" s="2663" t="s">
        <v>2417</v>
      </c>
      <c r="C95" s="2658" t="s">
        <v>2416</v>
      </c>
      <c r="D95" s="518">
        <v>18</v>
      </c>
      <c r="E95" s="518">
        <v>52</v>
      </c>
      <c r="F95" s="2683">
        <v>0.06</v>
      </c>
      <c r="G95" s="2683">
        <v>0.06</v>
      </c>
      <c r="H95" s="2685" t="s">
        <v>2415</v>
      </c>
      <c r="I95" s="2684">
        <v>43878</v>
      </c>
      <c r="J95" s="2684">
        <v>44878</v>
      </c>
      <c r="K95" s="2685" t="s">
        <v>2414</v>
      </c>
      <c r="L95" s="351"/>
      <c r="M95" s="351"/>
    </row>
    <row r="96" spans="1:13" s="372" customFormat="1" ht="28.5" customHeight="1">
      <c r="A96" s="2686" t="s">
        <v>1746</v>
      </c>
      <c r="B96" s="2663" t="s">
        <v>2413</v>
      </c>
      <c r="C96" s="2679" t="s">
        <v>2412</v>
      </c>
      <c r="D96" s="518">
        <v>78</v>
      </c>
      <c r="E96" s="518">
        <v>208</v>
      </c>
      <c r="F96" s="2683">
        <v>0.12</v>
      </c>
      <c r="G96" s="2683">
        <v>0.14000000000000001</v>
      </c>
      <c r="H96" s="2685" t="s">
        <v>2411</v>
      </c>
      <c r="I96" s="2684">
        <v>43878</v>
      </c>
      <c r="J96" s="2684">
        <v>44957</v>
      </c>
      <c r="K96" s="2685">
        <v>500</v>
      </c>
      <c r="L96" s="351"/>
      <c r="M96" s="351"/>
    </row>
    <row r="97" spans="1:14" s="372" customFormat="1" ht="28.5" customHeight="1">
      <c r="A97" s="2686" t="s">
        <v>1746</v>
      </c>
      <c r="B97" s="2663" t="s">
        <v>2410</v>
      </c>
      <c r="C97" s="2679" t="s">
        <v>2409</v>
      </c>
      <c r="D97" s="518">
        <v>81</v>
      </c>
      <c r="E97" s="518">
        <v>220</v>
      </c>
      <c r="F97" s="2683">
        <v>0.09</v>
      </c>
      <c r="G97" s="2683">
        <v>0.09</v>
      </c>
      <c r="H97" s="2685" t="s">
        <v>2408</v>
      </c>
      <c r="I97" s="2684">
        <v>43878</v>
      </c>
      <c r="J97" s="2684">
        <v>44957</v>
      </c>
      <c r="K97" s="2685">
        <v>500</v>
      </c>
      <c r="L97" s="351"/>
      <c r="M97" s="351"/>
    </row>
    <row r="98" spans="1:14" s="372" customFormat="1" ht="28.5" customHeight="1">
      <c r="A98" s="2686" t="s">
        <v>1746</v>
      </c>
      <c r="B98" s="2663" t="s">
        <v>2407</v>
      </c>
      <c r="C98" s="2679" t="s">
        <v>2406</v>
      </c>
      <c r="D98" s="518">
        <v>282</v>
      </c>
      <c r="E98" s="518">
        <v>217</v>
      </c>
      <c r="F98" s="2683">
        <v>0.08</v>
      </c>
      <c r="G98" s="2683">
        <v>0.12</v>
      </c>
      <c r="H98" s="2685" t="s">
        <v>2405</v>
      </c>
      <c r="I98" s="2684">
        <v>43878</v>
      </c>
      <c r="J98" s="2684">
        <v>44974</v>
      </c>
      <c r="K98" s="2685">
        <v>500</v>
      </c>
      <c r="L98" s="351"/>
      <c r="M98" s="351"/>
    </row>
    <row r="99" spans="1:14" s="372" customFormat="1" ht="28.5" customHeight="1">
      <c r="A99" s="2686" t="s">
        <v>1746</v>
      </c>
      <c r="B99" s="2663" t="s">
        <v>2404</v>
      </c>
      <c r="C99" s="2679" t="s">
        <v>2403</v>
      </c>
      <c r="D99" s="518">
        <v>257</v>
      </c>
      <c r="E99" s="518">
        <v>312</v>
      </c>
      <c r="F99" s="2683">
        <v>0.11</v>
      </c>
      <c r="G99" s="2683">
        <v>0.13</v>
      </c>
      <c r="H99" s="2685" t="s">
        <v>2402</v>
      </c>
      <c r="I99" s="2684">
        <v>44483</v>
      </c>
      <c r="J99" s="2684">
        <v>45005</v>
      </c>
      <c r="K99" s="2685">
        <v>500</v>
      </c>
      <c r="L99" s="351"/>
      <c r="M99" s="351"/>
    </row>
    <row r="100" spans="1:14" s="372" customFormat="1" ht="28.5" customHeight="1">
      <c r="A100" s="2686" t="s">
        <v>1746</v>
      </c>
      <c r="B100" s="2663" t="s">
        <v>2401</v>
      </c>
      <c r="C100" s="2679" t="s">
        <v>2400</v>
      </c>
      <c r="D100" s="518">
        <v>299</v>
      </c>
      <c r="E100" s="518">
        <v>418</v>
      </c>
      <c r="F100" s="2683">
        <v>0.11</v>
      </c>
      <c r="G100" s="2683">
        <v>0.13</v>
      </c>
      <c r="H100" s="2685" t="s">
        <v>2399</v>
      </c>
      <c r="I100" s="2684">
        <v>44670</v>
      </c>
      <c r="J100" s="2684">
        <v>44764</v>
      </c>
      <c r="K100" s="2685">
        <v>500</v>
      </c>
      <c r="L100" s="351"/>
      <c r="M100" s="351"/>
    </row>
    <row r="101" spans="1:14" ht="28.5" customHeight="1">
      <c r="A101" s="3285" t="s">
        <v>1746</v>
      </c>
      <c r="B101" s="3286" t="s">
        <v>2398</v>
      </c>
      <c r="C101" s="3287" t="s">
        <v>2397</v>
      </c>
      <c r="D101" s="2750">
        <v>643</v>
      </c>
      <c r="E101" s="2750">
        <v>677</v>
      </c>
      <c r="F101" s="3288">
        <v>0.2</v>
      </c>
      <c r="G101" s="3288">
        <v>0.22</v>
      </c>
      <c r="H101" s="3289" t="s">
        <v>2396</v>
      </c>
      <c r="I101" s="3290">
        <v>45357</v>
      </c>
      <c r="J101" s="3290">
        <v>45443</v>
      </c>
      <c r="K101" s="3289">
        <v>500</v>
      </c>
      <c r="L101" s="344"/>
      <c r="M101" s="344"/>
    </row>
    <row r="102" spans="1:14">
      <c r="A102" s="344"/>
      <c r="B102" s="344"/>
      <c r="C102" s="344"/>
      <c r="D102" s="344"/>
      <c r="E102" s="344"/>
      <c r="F102" s="344"/>
      <c r="G102" s="344"/>
      <c r="H102" s="344"/>
      <c r="I102" s="5999" t="s">
        <v>6832</v>
      </c>
      <c r="J102" s="6486"/>
      <c r="K102" s="6486"/>
      <c r="L102" s="344"/>
      <c r="M102" s="344"/>
    </row>
    <row r="103" spans="1:14">
      <c r="A103" s="344"/>
      <c r="B103" s="344"/>
      <c r="C103" s="344"/>
      <c r="D103" s="344"/>
      <c r="E103" s="344"/>
      <c r="F103" s="344"/>
      <c r="G103" s="344"/>
      <c r="H103" s="344"/>
      <c r="I103" s="344"/>
      <c r="J103" s="344"/>
      <c r="K103" s="344"/>
      <c r="L103" s="344"/>
      <c r="M103" s="344"/>
    </row>
    <row r="112" spans="1:14">
      <c r="M112" s="372"/>
      <c r="N112" s="372"/>
    </row>
    <row r="117" spans="16:16" ht="18.75">
      <c r="P117" s="472"/>
    </row>
  </sheetData>
  <mergeCells count="5">
    <mergeCell ref="I102:K102"/>
    <mergeCell ref="A2:A3"/>
    <mergeCell ref="B2:B3"/>
    <mergeCell ref="C2:C3"/>
    <mergeCell ref="K2:K3"/>
  </mergeCells>
  <phoneticPr fontId="2"/>
  <conditionalFormatting sqref="I6:J101">
    <cfRule type="cellIs" dxfId="7" priority="1" stopIfTrue="1" operator="equal">
      <formula>1</formula>
    </cfRule>
  </conditionalFormatting>
  <hyperlinks>
    <hyperlink ref="M2" location="目次!F224" display="目次" xr:uid="{00000000-0004-0000-C300-000000000000}"/>
  </hyperlinks>
  <pageMargins left="0.59055118110236227" right="0.39370078740157483" top="0.98425196850393704" bottom="0.98425196850393704" header="0.51181102362204722" footer="0.51181102362204722"/>
  <pageSetup paperSize="9" orientation="portrait" horizontalDpi="300" verticalDpi="300"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L64"/>
  <sheetViews>
    <sheetView showGridLines="0" zoomScaleNormal="100" workbookViewId="0">
      <selection activeCell="L2" sqref="L2"/>
    </sheetView>
  </sheetViews>
  <sheetFormatPr defaultRowHeight="13.5"/>
  <cols>
    <col min="1" max="1" width="5.625" style="365" customWidth="1"/>
    <col min="2" max="2" width="21.375" style="365" bestFit="1" customWidth="1"/>
    <col min="3" max="3" width="8.25" style="365" customWidth="1"/>
    <col min="4" max="4" width="10" style="365" customWidth="1"/>
    <col min="5" max="5" width="8.625" style="365" customWidth="1"/>
    <col min="6" max="6" width="10.125" style="365" bestFit="1" customWidth="1"/>
    <col min="7" max="7" width="7.25" style="365" customWidth="1"/>
    <col min="8" max="8" width="7" style="365" customWidth="1"/>
    <col min="9" max="9" width="6.875" style="365" customWidth="1"/>
    <col min="10" max="10" width="21.5" style="365" bestFit="1" customWidth="1"/>
    <col min="11" max="12" width="6.125" style="364" customWidth="1"/>
    <col min="13" max="16384" width="9" style="364"/>
  </cols>
  <sheetData>
    <row r="1" spans="1:12" ht="15" thickBot="1">
      <c r="A1" s="2687" t="s">
        <v>2774</v>
      </c>
      <c r="B1" s="369"/>
      <c r="C1" s="369"/>
      <c r="D1" s="369"/>
      <c r="E1" s="369"/>
      <c r="F1" s="369"/>
      <c r="G1" s="369"/>
      <c r="H1" s="369"/>
      <c r="I1" s="369"/>
      <c r="J1" s="3291" t="s">
        <v>6895</v>
      </c>
      <c r="K1" s="771"/>
      <c r="L1" s="470"/>
    </row>
    <row r="2" spans="1:12" s="343" customFormat="1" ht="18.75">
      <c r="A2" s="5257" t="s">
        <v>2378</v>
      </c>
      <c r="B2" s="5397" t="s">
        <v>2773</v>
      </c>
      <c r="C2" s="6484" t="s">
        <v>2772</v>
      </c>
      <c r="D2" s="2647" t="s">
        <v>2771</v>
      </c>
      <c r="E2" s="2648"/>
      <c r="F2" s="2649" t="s">
        <v>2770</v>
      </c>
      <c r="G2" s="2647" t="s">
        <v>2169</v>
      </c>
      <c r="H2" s="2647"/>
      <c r="I2" s="5998" t="s">
        <v>2769</v>
      </c>
      <c r="J2" s="5546" t="s">
        <v>2370</v>
      </c>
      <c r="K2" s="344"/>
      <c r="L2" s="5205" t="s">
        <v>8129</v>
      </c>
    </row>
    <row r="3" spans="1:12" s="343" customFormat="1">
      <c r="A3" s="5258"/>
      <c r="B3" s="6007"/>
      <c r="C3" s="6485"/>
      <c r="D3" s="3957" t="s">
        <v>2768</v>
      </c>
      <c r="E3" s="3957" t="s">
        <v>2767</v>
      </c>
      <c r="F3" s="3957" t="s">
        <v>2766</v>
      </c>
      <c r="G3" s="3957" t="s">
        <v>2765</v>
      </c>
      <c r="H3" s="3957" t="s">
        <v>2764</v>
      </c>
      <c r="I3" s="5393"/>
      <c r="J3" s="6483"/>
      <c r="K3" s="344"/>
      <c r="L3" s="344"/>
    </row>
    <row r="4" spans="1:12" s="343" customFormat="1">
      <c r="A4" s="2689" t="s">
        <v>2763</v>
      </c>
      <c r="B4" s="2690"/>
      <c r="C4" s="2691"/>
      <c r="D4" s="2692"/>
      <c r="E4" s="2692"/>
      <c r="F4" s="2692"/>
      <c r="G4" s="2693">
        <f>SUM(G5:G37)</f>
        <v>6.1400000000000006</v>
      </c>
      <c r="H4" s="2693">
        <f>SUM(H5:H37)</f>
        <v>4.8199999999999994</v>
      </c>
      <c r="I4" s="2720">
        <f t="shared" ref="I4:I9" si="0">ROUND(H4/G4,2)</f>
        <v>0.79</v>
      </c>
      <c r="J4" s="2694"/>
      <c r="K4" s="344"/>
      <c r="L4" s="344"/>
    </row>
    <row r="5" spans="1:12" s="343" customFormat="1">
      <c r="A5" s="2695" t="s">
        <v>2762</v>
      </c>
      <c r="B5" s="2676" t="s">
        <v>2761</v>
      </c>
      <c r="C5" s="2696" t="s">
        <v>2758</v>
      </c>
      <c r="D5" s="2697">
        <v>28573</v>
      </c>
      <c r="E5" s="2697"/>
      <c r="F5" s="2697">
        <v>28945</v>
      </c>
      <c r="G5" s="2698">
        <v>0.2</v>
      </c>
      <c r="H5" s="2698">
        <v>0.2</v>
      </c>
      <c r="I5" s="2699">
        <f t="shared" si="0"/>
        <v>1</v>
      </c>
      <c r="J5" s="2700"/>
      <c r="K5" s="344"/>
      <c r="L5" s="344"/>
    </row>
    <row r="6" spans="1:12" s="343" customFormat="1">
      <c r="A6" s="2695" t="s">
        <v>2760</v>
      </c>
      <c r="B6" s="2676" t="s">
        <v>2759</v>
      </c>
      <c r="C6" s="2696" t="s">
        <v>2758</v>
      </c>
      <c r="D6" s="2697">
        <v>28573</v>
      </c>
      <c r="E6" s="2697"/>
      <c r="F6" s="2697">
        <v>29311</v>
      </c>
      <c r="G6" s="2698">
        <v>0.17</v>
      </c>
      <c r="H6" s="2698">
        <v>0.17</v>
      </c>
      <c r="I6" s="2701">
        <f t="shared" si="0"/>
        <v>1</v>
      </c>
      <c r="J6" s="2702"/>
      <c r="K6" s="344"/>
      <c r="L6" s="344"/>
    </row>
    <row r="7" spans="1:12" s="343" customFormat="1">
      <c r="A7" s="2695" t="s">
        <v>2757</v>
      </c>
      <c r="B7" s="2676" t="s">
        <v>2756</v>
      </c>
      <c r="C7" s="2696" t="s">
        <v>2742</v>
      </c>
      <c r="D7" s="2697">
        <v>25107</v>
      </c>
      <c r="E7" s="2697"/>
      <c r="F7" s="2697">
        <v>26024</v>
      </c>
      <c r="G7" s="2698">
        <v>0.2</v>
      </c>
      <c r="H7" s="2698">
        <v>0.2</v>
      </c>
      <c r="I7" s="2701">
        <f t="shared" si="0"/>
        <v>1</v>
      </c>
      <c r="J7" s="2702"/>
      <c r="K7" s="352"/>
      <c r="L7" s="344"/>
    </row>
    <row r="8" spans="1:12" s="343" customFormat="1">
      <c r="A8" s="2695" t="s">
        <v>2755</v>
      </c>
      <c r="B8" s="2676" t="s">
        <v>2754</v>
      </c>
      <c r="C8" s="2696" t="s">
        <v>2753</v>
      </c>
      <c r="D8" s="2697">
        <v>20806</v>
      </c>
      <c r="E8" s="2697"/>
      <c r="F8" s="2697">
        <v>26024</v>
      </c>
      <c r="G8" s="2698">
        <v>0.1</v>
      </c>
      <c r="H8" s="2698">
        <v>0.1</v>
      </c>
      <c r="I8" s="2701">
        <f t="shared" si="0"/>
        <v>1</v>
      </c>
      <c r="J8" s="2702"/>
      <c r="K8" s="344"/>
      <c r="L8" s="344"/>
    </row>
    <row r="9" spans="1:12" s="343" customFormat="1">
      <c r="A9" s="2695" t="s">
        <v>2752</v>
      </c>
      <c r="B9" s="2676" t="s">
        <v>2751</v>
      </c>
      <c r="C9" s="2696" t="s">
        <v>2723</v>
      </c>
      <c r="D9" s="2697">
        <v>20806</v>
      </c>
      <c r="E9" s="2697"/>
      <c r="F9" s="2697">
        <v>45017</v>
      </c>
      <c r="G9" s="2698">
        <v>0.2</v>
      </c>
      <c r="H9" s="2698">
        <v>0.1</v>
      </c>
      <c r="I9" s="2701">
        <f t="shared" si="0"/>
        <v>0.5</v>
      </c>
      <c r="J9" s="2702"/>
      <c r="K9" s="344"/>
      <c r="L9" s="344"/>
    </row>
    <row r="10" spans="1:12" s="343" customFormat="1">
      <c r="A10" s="2695"/>
      <c r="B10" s="2676"/>
      <c r="C10" s="2696"/>
      <c r="D10" s="2697"/>
      <c r="E10" s="2697"/>
      <c r="F10" s="2697"/>
      <c r="G10" s="2698"/>
      <c r="H10" s="2698"/>
      <c r="I10" s="2701"/>
      <c r="J10" s="2702"/>
      <c r="K10" s="344"/>
      <c r="L10" s="344"/>
    </row>
    <row r="11" spans="1:12" s="343" customFormat="1">
      <c r="A11" s="2695" t="s">
        <v>2750</v>
      </c>
      <c r="B11" s="2676" t="s">
        <v>2749</v>
      </c>
      <c r="C11" s="2696" t="s">
        <v>2748</v>
      </c>
      <c r="D11" s="2697">
        <v>25778</v>
      </c>
      <c r="E11" s="2697"/>
      <c r="F11" s="2697">
        <v>26390</v>
      </c>
      <c r="G11" s="2698">
        <v>0.2</v>
      </c>
      <c r="H11" s="2698">
        <v>0.2</v>
      </c>
      <c r="I11" s="2701">
        <f>ROUND(H11/G11,2)</f>
        <v>1</v>
      </c>
      <c r="J11" s="2700"/>
      <c r="K11" s="344"/>
      <c r="L11" s="344"/>
    </row>
    <row r="12" spans="1:12" s="343" customFormat="1">
      <c r="A12" s="2695" t="s">
        <v>2747</v>
      </c>
      <c r="B12" s="2676" t="s">
        <v>2746</v>
      </c>
      <c r="C12" s="2696" t="s">
        <v>2745</v>
      </c>
      <c r="D12" s="2697">
        <v>25107</v>
      </c>
      <c r="E12" s="2697"/>
      <c r="F12" s="2697">
        <v>25294</v>
      </c>
      <c r="G12" s="2698">
        <v>0.2</v>
      </c>
      <c r="H12" s="2698">
        <v>0.2</v>
      </c>
      <c r="I12" s="2701">
        <f>ROUND(H12/G12,2)</f>
        <v>1</v>
      </c>
      <c r="J12" s="2702"/>
      <c r="K12" s="344"/>
      <c r="L12" s="344"/>
    </row>
    <row r="13" spans="1:12" s="343" customFormat="1">
      <c r="A13" s="2695" t="s">
        <v>2744</v>
      </c>
      <c r="B13" s="2676" t="s">
        <v>2743</v>
      </c>
      <c r="C13" s="2696" t="s">
        <v>2742</v>
      </c>
      <c r="D13" s="2697">
        <v>31799</v>
      </c>
      <c r="E13" s="2697"/>
      <c r="F13" s="2697">
        <v>37347</v>
      </c>
      <c r="G13" s="2698">
        <v>0.17</v>
      </c>
      <c r="H13" s="2698">
        <v>0.13</v>
      </c>
      <c r="I13" s="2701">
        <f>ROUND(H13/G13,2)</f>
        <v>0.76</v>
      </c>
      <c r="J13" s="2702"/>
      <c r="K13" s="344"/>
      <c r="L13" s="344"/>
    </row>
    <row r="14" spans="1:12" s="343" customFormat="1">
      <c r="A14" s="2695" t="s">
        <v>2741</v>
      </c>
      <c r="B14" s="2676" t="s">
        <v>2740</v>
      </c>
      <c r="C14" s="2703" t="s">
        <v>2739</v>
      </c>
      <c r="D14" s="2697">
        <v>26031</v>
      </c>
      <c r="E14" s="2697"/>
      <c r="F14" s="2697">
        <v>26390</v>
      </c>
      <c r="G14" s="2698">
        <v>0.16</v>
      </c>
      <c r="H14" s="2698">
        <v>0.16</v>
      </c>
      <c r="I14" s="2701">
        <f>ROUND(H14/G14,2)</f>
        <v>1</v>
      </c>
      <c r="J14" s="2702"/>
      <c r="K14" s="344"/>
      <c r="L14" s="344"/>
    </row>
    <row r="15" spans="1:12" s="343" customFormat="1">
      <c r="A15" s="2695" t="s">
        <v>2738</v>
      </c>
      <c r="B15" s="2676" t="s">
        <v>2737</v>
      </c>
      <c r="C15" s="2696" t="s">
        <v>2736</v>
      </c>
      <c r="D15" s="2697">
        <v>24750</v>
      </c>
      <c r="E15" s="2697"/>
      <c r="F15" s="2697">
        <v>26024</v>
      </c>
      <c r="G15" s="2698">
        <v>0.2</v>
      </c>
      <c r="H15" s="2698">
        <v>0.2</v>
      </c>
      <c r="I15" s="2701">
        <f>ROUND(H15/G15,2)</f>
        <v>1</v>
      </c>
      <c r="J15" s="2700"/>
      <c r="K15" s="344"/>
      <c r="L15" s="344"/>
    </row>
    <row r="16" spans="1:12" s="343" customFormat="1">
      <c r="A16" s="2695"/>
      <c r="B16" s="2676"/>
      <c r="C16" s="2696"/>
      <c r="D16" s="2697"/>
      <c r="E16" s="2697"/>
      <c r="F16" s="2697"/>
      <c r="G16" s="2698"/>
      <c r="H16" s="2698"/>
      <c r="I16" s="2701"/>
      <c r="J16" s="2700"/>
      <c r="K16" s="344"/>
      <c r="L16" s="344"/>
    </row>
    <row r="17" spans="1:12" s="343" customFormat="1">
      <c r="A17" s="2695" t="s">
        <v>2735</v>
      </c>
      <c r="B17" s="2676" t="s">
        <v>2734</v>
      </c>
      <c r="C17" s="2703" t="s">
        <v>2733</v>
      </c>
      <c r="D17" s="2697">
        <v>25778</v>
      </c>
      <c r="E17" s="2697"/>
      <c r="F17" s="2697">
        <v>45017</v>
      </c>
      <c r="G17" s="2698">
        <v>0.14000000000000001</v>
      </c>
      <c r="H17" s="2698">
        <v>0.1</v>
      </c>
      <c r="I17" s="2701">
        <f>ROUND(H17/G17,2)</f>
        <v>0.71</v>
      </c>
      <c r="J17" s="2702"/>
      <c r="K17" s="344"/>
      <c r="L17" s="344"/>
    </row>
    <row r="18" spans="1:12" s="343" customFormat="1">
      <c r="A18" s="2695" t="s">
        <v>2732</v>
      </c>
      <c r="B18" s="2676" t="s">
        <v>2731</v>
      </c>
      <c r="C18" s="2703" t="s">
        <v>2547</v>
      </c>
      <c r="D18" s="2697">
        <v>24750</v>
      </c>
      <c r="E18" s="2697"/>
      <c r="F18" s="2697">
        <v>26024</v>
      </c>
      <c r="G18" s="2698">
        <v>0.2</v>
      </c>
      <c r="H18" s="2698">
        <v>0.2</v>
      </c>
      <c r="I18" s="2701">
        <f>ROUND(H18/G18,2)</f>
        <v>1</v>
      </c>
      <c r="J18" s="2702"/>
      <c r="K18" s="344"/>
      <c r="L18" s="344"/>
    </row>
    <row r="19" spans="1:12" s="343" customFormat="1">
      <c r="A19" s="2695" t="s">
        <v>2730</v>
      </c>
      <c r="B19" s="2676" t="s">
        <v>2729</v>
      </c>
      <c r="C19" s="2703" t="s">
        <v>2710</v>
      </c>
      <c r="D19" s="2697">
        <v>20806</v>
      </c>
      <c r="E19" s="2697"/>
      <c r="F19" s="2697"/>
      <c r="G19" s="2698">
        <v>0.18</v>
      </c>
      <c r="H19" s="2698"/>
      <c r="I19" s="2701"/>
      <c r="J19" s="2702"/>
      <c r="K19" s="344"/>
      <c r="L19" s="344"/>
    </row>
    <row r="20" spans="1:12" s="343" customFormat="1">
      <c r="A20" s="2695" t="s">
        <v>2728</v>
      </c>
      <c r="B20" s="2676" t="s">
        <v>2727</v>
      </c>
      <c r="C20" s="2703" t="s">
        <v>2726</v>
      </c>
      <c r="D20" s="2697">
        <v>20806</v>
      </c>
      <c r="E20" s="2697"/>
      <c r="F20" s="2697"/>
      <c r="G20" s="2698">
        <v>0.3</v>
      </c>
      <c r="H20" s="2698"/>
      <c r="I20" s="2701"/>
      <c r="J20" s="2702"/>
      <c r="K20" s="344"/>
      <c r="L20" s="344"/>
    </row>
    <row r="21" spans="1:12" s="343" customFormat="1">
      <c r="A21" s="2695" t="s">
        <v>2725</v>
      </c>
      <c r="B21" s="2676" t="s">
        <v>2724</v>
      </c>
      <c r="C21" s="2703" t="s">
        <v>2723</v>
      </c>
      <c r="D21" s="2697">
        <v>20806</v>
      </c>
      <c r="E21" s="2697"/>
      <c r="F21" s="2697"/>
      <c r="G21" s="2698">
        <v>0.37</v>
      </c>
      <c r="H21" s="2698"/>
      <c r="I21" s="2701"/>
      <c r="J21" s="2702"/>
      <c r="K21" s="344"/>
      <c r="L21" s="344"/>
    </row>
    <row r="22" spans="1:12" s="343" customFormat="1">
      <c r="A22" s="2695"/>
      <c r="B22" s="2676"/>
      <c r="C22" s="2703"/>
      <c r="D22" s="2697"/>
      <c r="E22" s="2697"/>
      <c r="F22" s="2697"/>
      <c r="G22" s="2698"/>
      <c r="H22" s="2698"/>
      <c r="I22" s="2701"/>
      <c r="J22" s="2702"/>
      <c r="K22" s="344"/>
      <c r="L22" s="344"/>
    </row>
    <row r="23" spans="1:12" s="343" customFormat="1">
      <c r="A23" s="2695" t="s">
        <v>2722</v>
      </c>
      <c r="B23" s="2676" t="s">
        <v>2721</v>
      </c>
      <c r="C23" s="2703" t="s">
        <v>2720</v>
      </c>
      <c r="D23" s="2697">
        <v>20806</v>
      </c>
      <c r="E23" s="2697"/>
      <c r="F23" s="2697"/>
      <c r="G23" s="2698">
        <v>0.28000000000000003</v>
      </c>
      <c r="H23" s="2698"/>
      <c r="I23" s="2701"/>
      <c r="J23" s="2702"/>
      <c r="K23" s="344"/>
      <c r="L23" s="344"/>
    </row>
    <row r="24" spans="1:12" s="343" customFormat="1">
      <c r="A24" s="2695" t="s">
        <v>2719</v>
      </c>
      <c r="B24" s="2676" t="s">
        <v>2718</v>
      </c>
      <c r="C24" s="2703" t="s">
        <v>2717</v>
      </c>
      <c r="D24" s="2697">
        <v>24927</v>
      </c>
      <c r="E24" s="2697"/>
      <c r="F24" s="2697">
        <v>41955</v>
      </c>
      <c r="G24" s="2698">
        <v>0.2</v>
      </c>
      <c r="H24" s="2698">
        <v>0.2</v>
      </c>
      <c r="I24" s="2701">
        <f>ROUND(H24/G24,2)</f>
        <v>1</v>
      </c>
      <c r="J24" s="2702"/>
      <c r="K24" s="344"/>
      <c r="L24" s="344"/>
    </row>
    <row r="25" spans="1:12" s="343" customFormat="1">
      <c r="A25" s="2695" t="s">
        <v>2716</v>
      </c>
      <c r="B25" s="2676" t="s">
        <v>2715</v>
      </c>
      <c r="C25" s="2703" t="s">
        <v>2577</v>
      </c>
      <c r="D25" s="2697">
        <v>25107</v>
      </c>
      <c r="E25" s="2697"/>
      <c r="F25" s="2697">
        <v>30773</v>
      </c>
      <c r="G25" s="2698">
        <v>0.3</v>
      </c>
      <c r="H25" s="2698">
        <v>0.3</v>
      </c>
      <c r="I25" s="2701">
        <f>ROUND(H25/G25,2)</f>
        <v>1</v>
      </c>
      <c r="J25" s="2702"/>
      <c r="K25" s="344"/>
      <c r="L25" s="344"/>
    </row>
    <row r="26" spans="1:12" s="343" customFormat="1">
      <c r="A26" s="2695" t="s">
        <v>2714</v>
      </c>
      <c r="B26" s="2676" t="s">
        <v>2713</v>
      </c>
      <c r="C26" s="2703" t="s">
        <v>2577</v>
      </c>
      <c r="D26" s="2697">
        <v>25107</v>
      </c>
      <c r="E26" s="2697"/>
      <c r="F26" s="2697">
        <v>45017</v>
      </c>
      <c r="G26" s="2698">
        <v>0.2</v>
      </c>
      <c r="H26" s="2698">
        <v>0.19</v>
      </c>
      <c r="I26" s="2701">
        <f>ROUND(H26/G26,2)</f>
        <v>0.95</v>
      </c>
      <c r="J26" s="2702"/>
      <c r="K26" s="344"/>
      <c r="L26" s="344"/>
    </row>
    <row r="27" spans="1:12" s="343" customFormat="1">
      <c r="A27" s="2695" t="s">
        <v>2712</v>
      </c>
      <c r="B27" s="2676" t="s">
        <v>2711</v>
      </c>
      <c r="C27" s="2703" t="s">
        <v>2710</v>
      </c>
      <c r="D27" s="2697">
        <v>31799</v>
      </c>
      <c r="E27" s="2697"/>
      <c r="F27" s="2697">
        <v>36617</v>
      </c>
      <c r="G27" s="2698">
        <v>0.12</v>
      </c>
      <c r="H27" s="2698">
        <v>0.12</v>
      </c>
      <c r="I27" s="2701">
        <f>ROUND(H27/G27,2)</f>
        <v>1</v>
      </c>
      <c r="J27" s="2700"/>
      <c r="K27" s="344"/>
      <c r="L27" s="344"/>
    </row>
    <row r="28" spans="1:12" s="343" customFormat="1">
      <c r="A28" s="2695"/>
      <c r="B28" s="2676"/>
      <c r="C28" s="2703"/>
      <c r="D28" s="2697"/>
      <c r="E28" s="2697"/>
      <c r="F28" s="2697"/>
      <c r="G28" s="2698"/>
      <c r="H28" s="2698"/>
      <c r="I28" s="2701"/>
      <c r="J28" s="2700"/>
      <c r="K28" s="344"/>
      <c r="L28" s="344"/>
    </row>
    <row r="29" spans="1:12" s="343" customFormat="1">
      <c r="A29" s="2695" t="s">
        <v>2709</v>
      </c>
      <c r="B29" s="2676" t="s">
        <v>2708</v>
      </c>
      <c r="C29" s="2703" t="s">
        <v>2705</v>
      </c>
      <c r="D29" s="2697">
        <v>31799</v>
      </c>
      <c r="E29" s="2697"/>
      <c r="F29" s="2697">
        <v>38447</v>
      </c>
      <c r="G29" s="2698">
        <v>0.36</v>
      </c>
      <c r="H29" s="2698">
        <v>0.36</v>
      </c>
      <c r="I29" s="2701">
        <f>ROUND(H29/G29,2)</f>
        <v>1</v>
      </c>
      <c r="J29" s="2702"/>
      <c r="K29" s="344"/>
      <c r="L29" s="344"/>
    </row>
    <row r="30" spans="1:12" s="343" customFormat="1">
      <c r="A30" s="2695" t="s">
        <v>2707</v>
      </c>
      <c r="B30" s="2676" t="s">
        <v>2706</v>
      </c>
      <c r="C30" s="2703" t="s">
        <v>2705</v>
      </c>
      <c r="D30" s="2697">
        <v>31799</v>
      </c>
      <c r="E30" s="2697"/>
      <c r="F30" s="2697">
        <v>36342</v>
      </c>
      <c r="G30" s="2698">
        <v>0.12</v>
      </c>
      <c r="H30" s="2698">
        <v>0.12</v>
      </c>
      <c r="I30" s="2701">
        <f>ROUND(H30/G30,2)</f>
        <v>1</v>
      </c>
      <c r="J30" s="2702"/>
      <c r="K30" s="344"/>
      <c r="L30" s="344"/>
    </row>
    <row r="31" spans="1:12" s="343" customFormat="1">
      <c r="A31" s="2695" t="s">
        <v>2704</v>
      </c>
      <c r="B31" s="2676" t="s">
        <v>2703</v>
      </c>
      <c r="C31" s="2703" t="s">
        <v>2702</v>
      </c>
      <c r="D31" s="2697">
        <v>32437</v>
      </c>
      <c r="E31" s="2697"/>
      <c r="F31" s="2697">
        <v>33695</v>
      </c>
      <c r="G31" s="2698">
        <v>0.18</v>
      </c>
      <c r="H31" s="2698">
        <v>0.18</v>
      </c>
      <c r="I31" s="2701">
        <f>ROUND(H31/G31,2)</f>
        <v>1</v>
      </c>
      <c r="J31" s="2702"/>
      <c r="K31" s="344"/>
      <c r="L31" s="344"/>
    </row>
    <row r="32" spans="1:12" s="343" customFormat="1">
      <c r="A32" s="2695" t="s">
        <v>2701</v>
      </c>
      <c r="B32" s="2676" t="s">
        <v>2700</v>
      </c>
      <c r="C32" s="2703" t="s">
        <v>2695</v>
      </c>
      <c r="D32" s="2697">
        <v>32437</v>
      </c>
      <c r="E32" s="2697"/>
      <c r="F32" s="2697">
        <v>32967</v>
      </c>
      <c r="G32" s="2698">
        <v>0.19</v>
      </c>
      <c r="H32" s="2698">
        <v>0.19</v>
      </c>
      <c r="I32" s="2701">
        <f>ROUND(H32/G32,2)</f>
        <v>1</v>
      </c>
      <c r="J32" s="2702"/>
      <c r="K32" s="344"/>
      <c r="L32" s="344"/>
    </row>
    <row r="33" spans="1:12" s="343" customFormat="1">
      <c r="A33" s="2695" t="s">
        <v>2699</v>
      </c>
      <c r="B33" s="2676" t="s">
        <v>2698</v>
      </c>
      <c r="C33" s="2703" t="s">
        <v>2695</v>
      </c>
      <c r="D33" s="2697">
        <v>32437</v>
      </c>
      <c r="E33" s="2697"/>
      <c r="F33" s="2697">
        <v>33695</v>
      </c>
      <c r="G33" s="2698">
        <v>0.18</v>
      </c>
      <c r="H33" s="2698">
        <v>0.18</v>
      </c>
      <c r="I33" s="2701">
        <f>ROUND(H33/G33,2)</f>
        <v>1</v>
      </c>
      <c r="J33" s="2702"/>
      <c r="K33" s="344"/>
      <c r="L33" s="344"/>
    </row>
    <row r="34" spans="1:12" s="343" customFormat="1">
      <c r="A34" s="2695"/>
      <c r="B34" s="2676"/>
      <c r="C34" s="2703"/>
      <c r="D34" s="2697"/>
      <c r="E34" s="2697"/>
      <c r="F34" s="2697"/>
      <c r="G34" s="2698"/>
      <c r="H34" s="2698"/>
      <c r="I34" s="2701"/>
      <c r="J34" s="2702"/>
      <c r="K34" s="344"/>
      <c r="L34" s="344"/>
    </row>
    <row r="35" spans="1:12" s="343" customFormat="1">
      <c r="A35" s="2695" t="s">
        <v>2697</v>
      </c>
      <c r="B35" s="2676" t="s">
        <v>2696</v>
      </c>
      <c r="C35" s="2703" t="s">
        <v>2695</v>
      </c>
      <c r="D35" s="2697">
        <v>32437</v>
      </c>
      <c r="E35" s="2697"/>
      <c r="F35" s="2697">
        <v>33695</v>
      </c>
      <c r="G35" s="2698">
        <v>0.8</v>
      </c>
      <c r="H35" s="2698">
        <v>0.8</v>
      </c>
      <c r="I35" s="2701">
        <f t="shared" ref="I35:I59" si="1">ROUND(H35/G35,2)</f>
        <v>1</v>
      </c>
      <c r="J35" s="2702"/>
      <c r="K35" s="344"/>
      <c r="L35" s="344"/>
    </row>
    <row r="36" spans="1:12" s="343" customFormat="1">
      <c r="A36" s="2695" t="s">
        <v>2694</v>
      </c>
      <c r="B36" s="2676" t="s">
        <v>2693</v>
      </c>
      <c r="C36" s="2703" t="s">
        <v>2692</v>
      </c>
      <c r="D36" s="2697">
        <v>34316</v>
      </c>
      <c r="E36" s="2697"/>
      <c r="F36" s="2697">
        <v>39173</v>
      </c>
      <c r="G36" s="2698">
        <v>0.1</v>
      </c>
      <c r="H36" s="2698">
        <v>0.1</v>
      </c>
      <c r="I36" s="2701">
        <f t="shared" si="1"/>
        <v>1</v>
      </c>
      <c r="J36" s="2702"/>
      <c r="K36" s="344"/>
      <c r="L36" s="344"/>
    </row>
    <row r="37" spans="1:12" s="343" customFormat="1">
      <c r="A37" s="2704" t="s">
        <v>2691</v>
      </c>
      <c r="B37" s="2705" t="s">
        <v>2690</v>
      </c>
      <c r="C37" s="2706" t="s">
        <v>2675</v>
      </c>
      <c r="D37" s="2707">
        <v>34316</v>
      </c>
      <c r="E37" s="2707"/>
      <c r="F37" s="2707">
        <v>39173</v>
      </c>
      <c r="G37" s="2708">
        <v>0.12</v>
      </c>
      <c r="H37" s="2708">
        <v>0.12</v>
      </c>
      <c r="I37" s="2709">
        <f t="shared" si="1"/>
        <v>1</v>
      </c>
      <c r="J37" s="2710"/>
      <c r="K37" s="344"/>
      <c r="L37" s="344"/>
    </row>
    <row r="38" spans="1:12" s="343" customFormat="1">
      <c r="A38" s="2711" t="s">
        <v>2689</v>
      </c>
      <c r="B38" s="2676"/>
      <c r="C38" s="2703"/>
      <c r="D38" s="2697"/>
      <c r="E38" s="2697"/>
      <c r="F38" s="2697"/>
      <c r="G38" s="2698">
        <f>SUM(G39:G43)</f>
        <v>8.2999999999999989</v>
      </c>
      <c r="H38" s="2698">
        <f>SUM(H39:H43)</f>
        <v>7.5</v>
      </c>
      <c r="I38" s="2701">
        <f t="shared" si="1"/>
        <v>0.9</v>
      </c>
      <c r="J38" s="2702"/>
      <c r="K38" s="344"/>
      <c r="L38" s="344"/>
    </row>
    <row r="39" spans="1:12" s="343" customFormat="1">
      <c r="A39" s="2695" t="s">
        <v>2688</v>
      </c>
      <c r="B39" s="2676" t="s">
        <v>2687</v>
      </c>
      <c r="C39" s="2703" t="s">
        <v>2686</v>
      </c>
      <c r="D39" s="2697">
        <v>21640</v>
      </c>
      <c r="E39" s="2697">
        <v>40360</v>
      </c>
      <c r="F39" s="2697">
        <v>41365</v>
      </c>
      <c r="G39" s="2698">
        <v>1.8</v>
      </c>
      <c r="H39" s="2698">
        <v>1.8</v>
      </c>
      <c r="I39" s="2701">
        <f t="shared" si="1"/>
        <v>1</v>
      </c>
      <c r="J39" s="2700" t="s">
        <v>2685</v>
      </c>
      <c r="K39" s="344"/>
      <c r="L39" s="344"/>
    </row>
    <row r="40" spans="1:12" s="343" customFormat="1">
      <c r="A40" s="2695" t="s">
        <v>2354</v>
      </c>
      <c r="B40" s="2716" t="s">
        <v>6833</v>
      </c>
      <c r="C40" s="2703" t="s">
        <v>2684</v>
      </c>
      <c r="D40" s="2697">
        <v>28670</v>
      </c>
      <c r="E40" s="2697"/>
      <c r="F40" s="2697">
        <v>45017</v>
      </c>
      <c r="G40" s="2698">
        <v>1.8</v>
      </c>
      <c r="H40" s="2698">
        <v>1.8</v>
      </c>
      <c r="I40" s="2701">
        <f t="shared" si="1"/>
        <v>1</v>
      </c>
      <c r="J40" s="2700" t="s">
        <v>2683</v>
      </c>
      <c r="K40" s="344"/>
      <c r="L40" s="344"/>
    </row>
    <row r="41" spans="1:12" s="343" customFormat="1">
      <c r="A41" s="2695" t="s">
        <v>2682</v>
      </c>
      <c r="B41" s="2676" t="s">
        <v>2681</v>
      </c>
      <c r="C41" s="2703" t="s">
        <v>2680</v>
      </c>
      <c r="D41" s="2697">
        <v>23820</v>
      </c>
      <c r="E41" s="2697"/>
      <c r="F41" s="2697">
        <v>28946</v>
      </c>
      <c r="G41" s="2698">
        <v>1</v>
      </c>
      <c r="H41" s="2698">
        <v>0.5</v>
      </c>
      <c r="I41" s="2701">
        <f t="shared" si="1"/>
        <v>0.5</v>
      </c>
      <c r="J41" s="2702"/>
      <c r="K41" s="344"/>
      <c r="L41" s="344"/>
    </row>
    <row r="42" spans="1:12" s="343" customFormat="1">
      <c r="A42" s="2695" t="s">
        <v>2348</v>
      </c>
      <c r="B42" s="2676" t="s">
        <v>2679</v>
      </c>
      <c r="C42" s="2703" t="s">
        <v>2678</v>
      </c>
      <c r="D42" s="2697">
        <v>26938</v>
      </c>
      <c r="E42" s="2697"/>
      <c r="F42" s="2697">
        <v>31503</v>
      </c>
      <c r="G42" s="2698">
        <v>2.5</v>
      </c>
      <c r="H42" s="2698">
        <v>2.2000000000000002</v>
      </c>
      <c r="I42" s="2701">
        <f t="shared" si="1"/>
        <v>0.88</v>
      </c>
      <c r="J42" s="2712" t="s">
        <v>2677</v>
      </c>
      <c r="K42" s="344"/>
      <c r="L42" s="344"/>
    </row>
    <row r="43" spans="1:12" s="343" customFormat="1">
      <c r="A43" s="2704" t="s">
        <v>2344</v>
      </c>
      <c r="B43" s="2705" t="s">
        <v>2676</v>
      </c>
      <c r="C43" s="2706" t="s">
        <v>2675</v>
      </c>
      <c r="D43" s="2707">
        <v>34316</v>
      </c>
      <c r="E43" s="2707"/>
      <c r="F43" s="2707">
        <v>39904</v>
      </c>
      <c r="G43" s="2708">
        <v>1.2</v>
      </c>
      <c r="H43" s="2708">
        <v>1.2</v>
      </c>
      <c r="I43" s="2709">
        <f t="shared" si="1"/>
        <v>1</v>
      </c>
      <c r="J43" s="2710"/>
      <c r="K43" s="344"/>
      <c r="L43" s="344"/>
    </row>
    <row r="44" spans="1:12" s="343" customFormat="1">
      <c r="A44" s="2711" t="s">
        <v>2674</v>
      </c>
      <c r="B44" s="2676"/>
      <c r="C44" s="1926"/>
      <c r="D44" s="2697"/>
      <c r="E44" s="2697"/>
      <c r="F44" s="2697"/>
      <c r="G44" s="2698">
        <f>SUM(G45:G47)</f>
        <v>22.200000000000003</v>
      </c>
      <c r="H44" s="2698">
        <f>SUM(H45:H47)</f>
        <v>13.91</v>
      </c>
      <c r="I44" s="2701">
        <f t="shared" si="1"/>
        <v>0.63</v>
      </c>
      <c r="J44" s="2702"/>
      <c r="K44" s="344"/>
      <c r="L44" s="344"/>
    </row>
    <row r="45" spans="1:12" s="343" customFormat="1" ht="27">
      <c r="A45" s="2713" t="s">
        <v>2673</v>
      </c>
      <c r="B45" s="2676" t="s">
        <v>2672</v>
      </c>
      <c r="C45" s="2703" t="s">
        <v>2671</v>
      </c>
      <c r="D45" s="2697">
        <v>20576</v>
      </c>
      <c r="E45" s="2697">
        <v>26840</v>
      </c>
      <c r="F45" s="2697">
        <v>30244</v>
      </c>
      <c r="G45" s="2698">
        <v>4.8</v>
      </c>
      <c r="H45" s="2698">
        <v>4.4000000000000004</v>
      </c>
      <c r="I45" s="2701">
        <f t="shared" si="1"/>
        <v>0.92</v>
      </c>
      <c r="J45" s="2712" t="s">
        <v>2670</v>
      </c>
      <c r="K45" s="344"/>
      <c r="L45" s="344"/>
    </row>
    <row r="46" spans="1:12" s="343" customFormat="1">
      <c r="A46" s="2695" t="s">
        <v>2669</v>
      </c>
      <c r="B46" s="2676" t="s">
        <v>2668</v>
      </c>
      <c r="C46" s="2703" t="s">
        <v>2667</v>
      </c>
      <c r="D46" s="2697">
        <v>22357</v>
      </c>
      <c r="E46" s="2697"/>
      <c r="F46" s="2697">
        <v>26024</v>
      </c>
      <c r="G46" s="2698">
        <v>5.5</v>
      </c>
      <c r="H46" s="2698">
        <v>0.8</v>
      </c>
      <c r="I46" s="2701">
        <f t="shared" si="1"/>
        <v>0.15</v>
      </c>
      <c r="J46" s="2702"/>
      <c r="K46" s="344"/>
      <c r="L46" s="344"/>
    </row>
    <row r="47" spans="1:12" s="343" customFormat="1">
      <c r="A47" s="2704" t="s">
        <v>2666</v>
      </c>
      <c r="B47" s="2705" t="s">
        <v>2665</v>
      </c>
      <c r="C47" s="2706" t="s">
        <v>2664</v>
      </c>
      <c r="D47" s="2707">
        <v>22357</v>
      </c>
      <c r="E47" s="2707">
        <v>28670</v>
      </c>
      <c r="F47" s="2707">
        <v>40725</v>
      </c>
      <c r="G47" s="2708">
        <v>11.9</v>
      </c>
      <c r="H47" s="2708">
        <v>8.7100000000000009</v>
      </c>
      <c r="I47" s="2709">
        <f t="shared" si="1"/>
        <v>0.73</v>
      </c>
      <c r="J47" s="2710" t="s">
        <v>2663</v>
      </c>
      <c r="K47" s="344"/>
      <c r="L47" s="344"/>
    </row>
    <row r="48" spans="1:12" s="343" customFormat="1">
      <c r="A48" s="2711" t="s">
        <v>2662</v>
      </c>
      <c r="B48" s="2676"/>
      <c r="C48" s="2703"/>
      <c r="D48" s="2697"/>
      <c r="E48" s="2697"/>
      <c r="F48" s="2697"/>
      <c r="G48" s="2698">
        <f>SUM(G49:G50)</f>
        <v>56.9</v>
      </c>
      <c r="H48" s="2698">
        <f>SUM(H49:H50)</f>
        <v>33.300000000000004</v>
      </c>
      <c r="I48" s="2701">
        <f t="shared" si="1"/>
        <v>0.59</v>
      </c>
      <c r="J48" s="2702"/>
      <c r="K48" s="344"/>
      <c r="L48" s="344"/>
    </row>
    <row r="49" spans="1:12" s="343" customFormat="1" ht="27">
      <c r="A49" s="2713" t="s">
        <v>2661</v>
      </c>
      <c r="B49" s="2676" t="s">
        <v>2660</v>
      </c>
      <c r="C49" s="2703" t="s">
        <v>2659</v>
      </c>
      <c r="D49" s="2697">
        <v>19576</v>
      </c>
      <c r="E49" s="2697">
        <v>33938</v>
      </c>
      <c r="F49" s="2697">
        <v>37373</v>
      </c>
      <c r="G49" s="2698">
        <v>37.5</v>
      </c>
      <c r="H49" s="2698">
        <v>32.200000000000003</v>
      </c>
      <c r="I49" s="2701">
        <f t="shared" si="1"/>
        <v>0.86</v>
      </c>
      <c r="J49" s="2712" t="s">
        <v>2658</v>
      </c>
      <c r="K49" s="344"/>
      <c r="L49" s="344"/>
    </row>
    <row r="50" spans="1:12" s="343" customFormat="1">
      <c r="A50" s="2704" t="s">
        <v>2657</v>
      </c>
      <c r="B50" s="2705" t="s">
        <v>2656</v>
      </c>
      <c r="C50" s="2706" t="s">
        <v>2220</v>
      </c>
      <c r="D50" s="2707">
        <v>22357</v>
      </c>
      <c r="E50" s="2707">
        <v>29486</v>
      </c>
      <c r="F50" s="2707">
        <v>26390</v>
      </c>
      <c r="G50" s="2708">
        <v>19.399999999999999</v>
      </c>
      <c r="H50" s="2708">
        <v>1.1000000000000001</v>
      </c>
      <c r="I50" s="2709">
        <f t="shared" si="1"/>
        <v>0.06</v>
      </c>
      <c r="J50" s="2710"/>
      <c r="K50" s="344"/>
      <c r="L50" s="344"/>
    </row>
    <row r="51" spans="1:12" s="343" customFormat="1">
      <c r="A51" s="2711" t="s">
        <v>2655</v>
      </c>
      <c r="B51" s="2676"/>
      <c r="C51" s="2703"/>
      <c r="D51" s="2697"/>
      <c r="E51" s="2697"/>
      <c r="F51" s="2697"/>
      <c r="G51" s="2698">
        <f>SUM(G52)</f>
        <v>27.7</v>
      </c>
      <c r="H51" s="2698">
        <f>SUM(H52)</f>
        <v>14.5</v>
      </c>
      <c r="I51" s="2701">
        <f t="shared" si="1"/>
        <v>0.52</v>
      </c>
      <c r="J51" s="2702"/>
      <c r="K51" s="344"/>
      <c r="L51" s="344"/>
    </row>
    <row r="52" spans="1:12" s="343" customFormat="1" ht="27">
      <c r="A52" s="2714" t="s">
        <v>2654</v>
      </c>
      <c r="B52" s="2705" t="s">
        <v>2653</v>
      </c>
      <c r="C52" s="2706" t="s">
        <v>2652</v>
      </c>
      <c r="D52" s="2707">
        <v>29920</v>
      </c>
      <c r="E52" s="2707">
        <v>39615</v>
      </c>
      <c r="F52" s="2707">
        <v>34895</v>
      </c>
      <c r="G52" s="2708">
        <v>27.7</v>
      </c>
      <c r="H52" s="2708">
        <v>14.5</v>
      </c>
      <c r="I52" s="2709">
        <f t="shared" si="1"/>
        <v>0.52</v>
      </c>
      <c r="J52" s="2715" t="s">
        <v>2651</v>
      </c>
      <c r="K52" s="344"/>
      <c r="L52" s="344"/>
    </row>
    <row r="53" spans="1:12" s="343" customFormat="1">
      <c r="A53" s="2711" t="s">
        <v>2650</v>
      </c>
      <c r="B53" s="2676"/>
      <c r="C53" s="2703" t="s">
        <v>2649</v>
      </c>
      <c r="D53" s="2697"/>
      <c r="E53" s="2697"/>
      <c r="F53" s="2697"/>
      <c r="G53" s="2698">
        <f>SUM(G54)</f>
        <v>15.5</v>
      </c>
      <c r="H53" s="2698">
        <f>SUM(H54)</f>
        <v>13.7</v>
      </c>
      <c r="I53" s="2701">
        <f t="shared" si="1"/>
        <v>0.88</v>
      </c>
      <c r="J53" s="2702"/>
      <c r="K53" s="344"/>
      <c r="L53" s="344"/>
    </row>
    <row r="54" spans="1:12" s="343" customFormat="1">
      <c r="A54" s="2704" t="s">
        <v>2648</v>
      </c>
      <c r="B54" s="2705" t="s">
        <v>2647</v>
      </c>
      <c r="C54" s="2706" t="s">
        <v>2646</v>
      </c>
      <c r="D54" s="2707">
        <v>26840</v>
      </c>
      <c r="E54" s="2707"/>
      <c r="F54" s="2707">
        <v>27484</v>
      </c>
      <c r="G54" s="2708">
        <v>15.5</v>
      </c>
      <c r="H54" s="2708">
        <v>13.7</v>
      </c>
      <c r="I54" s="2709">
        <f t="shared" si="1"/>
        <v>0.88</v>
      </c>
      <c r="J54" s="2710" t="s">
        <v>2645</v>
      </c>
      <c r="K54" s="344"/>
      <c r="L54" s="344"/>
    </row>
    <row r="55" spans="1:12" s="343" customFormat="1">
      <c r="A55" s="2711" t="s">
        <v>2644</v>
      </c>
      <c r="B55" s="2676"/>
      <c r="C55" s="2703"/>
      <c r="D55" s="2697"/>
      <c r="E55" s="2697"/>
      <c r="F55" s="2697"/>
      <c r="G55" s="2698">
        <f>SUM(G56)</f>
        <v>53.8</v>
      </c>
      <c r="H55" s="2698">
        <f>SUM(H56)</f>
        <v>53.8</v>
      </c>
      <c r="I55" s="2701">
        <f t="shared" si="1"/>
        <v>1</v>
      </c>
      <c r="J55" s="2702"/>
      <c r="K55" s="344"/>
      <c r="L55" s="344"/>
    </row>
    <row r="56" spans="1:12" s="343" customFormat="1">
      <c r="A56" s="2695" t="s">
        <v>2643</v>
      </c>
      <c r="B56" s="2716" t="s">
        <v>2642</v>
      </c>
      <c r="C56" s="2696" t="s">
        <v>2641</v>
      </c>
      <c r="D56" s="2697">
        <v>33220</v>
      </c>
      <c r="E56" s="2697"/>
      <c r="F56" s="2697">
        <v>36267</v>
      </c>
      <c r="G56" s="2698">
        <v>53.8</v>
      </c>
      <c r="H56" s="2698">
        <v>53.8</v>
      </c>
      <c r="I56" s="2701">
        <f t="shared" si="1"/>
        <v>1</v>
      </c>
      <c r="J56" s="2702" t="s">
        <v>2640</v>
      </c>
      <c r="K56" s="344"/>
      <c r="L56" s="344"/>
    </row>
    <row r="57" spans="1:12" s="343" customFormat="1">
      <c r="A57" s="2717" t="s">
        <v>2639</v>
      </c>
      <c r="B57" s="2718"/>
      <c r="C57" s="2719" t="s">
        <v>2638</v>
      </c>
      <c r="D57" s="2692"/>
      <c r="E57" s="2692"/>
      <c r="F57" s="2692"/>
      <c r="G57" s="2693">
        <f>SUM(G58)</f>
        <v>2.7</v>
      </c>
      <c r="H57" s="2693">
        <f>SUM(H58)</f>
        <v>2.7</v>
      </c>
      <c r="I57" s="2720">
        <f t="shared" si="1"/>
        <v>1</v>
      </c>
      <c r="J57" s="2694"/>
      <c r="K57" s="344"/>
      <c r="L57" s="344"/>
    </row>
    <row r="58" spans="1:12" s="343" customFormat="1" ht="14.25" thickBot="1">
      <c r="A58" s="2721">
        <v>1</v>
      </c>
      <c r="B58" s="2722" t="s">
        <v>2637</v>
      </c>
      <c r="C58" s="2723" t="s">
        <v>2636</v>
      </c>
      <c r="D58" s="2723">
        <v>28926</v>
      </c>
      <c r="E58" s="2723"/>
      <c r="F58" s="2848">
        <v>34424</v>
      </c>
      <c r="G58" s="2849">
        <v>2.7</v>
      </c>
      <c r="H58" s="2849">
        <v>2.7</v>
      </c>
      <c r="I58" s="2850">
        <f t="shared" si="1"/>
        <v>1</v>
      </c>
      <c r="J58" s="2724"/>
      <c r="K58" s="344"/>
      <c r="L58" s="344"/>
    </row>
    <row r="59" spans="1:12">
      <c r="A59" s="2725" t="s">
        <v>1724</v>
      </c>
      <c r="B59" s="2726"/>
      <c r="C59" s="2691"/>
      <c r="D59" s="2726"/>
      <c r="E59" s="2727"/>
      <c r="F59" s="2727"/>
      <c r="G59" s="2693">
        <f>G4+G38+G44+G48+G51+G53+G55+G57</f>
        <v>193.24</v>
      </c>
      <c r="H59" s="2693">
        <f>H4+H38+H44+H48+H51+H53+H55+H57</f>
        <v>144.22999999999999</v>
      </c>
      <c r="I59" s="2701">
        <f t="shared" si="1"/>
        <v>0.75</v>
      </c>
      <c r="J59" s="2694"/>
      <c r="K59" s="470"/>
      <c r="L59" s="470"/>
    </row>
    <row r="60" spans="1:12" ht="14.25" thickBot="1">
      <c r="A60" s="2728"/>
      <c r="B60" s="2729"/>
      <c r="C60" s="2730"/>
      <c r="D60" s="2729"/>
      <c r="E60" s="2731"/>
      <c r="F60" s="2851"/>
      <c r="G60" s="2852">
        <v>42</v>
      </c>
      <c r="H60" s="2852">
        <v>38</v>
      </c>
      <c r="I60" s="2850"/>
      <c r="J60" s="2724"/>
      <c r="K60" s="470"/>
      <c r="L60" s="470"/>
    </row>
    <row r="61" spans="1:12">
      <c r="A61" s="2732"/>
      <c r="B61" s="2733"/>
      <c r="C61" s="2734"/>
      <c r="D61" s="2733"/>
      <c r="E61" s="2734"/>
      <c r="F61" s="2734"/>
      <c r="G61" s="2735"/>
      <c r="H61" s="2735"/>
      <c r="I61" s="2701"/>
      <c r="J61" s="2736" t="s">
        <v>2388</v>
      </c>
      <c r="K61" s="470"/>
      <c r="L61" s="470"/>
    </row>
    <row r="62" spans="1:12">
      <c r="A62" s="2732"/>
      <c r="B62" s="2733"/>
      <c r="C62" s="2734"/>
      <c r="D62" s="2733"/>
      <c r="E62" s="2734"/>
      <c r="F62" s="2734"/>
      <c r="G62" s="2735"/>
      <c r="H62" s="2735"/>
      <c r="I62" s="2701"/>
      <c r="J62" s="2736"/>
      <c r="K62" s="470"/>
      <c r="L62" s="470"/>
    </row>
    <row r="63" spans="1:12">
      <c r="A63" s="479"/>
      <c r="B63" s="478"/>
      <c r="C63" s="477"/>
      <c r="D63" s="478"/>
      <c r="E63" s="477"/>
      <c r="F63" s="477"/>
      <c r="G63" s="476"/>
      <c r="H63" s="476"/>
      <c r="I63" s="475"/>
      <c r="J63" s="474"/>
    </row>
    <row r="64" spans="1:12">
      <c r="J64" s="473"/>
    </row>
  </sheetData>
  <mergeCells count="5">
    <mergeCell ref="A2:A3"/>
    <mergeCell ref="J2:J3"/>
    <mergeCell ref="B2:B3"/>
    <mergeCell ref="C2:C3"/>
    <mergeCell ref="I2:I3"/>
  </mergeCells>
  <phoneticPr fontId="2"/>
  <hyperlinks>
    <hyperlink ref="L2" location="目次!F225" display="目 次" xr:uid="{00000000-0004-0000-C400-000000000000}"/>
  </hyperlinks>
  <pageMargins left="0.86614173228346458" right="0.82677165354330717" top="0.78740157480314965" bottom="0.82677165354330717" header="0.51181102362204722" footer="0.6692913385826772"/>
  <pageSetup paperSize="9" scale="64" orientation="portrait" horizontalDpi="300" verticalDpi="300"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H34"/>
  <sheetViews>
    <sheetView showGridLines="0" zoomScaleNormal="100" zoomScaleSheetLayoutView="115" workbookViewId="0">
      <selection activeCell="H3" sqref="H3"/>
    </sheetView>
  </sheetViews>
  <sheetFormatPr defaultRowHeight="13.5"/>
  <cols>
    <col min="1" max="1" width="17.375" style="365" customWidth="1"/>
    <col min="2" max="2" width="19" style="365" customWidth="1"/>
    <col min="3" max="3" width="12.875" style="365" customWidth="1"/>
    <col min="4" max="4" width="8.25" style="365" customWidth="1"/>
    <col min="5" max="5" width="27.125" style="365" customWidth="1"/>
    <col min="6" max="6" width="4.125" style="364" customWidth="1"/>
    <col min="7" max="7" width="9" style="364"/>
    <col min="8" max="8" width="11.375" style="364" customWidth="1"/>
    <col min="9" max="16384" width="9" style="364"/>
  </cols>
  <sheetData>
    <row r="1" spans="1:8" ht="14.25">
      <c r="A1" s="1488" t="s">
        <v>2829</v>
      </c>
      <c r="F1" s="470"/>
      <c r="G1" s="470"/>
      <c r="H1" s="470"/>
    </row>
    <row r="2" spans="1:8" ht="14.25" thickBot="1">
      <c r="A2" s="470" t="s">
        <v>2828</v>
      </c>
      <c r="B2" s="840"/>
      <c r="C2" s="840"/>
      <c r="D2" s="840"/>
      <c r="E2" s="2688" t="s">
        <v>6896</v>
      </c>
      <c r="F2" s="771"/>
      <c r="G2" s="470"/>
      <c r="H2" s="470"/>
    </row>
    <row r="3" spans="1:8" s="343" customFormat="1" ht="24" customHeight="1">
      <c r="A3" s="2737" t="s">
        <v>2773</v>
      </c>
      <c r="B3" s="2738" t="s">
        <v>2772</v>
      </c>
      <c r="C3" s="2739" t="s">
        <v>2770</v>
      </c>
      <c r="D3" s="2740" t="s">
        <v>2827</v>
      </c>
      <c r="E3" s="2741" t="s">
        <v>2826</v>
      </c>
      <c r="F3" s="348"/>
      <c r="G3" s="352"/>
      <c r="H3" s="589" t="s">
        <v>8131</v>
      </c>
    </row>
    <row r="4" spans="1:8" s="343" customFormat="1" ht="9" customHeight="1">
      <c r="A4" s="2742"/>
      <c r="B4" s="2743"/>
      <c r="C4" s="2742"/>
      <c r="D4" s="2744"/>
      <c r="E4" s="2745"/>
      <c r="F4" s="348"/>
      <c r="G4" s="344"/>
      <c r="H4" s="344"/>
    </row>
    <row r="5" spans="1:8" s="343" customFormat="1" ht="19.5" customHeight="1">
      <c r="A5" s="518" t="s">
        <v>2825</v>
      </c>
      <c r="B5" s="1941" t="s">
        <v>2824</v>
      </c>
      <c r="C5" s="2746">
        <v>23437</v>
      </c>
      <c r="D5" s="518">
        <v>495</v>
      </c>
      <c r="E5" s="2747" t="s">
        <v>2823</v>
      </c>
      <c r="F5" s="2748"/>
      <c r="G5" s="344"/>
      <c r="H5" s="344"/>
    </row>
    <row r="6" spans="1:8" s="343" customFormat="1" ht="19.5" customHeight="1">
      <c r="A6" s="518" t="s">
        <v>2822</v>
      </c>
      <c r="B6" s="1941" t="s">
        <v>2821</v>
      </c>
      <c r="C6" s="2746">
        <v>23437</v>
      </c>
      <c r="D6" s="518">
        <v>454</v>
      </c>
      <c r="E6" s="2747" t="s">
        <v>2813</v>
      </c>
      <c r="F6" s="2748"/>
      <c r="G6" s="344"/>
      <c r="H6" s="344"/>
    </row>
    <row r="7" spans="1:8" s="343" customFormat="1" ht="19.5" customHeight="1">
      <c r="A7" s="518" t="s">
        <v>2820</v>
      </c>
      <c r="B7" s="1941" t="s">
        <v>2819</v>
      </c>
      <c r="C7" s="2746">
        <v>24532</v>
      </c>
      <c r="D7" s="518">
        <v>258</v>
      </c>
      <c r="E7" s="2747" t="s">
        <v>2818</v>
      </c>
      <c r="F7" s="2748"/>
      <c r="G7" s="344"/>
      <c r="H7" s="344"/>
    </row>
    <row r="8" spans="1:8" s="343" customFormat="1" ht="19.5" customHeight="1">
      <c r="A8" s="518" t="s">
        <v>2817</v>
      </c>
      <c r="B8" s="1941" t="s">
        <v>2816</v>
      </c>
      <c r="C8" s="2746">
        <v>25628</v>
      </c>
      <c r="D8" s="518">
        <v>693</v>
      </c>
      <c r="E8" s="2747"/>
      <c r="F8" s="2748"/>
      <c r="G8" s="352"/>
      <c r="H8" s="344"/>
    </row>
    <row r="9" spans="1:8" s="343" customFormat="1" ht="8.25" customHeight="1">
      <c r="A9" s="518"/>
      <c r="B9" s="1941"/>
      <c r="C9" s="2746"/>
      <c r="D9" s="518"/>
      <c r="E9" s="2747"/>
      <c r="F9" s="2748"/>
      <c r="G9" s="344"/>
      <c r="H9" s="344"/>
    </row>
    <row r="10" spans="1:8" s="343" customFormat="1" ht="19.5" customHeight="1">
      <c r="A10" s="518" t="s">
        <v>2815</v>
      </c>
      <c r="B10" s="1941" t="s">
        <v>2814</v>
      </c>
      <c r="C10" s="2746">
        <v>26359</v>
      </c>
      <c r="D10" s="518">
        <v>792</v>
      </c>
      <c r="E10" s="2747" t="s">
        <v>2813</v>
      </c>
      <c r="F10" s="2748"/>
      <c r="G10" s="344"/>
      <c r="H10" s="344"/>
    </row>
    <row r="11" spans="1:8" s="343" customFormat="1" ht="19.5" customHeight="1">
      <c r="A11" s="518" t="s">
        <v>2812</v>
      </c>
      <c r="B11" s="1941" t="s">
        <v>2811</v>
      </c>
      <c r="C11" s="2746">
        <v>26359</v>
      </c>
      <c r="D11" s="518">
        <v>509</v>
      </c>
      <c r="E11" s="2747" t="s">
        <v>2784</v>
      </c>
      <c r="F11" s="2748"/>
      <c r="G11" s="344"/>
      <c r="H11" s="344"/>
    </row>
    <row r="12" spans="1:8" s="343" customFormat="1" ht="19.5" customHeight="1">
      <c r="A12" s="518" t="s">
        <v>2810</v>
      </c>
      <c r="B12" s="1941" t="s">
        <v>2809</v>
      </c>
      <c r="C12" s="2746">
        <v>26724</v>
      </c>
      <c r="D12" s="518">
        <v>960</v>
      </c>
      <c r="E12" s="2747" t="s">
        <v>2808</v>
      </c>
      <c r="F12" s="2748"/>
      <c r="G12" s="344"/>
      <c r="H12" s="344"/>
    </row>
    <row r="13" spans="1:8" s="343" customFormat="1" ht="19.5" customHeight="1">
      <c r="A13" s="518" t="s">
        <v>2807</v>
      </c>
      <c r="B13" s="1941" t="s">
        <v>2806</v>
      </c>
      <c r="C13" s="2749" t="s">
        <v>6579</v>
      </c>
      <c r="D13" s="518">
        <v>3528</v>
      </c>
      <c r="E13" s="2747" t="s">
        <v>2805</v>
      </c>
      <c r="F13" s="2748"/>
      <c r="G13" s="344"/>
      <c r="H13" s="344"/>
    </row>
    <row r="14" spans="1:8" s="343" customFormat="1" ht="19.5" customHeight="1">
      <c r="A14" s="518" t="s">
        <v>2804</v>
      </c>
      <c r="B14" s="1941" t="s">
        <v>2803</v>
      </c>
      <c r="C14" s="2746">
        <v>27454</v>
      </c>
      <c r="D14" s="518">
        <v>136</v>
      </c>
      <c r="E14" s="2747"/>
      <c r="F14" s="2748"/>
      <c r="G14" s="344"/>
      <c r="H14" s="344"/>
    </row>
    <row r="15" spans="1:8" s="343" customFormat="1" ht="8.25" customHeight="1">
      <c r="A15" s="518"/>
      <c r="B15" s="1941"/>
      <c r="C15" s="2746"/>
      <c r="D15" s="518"/>
      <c r="E15" s="2747"/>
      <c r="F15" s="2748"/>
      <c r="G15" s="344"/>
      <c r="H15" s="344"/>
    </row>
    <row r="16" spans="1:8" s="343" customFormat="1" ht="19.5" customHeight="1">
      <c r="A16" s="518" t="s">
        <v>2802</v>
      </c>
      <c r="B16" s="1941" t="s">
        <v>2801</v>
      </c>
      <c r="C16" s="2746">
        <v>27791</v>
      </c>
      <c r="D16" s="518">
        <v>1590</v>
      </c>
      <c r="E16" s="2747" t="s">
        <v>2787</v>
      </c>
      <c r="F16" s="2748"/>
      <c r="G16" s="344"/>
      <c r="H16" s="344"/>
    </row>
    <row r="17" spans="1:8" s="343" customFormat="1" ht="19.5" customHeight="1">
      <c r="A17" s="518" t="s">
        <v>2800</v>
      </c>
      <c r="B17" s="1941" t="s">
        <v>2799</v>
      </c>
      <c r="C17" s="2746">
        <v>28550</v>
      </c>
      <c r="D17" s="518">
        <v>826</v>
      </c>
      <c r="E17" s="2747" t="s">
        <v>2798</v>
      </c>
      <c r="F17" s="2748"/>
      <c r="G17" s="344"/>
      <c r="H17" s="344"/>
    </row>
    <row r="18" spans="1:8" s="343" customFormat="1" ht="19.5" customHeight="1">
      <c r="A18" s="518" t="s">
        <v>2797</v>
      </c>
      <c r="B18" s="1941" t="s">
        <v>2796</v>
      </c>
      <c r="C18" s="2746">
        <v>28915</v>
      </c>
      <c r="D18" s="518">
        <v>776</v>
      </c>
      <c r="E18" s="2747"/>
      <c r="F18" s="2748"/>
      <c r="G18" s="344"/>
      <c r="H18" s="344"/>
    </row>
    <row r="19" spans="1:8" s="343" customFormat="1" ht="19.5" customHeight="1">
      <c r="A19" s="518" t="s">
        <v>2795</v>
      </c>
      <c r="B19" s="1941" t="s">
        <v>2794</v>
      </c>
      <c r="C19" s="2746">
        <v>29495</v>
      </c>
      <c r="D19" s="518">
        <v>600</v>
      </c>
      <c r="E19" s="2747" t="s">
        <v>2793</v>
      </c>
      <c r="F19" s="2748"/>
      <c r="G19" s="344"/>
      <c r="H19" s="344"/>
    </row>
    <row r="20" spans="1:8" s="343" customFormat="1" ht="19.5" customHeight="1">
      <c r="A20" s="518" t="s">
        <v>2792</v>
      </c>
      <c r="B20" s="1941" t="s">
        <v>2791</v>
      </c>
      <c r="C20" s="2746">
        <v>24504</v>
      </c>
      <c r="D20" s="518">
        <v>671</v>
      </c>
      <c r="E20" s="2747" t="s">
        <v>2790</v>
      </c>
      <c r="F20" s="2748"/>
      <c r="G20" s="344"/>
      <c r="H20" s="344"/>
    </row>
    <row r="21" spans="1:8" s="343" customFormat="1" ht="8.25" customHeight="1">
      <c r="A21" s="518"/>
      <c r="B21" s="1941"/>
      <c r="C21" s="2746"/>
      <c r="D21" s="518"/>
      <c r="E21" s="2747"/>
      <c r="F21" s="2748"/>
      <c r="G21" s="344"/>
      <c r="H21" s="344"/>
    </row>
    <row r="22" spans="1:8" s="343" customFormat="1" ht="19.5" customHeight="1">
      <c r="A22" s="518" t="s">
        <v>2789</v>
      </c>
      <c r="B22" s="1941" t="s">
        <v>2788</v>
      </c>
      <c r="C22" s="2746">
        <v>30773</v>
      </c>
      <c r="D22" s="518">
        <v>165</v>
      </c>
      <c r="E22" s="2747" t="s">
        <v>2787</v>
      </c>
      <c r="F22" s="2748"/>
      <c r="G22" s="344"/>
      <c r="H22" s="344"/>
    </row>
    <row r="23" spans="1:8" s="343" customFormat="1" ht="19.5" customHeight="1">
      <c r="A23" s="518" t="s">
        <v>2786</v>
      </c>
      <c r="B23" s="1941" t="s">
        <v>2785</v>
      </c>
      <c r="C23" s="2746">
        <v>30773</v>
      </c>
      <c r="D23" s="518">
        <v>363</v>
      </c>
      <c r="E23" s="2747" t="s">
        <v>2784</v>
      </c>
      <c r="F23" s="2748"/>
      <c r="G23" s="344"/>
      <c r="H23" s="344"/>
    </row>
    <row r="24" spans="1:8" s="343" customFormat="1" ht="19.5" customHeight="1">
      <c r="A24" s="518" t="s">
        <v>2783</v>
      </c>
      <c r="B24" s="1941" t="s">
        <v>2782</v>
      </c>
      <c r="C24" s="2746">
        <v>26451</v>
      </c>
      <c r="D24" s="518">
        <v>558</v>
      </c>
      <c r="E24" s="2747" t="s">
        <v>2781</v>
      </c>
      <c r="F24" s="2748"/>
      <c r="G24" s="344"/>
      <c r="H24" s="344"/>
    </row>
    <row r="25" spans="1:8" s="343" customFormat="1" ht="19.5" customHeight="1">
      <c r="A25" s="518" t="s">
        <v>2780</v>
      </c>
      <c r="B25" s="1941" t="s">
        <v>2779</v>
      </c>
      <c r="C25" s="2749" t="s">
        <v>6382</v>
      </c>
      <c r="D25" s="518">
        <v>230</v>
      </c>
      <c r="E25" s="2747" t="s">
        <v>2778</v>
      </c>
      <c r="F25" s="2748"/>
      <c r="G25" s="344"/>
      <c r="H25" s="344"/>
    </row>
    <row r="26" spans="1:8" s="343" customFormat="1" ht="19.5" customHeight="1">
      <c r="A26" s="518" t="s">
        <v>2777</v>
      </c>
      <c r="B26" s="1941" t="s">
        <v>2776</v>
      </c>
      <c r="C26" s="2746" t="s">
        <v>6383</v>
      </c>
      <c r="D26" s="518">
        <v>1648</v>
      </c>
      <c r="E26" s="2747" t="s">
        <v>2775</v>
      </c>
      <c r="F26" s="2748"/>
      <c r="G26" s="344"/>
      <c r="H26" s="344"/>
    </row>
    <row r="27" spans="1:8" s="343" customFormat="1" ht="8.25" customHeight="1">
      <c r="A27" s="2750"/>
      <c r="B27" s="4059"/>
      <c r="C27" s="2751"/>
      <c r="D27" s="518"/>
      <c r="E27" s="2752"/>
      <c r="F27" s="2748"/>
      <c r="G27" s="344"/>
      <c r="H27" s="344"/>
    </row>
    <row r="28" spans="1:8" s="480" customFormat="1" ht="19.5" customHeight="1" thickBot="1">
      <c r="A28" s="2753" t="s">
        <v>1724</v>
      </c>
      <c r="B28" s="2754">
        <v>19</v>
      </c>
      <c r="C28" s="2533"/>
      <c r="D28" s="2755">
        <f>SUM(D5:D27)</f>
        <v>15252</v>
      </c>
      <c r="E28" s="2724"/>
    </row>
    <row r="29" spans="1:8">
      <c r="A29" s="470"/>
      <c r="B29" s="470"/>
      <c r="C29" s="470"/>
      <c r="D29" s="430"/>
      <c r="E29" s="2736" t="s">
        <v>2388</v>
      </c>
      <c r="F29" s="470"/>
      <c r="G29" s="470"/>
      <c r="H29" s="470"/>
    </row>
    <row r="30" spans="1:8">
      <c r="F30" s="470"/>
      <c r="G30" s="470"/>
      <c r="H30" s="470"/>
    </row>
    <row r="34" spans="3:3">
      <c r="C34" s="469"/>
    </row>
  </sheetData>
  <phoneticPr fontId="2"/>
  <hyperlinks>
    <hyperlink ref="H3" location="目次!F226" display="目 次 " xr:uid="{00000000-0004-0000-C5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1270C-164D-4311-83DC-A15AD261C1DE}">
  <sheetPr>
    <pageSetUpPr fitToPage="1"/>
  </sheetPr>
  <dimension ref="A1:J83"/>
  <sheetViews>
    <sheetView showGridLines="0" zoomScaleNormal="100" workbookViewId="0">
      <selection activeCell="F183" sqref="F183"/>
    </sheetView>
  </sheetViews>
  <sheetFormatPr defaultRowHeight="18.75"/>
  <cols>
    <col min="1" max="1" width="7.875" customWidth="1"/>
    <col min="2" max="2" width="21.875" customWidth="1"/>
    <col min="3" max="8" width="19.125" style="602" customWidth="1"/>
  </cols>
  <sheetData>
    <row r="1" spans="1:10">
      <c r="A1" s="5228" t="s">
        <v>8138</v>
      </c>
      <c r="B1" s="5228"/>
      <c r="C1" s="5160" t="s">
        <v>8139</v>
      </c>
      <c r="D1" s="5161"/>
      <c r="E1" s="5161"/>
      <c r="F1" s="5161"/>
      <c r="G1" s="5161"/>
      <c r="H1" s="5161"/>
      <c r="I1" s="5162"/>
    </row>
    <row r="2" spans="1:10">
      <c r="A2" s="5163" t="s">
        <v>8140</v>
      </c>
      <c r="B2" s="5164"/>
      <c r="C2" s="5165"/>
      <c r="D2" s="5165"/>
      <c r="E2" s="5161"/>
      <c r="F2" s="5161"/>
      <c r="G2" s="5161"/>
      <c r="H2" s="5161"/>
      <c r="I2" s="5162"/>
    </row>
    <row r="3" spans="1:10">
      <c r="A3" s="5166"/>
      <c r="B3" s="5167" t="s">
        <v>8141</v>
      </c>
      <c r="C3" s="5168" t="s">
        <v>5753</v>
      </c>
      <c r="D3" s="5169" t="s">
        <v>5754</v>
      </c>
      <c r="E3" s="5169" t="s">
        <v>5755</v>
      </c>
      <c r="F3" s="5169" t="s">
        <v>5756</v>
      </c>
      <c r="G3" s="5170" t="s">
        <v>4920</v>
      </c>
      <c r="H3" s="5171" t="s">
        <v>5757</v>
      </c>
      <c r="I3" s="5162"/>
    </row>
    <row r="4" spans="1:10">
      <c r="A4" s="5166"/>
      <c r="B4" s="5167"/>
      <c r="C4" s="5168" t="s">
        <v>5758</v>
      </c>
      <c r="D4" s="5169" t="s">
        <v>4953</v>
      </c>
      <c r="E4" s="5169" t="s">
        <v>4954</v>
      </c>
      <c r="F4" s="5169" t="s">
        <v>4955</v>
      </c>
      <c r="G4" s="5169" t="s">
        <v>5214</v>
      </c>
      <c r="H4" s="5172" t="s">
        <v>5215</v>
      </c>
      <c r="I4" s="5162"/>
    </row>
    <row r="5" spans="1:10">
      <c r="A5" s="5166"/>
      <c r="B5" s="5167"/>
      <c r="C5" s="5173" t="s">
        <v>5216</v>
      </c>
      <c r="D5" s="5170" t="s">
        <v>5217</v>
      </c>
      <c r="E5" s="5170" t="s">
        <v>5218</v>
      </c>
      <c r="F5" s="5170" t="s">
        <v>5219</v>
      </c>
      <c r="G5" s="5169" t="s">
        <v>5220</v>
      </c>
      <c r="H5" s="5172" t="s">
        <v>5221</v>
      </c>
      <c r="I5" s="5162"/>
    </row>
    <row r="6" spans="1:10">
      <c r="A6" s="5166"/>
      <c r="B6" s="5167"/>
      <c r="C6" s="5173" t="s">
        <v>5222</v>
      </c>
      <c r="D6" s="5170" t="s">
        <v>5223</v>
      </c>
      <c r="E6" s="5170" t="s">
        <v>5224</v>
      </c>
      <c r="F6" s="5170" t="s">
        <v>5225</v>
      </c>
      <c r="G6" s="5169" t="s">
        <v>5226</v>
      </c>
      <c r="H6" s="5172" t="s">
        <v>5227</v>
      </c>
      <c r="I6" s="5162"/>
    </row>
    <row r="7" spans="1:10">
      <c r="A7" s="5166"/>
      <c r="B7" s="5167"/>
      <c r="C7" s="5173" t="s">
        <v>5228</v>
      </c>
      <c r="D7" s="5170" t="s">
        <v>5229</v>
      </c>
      <c r="E7" s="5170" t="s">
        <v>5230</v>
      </c>
      <c r="F7" s="5170" t="s">
        <v>8142</v>
      </c>
      <c r="G7" s="5170" t="s">
        <v>5596</v>
      </c>
      <c r="H7" s="5172" t="s">
        <v>5597</v>
      </c>
      <c r="I7" s="5162"/>
    </row>
    <row r="8" spans="1:10">
      <c r="A8" s="5166"/>
      <c r="B8" s="5167"/>
      <c r="C8" s="5173" t="s">
        <v>8143</v>
      </c>
      <c r="D8" s="5170" t="s">
        <v>5598</v>
      </c>
      <c r="E8" s="5170" t="s">
        <v>5599</v>
      </c>
      <c r="F8" s="5169" t="s">
        <v>5600</v>
      </c>
      <c r="G8" s="5170" t="s">
        <v>8144</v>
      </c>
      <c r="H8" s="5172" t="s">
        <v>5744</v>
      </c>
      <c r="I8" s="5162"/>
    </row>
    <row r="9" spans="1:10">
      <c r="A9" s="5166"/>
      <c r="B9" s="5167"/>
      <c r="C9" s="5173" t="s">
        <v>5745</v>
      </c>
      <c r="D9" s="5169" t="s">
        <v>5746</v>
      </c>
      <c r="E9" s="5170" t="s">
        <v>5747</v>
      </c>
      <c r="F9" s="5170" t="s">
        <v>5748</v>
      </c>
      <c r="G9" s="5169" t="s">
        <v>6005</v>
      </c>
      <c r="H9" s="5172" t="s">
        <v>5749</v>
      </c>
      <c r="I9" s="5162"/>
    </row>
    <row r="10" spans="1:10">
      <c r="A10" s="5174"/>
      <c r="B10" s="5175"/>
      <c r="C10" s="5168" t="s">
        <v>6006</v>
      </c>
      <c r="D10" s="5170" t="s">
        <v>5751</v>
      </c>
      <c r="E10" s="5170" t="s">
        <v>5750</v>
      </c>
      <c r="F10" s="5169" t="s">
        <v>5752</v>
      </c>
      <c r="G10" s="5169" t="s">
        <v>6007</v>
      </c>
      <c r="H10" s="5176"/>
      <c r="I10" s="5162"/>
    </row>
    <row r="11" spans="1:10">
      <c r="A11" s="5177"/>
      <c r="B11" s="5178" t="s">
        <v>8145</v>
      </c>
      <c r="C11" s="5179" t="s">
        <v>2</v>
      </c>
      <c r="D11" s="5180" t="s">
        <v>3</v>
      </c>
      <c r="E11" s="5181" t="s">
        <v>8146</v>
      </c>
      <c r="F11" s="5182"/>
      <c r="G11" s="5182"/>
      <c r="H11" s="5183"/>
      <c r="I11" s="5162"/>
    </row>
    <row r="12" spans="1:10">
      <c r="A12" s="5166" t="s">
        <v>3854</v>
      </c>
      <c r="B12" s="5167" t="s">
        <v>8147</v>
      </c>
      <c r="C12" s="5173" t="s">
        <v>4</v>
      </c>
      <c r="D12" s="5170" t="s">
        <v>5</v>
      </c>
      <c r="E12" s="5170" t="s">
        <v>6</v>
      </c>
      <c r="F12" s="5170" t="s">
        <v>7</v>
      </c>
      <c r="G12" s="5170" t="s">
        <v>8</v>
      </c>
      <c r="H12" s="5184"/>
      <c r="I12" s="5162"/>
      <c r="J12" s="5185" t="s">
        <v>8148</v>
      </c>
    </row>
    <row r="13" spans="1:10">
      <c r="A13" s="5177" t="s">
        <v>3854</v>
      </c>
      <c r="B13" s="5178" t="s">
        <v>8149</v>
      </c>
      <c r="C13" s="5186" t="s">
        <v>5909</v>
      </c>
      <c r="D13" s="5180" t="s">
        <v>9</v>
      </c>
      <c r="E13" s="5180" t="s">
        <v>10</v>
      </c>
      <c r="F13" s="5180" t="s">
        <v>11</v>
      </c>
      <c r="G13" s="5182"/>
      <c r="H13" s="5183"/>
      <c r="I13" s="5162"/>
    </row>
    <row r="14" spans="1:10">
      <c r="A14" s="5166" t="s">
        <v>3854</v>
      </c>
      <c r="B14" s="5167" t="s">
        <v>8150</v>
      </c>
      <c r="C14" s="5173" t="s">
        <v>7634</v>
      </c>
      <c r="D14" s="5187"/>
      <c r="E14" s="5187"/>
      <c r="F14" s="5187"/>
      <c r="G14" s="5187"/>
      <c r="H14" s="5184"/>
      <c r="I14" s="5162"/>
    </row>
    <row r="15" spans="1:10">
      <c r="A15" s="5177" t="s">
        <v>3854</v>
      </c>
      <c r="B15" s="5178" t="s">
        <v>8151</v>
      </c>
      <c r="C15" s="5179" t="s">
        <v>12</v>
      </c>
      <c r="D15" s="5182"/>
      <c r="E15" s="5182"/>
      <c r="F15" s="5182"/>
      <c r="G15" s="5182"/>
      <c r="H15" s="5183"/>
      <c r="I15" s="5162"/>
    </row>
    <row r="16" spans="1:10">
      <c r="A16" s="5166"/>
      <c r="B16" s="5167" t="s">
        <v>8152</v>
      </c>
      <c r="C16" s="5168" t="s">
        <v>5910</v>
      </c>
      <c r="D16" s="5170" t="s">
        <v>5213</v>
      </c>
      <c r="E16" s="5170" t="s">
        <v>13</v>
      </c>
      <c r="F16" s="5170" t="s">
        <v>8153</v>
      </c>
      <c r="G16" s="5187"/>
      <c r="H16" s="5184"/>
      <c r="I16" s="5162"/>
    </row>
    <row r="17" spans="1:9">
      <c r="A17" s="5177" t="s">
        <v>3854</v>
      </c>
      <c r="B17" s="5178" t="s">
        <v>8154</v>
      </c>
      <c r="C17" s="5186" t="s">
        <v>5961</v>
      </c>
      <c r="D17" s="5180" t="s">
        <v>5962</v>
      </c>
      <c r="E17" s="5180" t="s">
        <v>5963</v>
      </c>
      <c r="F17" s="5180" t="s">
        <v>5964</v>
      </c>
      <c r="G17" s="5181" t="s">
        <v>14</v>
      </c>
      <c r="H17" s="5188" t="s">
        <v>15</v>
      </c>
      <c r="I17" s="5162"/>
    </row>
    <row r="18" spans="1:9">
      <c r="A18" s="5189"/>
      <c r="B18" s="5178"/>
      <c r="C18" s="5186" t="s">
        <v>8155</v>
      </c>
      <c r="D18" s="5181" t="s">
        <v>17</v>
      </c>
      <c r="E18" s="5181" t="s">
        <v>16</v>
      </c>
      <c r="F18" s="5190"/>
      <c r="G18" s="5190"/>
      <c r="H18" s="5191"/>
      <c r="I18" s="5162"/>
    </row>
    <row r="19" spans="1:9">
      <c r="A19" s="5166"/>
      <c r="B19" s="5167" t="s">
        <v>8156</v>
      </c>
      <c r="C19" s="5173" t="s">
        <v>18</v>
      </c>
      <c r="D19" s="5187"/>
      <c r="E19" s="5187"/>
      <c r="F19" s="5187"/>
      <c r="G19" s="5187"/>
      <c r="H19" s="5184"/>
      <c r="I19" s="5162"/>
    </row>
    <row r="20" spans="1:9">
      <c r="A20" s="5177"/>
      <c r="B20" s="5178" t="s">
        <v>8157</v>
      </c>
      <c r="C20" s="5186" t="s">
        <v>5911</v>
      </c>
      <c r="D20" s="5181" t="s">
        <v>5912</v>
      </c>
      <c r="E20" s="5181" t="s">
        <v>5913</v>
      </c>
      <c r="F20" s="5181" t="s">
        <v>5914</v>
      </c>
      <c r="G20" s="5181" t="s">
        <v>5915</v>
      </c>
      <c r="H20" s="5188" t="s">
        <v>5916</v>
      </c>
      <c r="I20" s="5162"/>
    </row>
    <row r="21" spans="1:9">
      <c r="A21" s="5189"/>
      <c r="B21" s="5178"/>
      <c r="C21" s="5186" t="s">
        <v>5917</v>
      </c>
      <c r="D21" s="5181" t="s">
        <v>5918</v>
      </c>
      <c r="E21" s="5190"/>
      <c r="F21" s="5182"/>
      <c r="G21" s="5182"/>
      <c r="H21" s="5183"/>
      <c r="I21" s="5162"/>
    </row>
    <row r="22" spans="1:9">
      <c r="A22" s="5189"/>
      <c r="B22" s="5178"/>
      <c r="C22" s="5179" t="s">
        <v>19</v>
      </c>
      <c r="D22" s="5225" t="s">
        <v>8158</v>
      </c>
      <c r="E22" s="5225"/>
      <c r="F22" s="5225"/>
      <c r="G22" s="5182"/>
      <c r="H22" s="5183"/>
      <c r="I22" s="5162"/>
    </row>
    <row r="23" spans="1:9">
      <c r="A23" s="5166" t="s">
        <v>3854</v>
      </c>
      <c r="B23" s="5167" t="s">
        <v>8159</v>
      </c>
      <c r="C23" s="5168" t="s">
        <v>5915</v>
      </c>
      <c r="D23" s="5169" t="s">
        <v>5924</v>
      </c>
      <c r="E23" s="5169" t="s">
        <v>5925</v>
      </c>
      <c r="F23" s="5192"/>
      <c r="G23" s="5187"/>
      <c r="H23" s="5184"/>
      <c r="I23" s="5162"/>
    </row>
    <row r="24" spans="1:9">
      <c r="A24" s="5193"/>
      <c r="B24" s="5167"/>
      <c r="C24" s="5173" t="s">
        <v>19</v>
      </c>
      <c r="D24" s="5224" t="s">
        <v>8160</v>
      </c>
      <c r="E24" s="5224"/>
      <c r="F24" s="5224"/>
      <c r="G24" s="5187"/>
      <c r="H24" s="5184"/>
      <c r="I24" s="5162"/>
    </row>
    <row r="25" spans="1:9">
      <c r="A25" s="5177" t="s">
        <v>3854</v>
      </c>
      <c r="B25" s="5178" t="s">
        <v>6868</v>
      </c>
      <c r="C25" s="5186" t="s">
        <v>5915</v>
      </c>
      <c r="D25" s="5181" t="s">
        <v>5921</v>
      </c>
      <c r="E25" s="5190"/>
      <c r="F25" s="5182"/>
      <c r="G25" s="5182"/>
      <c r="H25" s="5183"/>
      <c r="I25" s="5162"/>
    </row>
    <row r="26" spans="1:9">
      <c r="A26" s="5189"/>
      <c r="B26" s="5178"/>
      <c r="C26" s="5179" t="s">
        <v>19</v>
      </c>
      <c r="D26" s="5225" t="s">
        <v>8161</v>
      </c>
      <c r="E26" s="5225"/>
      <c r="F26" s="5225"/>
      <c r="G26" s="5182"/>
      <c r="H26" s="5183"/>
      <c r="I26" s="5162"/>
    </row>
    <row r="27" spans="1:9">
      <c r="A27" s="5166"/>
      <c r="B27" s="5167" t="s">
        <v>8162</v>
      </c>
      <c r="C27" s="5168" t="s">
        <v>5915</v>
      </c>
      <c r="D27" s="5169" t="s">
        <v>5919</v>
      </c>
      <c r="E27" s="5169" t="s">
        <v>5920</v>
      </c>
      <c r="F27" s="5169" t="s">
        <v>5922</v>
      </c>
      <c r="G27" s="5171" t="s">
        <v>5923</v>
      </c>
      <c r="H27" s="5184"/>
      <c r="I27" s="5162"/>
    </row>
    <row r="28" spans="1:9">
      <c r="A28" s="5166"/>
      <c r="B28" s="5167"/>
      <c r="C28" s="5173" t="s">
        <v>19</v>
      </c>
      <c r="D28" s="5224" t="s">
        <v>8163</v>
      </c>
      <c r="E28" s="5224"/>
      <c r="F28" s="5224"/>
      <c r="G28" s="5187"/>
      <c r="H28" s="5184"/>
      <c r="I28" s="5162"/>
    </row>
    <row r="29" spans="1:9">
      <c r="A29" s="5177"/>
      <c r="B29" s="5178" t="s">
        <v>8164</v>
      </c>
      <c r="C29" s="5179" t="s">
        <v>19</v>
      </c>
      <c r="D29" s="5225" t="s">
        <v>8165</v>
      </c>
      <c r="E29" s="5225"/>
      <c r="F29" s="5225"/>
      <c r="G29" s="5182"/>
      <c r="H29" s="5183"/>
      <c r="I29" s="5162"/>
    </row>
    <row r="30" spans="1:9">
      <c r="A30" s="5177" t="s">
        <v>3854</v>
      </c>
      <c r="B30" s="5178" t="s">
        <v>8166</v>
      </c>
      <c r="C30" s="5179" t="s">
        <v>20</v>
      </c>
      <c r="D30" s="5180" t="s">
        <v>21</v>
      </c>
      <c r="E30" s="5182"/>
      <c r="F30" s="5182"/>
      <c r="G30" s="5182"/>
      <c r="H30" s="5183"/>
      <c r="I30" s="5162"/>
    </row>
    <row r="31" spans="1:9">
      <c r="A31" s="5177" t="s">
        <v>3854</v>
      </c>
      <c r="B31" s="5178" t="s">
        <v>8167</v>
      </c>
      <c r="C31" s="5179" t="s">
        <v>22</v>
      </c>
      <c r="D31" s="5180" t="s">
        <v>23</v>
      </c>
      <c r="E31" s="5180" t="s">
        <v>24</v>
      </c>
      <c r="F31" s="5180" t="s">
        <v>25</v>
      </c>
      <c r="G31" s="5182"/>
      <c r="H31" s="5183"/>
      <c r="I31" s="5162"/>
    </row>
    <row r="32" spans="1:9">
      <c r="A32" s="5177" t="s">
        <v>3854</v>
      </c>
      <c r="B32" s="5178" t="s">
        <v>8168</v>
      </c>
      <c r="C32" s="5179" t="s">
        <v>26</v>
      </c>
      <c r="D32" s="5180" t="s">
        <v>27</v>
      </c>
      <c r="E32" s="5182"/>
      <c r="F32" s="5182"/>
      <c r="G32" s="5182"/>
      <c r="H32" s="5183"/>
      <c r="I32" s="5162"/>
    </row>
    <row r="33" spans="1:9">
      <c r="A33" s="5177"/>
      <c r="B33" s="5178" t="s">
        <v>8169</v>
      </c>
      <c r="C33" s="5179" t="s">
        <v>8170</v>
      </c>
      <c r="D33" s="5180" t="s">
        <v>28</v>
      </c>
      <c r="E33" s="5180" t="s">
        <v>29</v>
      </c>
      <c r="F33" s="5180" t="s">
        <v>30</v>
      </c>
      <c r="G33" s="5180" t="s">
        <v>31</v>
      </c>
      <c r="H33" s="5191" t="s">
        <v>32</v>
      </c>
      <c r="I33" s="5162"/>
    </row>
    <row r="34" spans="1:9">
      <c r="A34" s="5189"/>
      <c r="B34" s="5178"/>
      <c r="C34" s="5179" t="s">
        <v>33</v>
      </c>
      <c r="D34" s="5180" t="s">
        <v>34</v>
      </c>
      <c r="E34" s="5180" t="s">
        <v>35</v>
      </c>
      <c r="F34" s="5182"/>
      <c r="G34" s="5182"/>
      <c r="H34" s="5183"/>
      <c r="I34" s="5162"/>
    </row>
    <row r="35" spans="1:9">
      <c r="A35" s="5166" t="s">
        <v>3854</v>
      </c>
      <c r="B35" s="5167" t="s">
        <v>8171</v>
      </c>
      <c r="C35" s="5173" t="s">
        <v>36</v>
      </c>
      <c r="D35" s="5187"/>
      <c r="E35" s="5187"/>
      <c r="F35" s="5187"/>
      <c r="G35" s="5194"/>
      <c r="H35" s="5176"/>
    </row>
    <row r="36" spans="1:9">
      <c r="A36" s="5166" t="s">
        <v>3854</v>
      </c>
      <c r="B36" s="5167" t="s">
        <v>8172</v>
      </c>
      <c r="C36" s="5168" t="s">
        <v>5926</v>
      </c>
      <c r="D36" s="5187"/>
      <c r="E36" s="5187"/>
      <c r="F36" s="5187"/>
      <c r="G36" s="5187"/>
      <c r="H36" s="5184"/>
      <c r="I36" s="5162"/>
    </row>
    <row r="37" spans="1:9">
      <c r="A37" s="5193"/>
      <c r="B37" s="5167" t="s">
        <v>8148</v>
      </c>
      <c r="C37" s="5173" t="s">
        <v>19</v>
      </c>
      <c r="D37" s="5224" t="s">
        <v>8173</v>
      </c>
      <c r="E37" s="5224"/>
      <c r="F37" s="5224"/>
      <c r="G37" s="5187"/>
      <c r="H37" s="5184"/>
      <c r="I37" s="5162"/>
    </row>
    <row r="38" spans="1:9">
      <c r="A38" s="5177" t="s">
        <v>3854</v>
      </c>
      <c r="B38" s="5178" t="s">
        <v>8174</v>
      </c>
      <c r="C38" s="5186" t="s">
        <v>5927</v>
      </c>
      <c r="D38" s="5180"/>
      <c r="E38" s="5182"/>
      <c r="F38" s="5182"/>
      <c r="G38" s="5182"/>
      <c r="H38" s="5183"/>
      <c r="I38" s="5162"/>
    </row>
    <row r="39" spans="1:9">
      <c r="A39" s="5189"/>
      <c r="B39" s="5178"/>
      <c r="C39" s="5179" t="s">
        <v>19</v>
      </c>
      <c r="D39" s="5225" t="s">
        <v>8175</v>
      </c>
      <c r="E39" s="5225"/>
      <c r="F39" s="5225"/>
      <c r="G39" s="5182"/>
      <c r="H39" s="5183"/>
      <c r="I39" s="5162"/>
    </row>
    <row r="40" spans="1:9">
      <c r="A40" s="5166"/>
      <c r="B40" s="5167" t="s">
        <v>8176</v>
      </c>
      <c r="C40" s="5168" t="s">
        <v>5928</v>
      </c>
      <c r="D40" s="5192"/>
      <c r="E40" s="5187"/>
      <c r="F40" s="5187"/>
      <c r="G40" s="5187"/>
      <c r="H40" s="5184"/>
      <c r="I40" s="5162"/>
    </row>
    <row r="41" spans="1:9">
      <c r="A41" s="5193"/>
      <c r="B41" s="5167"/>
      <c r="C41" s="5173" t="s">
        <v>19</v>
      </c>
      <c r="D41" s="5224" t="s">
        <v>8177</v>
      </c>
      <c r="E41" s="5224"/>
      <c r="F41" s="5224"/>
      <c r="G41" s="5187"/>
      <c r="H41" s="5184"/>
      <c r="I41" s="5162"/>
    </row>
    <row r="42" spans="1:9">
      <c r="A42" s="5177" t="s">
        <v>3854</v>
      </c>
      <c r="B42" s="5178" t="s">
        <v>8178</v>
      </c>
      <c r="C42" s="5186" t="s">
        <v>5929</v>
      </c>
      <c r="D42" s="5190"/>
      <c r="E42" s="5190"/>
      <c r="F42" s="5190"/>
      <c r="G42" s="5182"/>
      <c r="H42" s="5183"/>
      <c r="I42" s="5162"/>
    </row>
    <row r="43" spans="1:9">
      <c r="A43" s="5189"/>
      <c r="B43" s="5178"/>
      <c r="C43" s="5179" t="s">
        <v>19</v>
      </c>
      <c r="D43" s="5225" t="s">
        <v>8179</v>
      </c>
      <c r="E43" s="5225"/>
      <c r="F43" s="5225"/>
      <c r="G43" s="5182"/>
      <c r="H43" s="5183"/>
      <c r="I43" s="5162"/>
    </row>
    <row r="44" spans="1:9">
      <c r="A44" s="5166" t="s">
        <v>3854</v>
      </c>
      <c r="B44" s="5226" t="s">
        <v>8180</v>
      </c>
      <c r="C44" s="5168" t="s">
        <v>5930</v>
      </c>
      <c r="D44" s="5169" t="s">
        <v>5931</v>
      </c>
      <c r="E44" s="5170" t="s">
        <v>37</v>
      </c>
      <c r="F44" s="5187"/>
      <c r="G44" s="5187"/>
      <c r="H44" s="5184"/>
      <c r="I44" s="5162"/>
    </row>
    <row r="45" spans="1:9">
      <c r="A45" s="5193"/>
      <c r="B45" s="5227"/>
      <c r="C45" s="5173" t="s">
        <v>19</v>
      </c>
      <c r="D45" s="5224" t="s">
        <v>8181</v>
      </c>
      <c r="E45" s="5224"/>
      <c r="F45" s="5224"/>
      <c r="G45" s="5187"/>
      <c r="H45" s="5184"/>
      <c r="I45" s="5162"/>
    </row>
    <row r="46" spans="1:9">
      <c r="A46" s="5177" t="s">
        <v>8148</v>
      </c>
      <c r="B46" s="5178" t="s">
        <v>8182</v>
      </c>
      <c r="C46" s="5179" t="s">
        <v>19</v>
      </c>
      <c r="D46" s="5225" t="s">
        <v>8183</v>
      </c>
      <c r="E46" s="5225"/>
      <c r="F46" s="5225"/>
      <c r="G46" s="5182"/>
      <c r="H46" s="5183"/>
      <c r="I46" s="5162"/>
    </row>
    <row r="47" spans="1:9">
      <c r="A47" s="5166" t="s">
        <v>3854</v>
      </c>
      <c r="B47" s="5167" t="s">
        <v>8184</v>
      </c>
      <c r="C47" s="5173" t="s">
        <v>38</v>
      </c>
      <c r="D47" s="5170" t="s">
        <v>39</v>
      </c>
      <c r="E47" s="5170" t="s">
        <v>40</v>
      </c>
      <c r="F47" s="5170" t="s">
        <v>41</v>
      </c>
      <c r="G47" s="5170" t="s">
        <v>42</v>
      </c>
      <c r="H47" s="5172" t="s">
        <v>43</v>
      </c>
      <c r="I47" s="5162"/>
    </row>
    <row r="48" spans="1:9">
      <c r="A48" s="5177"/>
      <c r="B48" s="5178" t="s">
        <v>8185</v>
      </c>
      <c r="C48" s="5179" t="s">
        <v>44</v>
      </c>
      <c r="D48" s="5180" t="s">
        <v>45</v>
      </c>
      <c r="E48" s="5180" t="s">
        <v>46</v>
      </c>
      <c r="F48" s="5180" t="s">
        <v>47</v>
      </c>
      <c r="G48" s="5180" t="s">
        <v>48</v>
      </c>
      <c r="H48" s="5183"/>
      <c r="I48" s="5162"/>
    </row>
    <row r="49" spans="1:10">
      <c r="A49" s="5189"/>
      <c r="B49" s="5178"/>
      <c r="C49" s="5179" t="s">
        <v>19</v>
      </c>
      <c r="D49" s="5225" t="s">
        <v>8186</v>
      </c>
      <c r="E49" s="5225"/>
      <c r="F49" s="5225"/>
      <c r="G49" s="5182"/>
      <c r="H49" s="5183"/>
      <c r="I49" s="5162"/>
    </row>
    <row r="50" spans="1:10">
      <c r="A50" s="5166" t="s">
        <v>3854</v>
      </c>
      <c r="B50" s="5167" t="s">
        <v>8187</v>
      </c>
      <c r="C50" s="5173" t="s">
        <v>49</v>
      </c>
      <c r="D50" s="5170" t="s">
        <v>50</v>
      </c>
      <c r="E50" s="5170" t="s">
        <v>51</v>
      </c>
      <c r="F50" s="5170" t="s">
        <v>52</v>
      </c>
      <c r="G50" s="5170" t="s">
        <v>53</v>
      </c>
      <c r="H50" s="5172" t="s">
        <v>54</v>
      </c>
      <c r="I50" s="5162"/>
    </row>
    <row r="51" spans="1:10">
      <c r="A51" s="5193"/>
      <c r="B51" s="5167"/>
      <c r="C51" s="5173" t="s">
        <v>55</v>
      </c>
      <c r="D51" s="5170" t="s">
        <v>56</v>
      </c>
      <c r="E51" s="5170" t="s">
        <v>57</v>
      </c>
      <c r="F51" s="5187"/>
      <c r="G51" s="5187"/>
      <c r="H51" s="5184"/>
      <c r="I51" s="5162"/>
    </row>
    <row r="52" spans="1:10">
      <c r="A52" s="5193"/>
      <c r="B52" s="5167"/>
      <c r="C52" s="5173" t="s">
        <v>19</v>
      </c>
      <c r="D52" s="5224" t="s">
        <v>8188</v>
      </c>
      <c r="E52" s="5224"/>
      <c r="F52" s="5224"/>
      <c r="G52" s="5187"/>
      <c r="H52" s="5184"/>
      <c r="I52" s="5162"/>
    </row>
    <row r="53" spans="1:10">
      <c r="A53" s="5177" t="s">
        <v>3854</v>
      </c>
      <c r="B53" s="5178" t="s">
        <v>8189</v>
      </c>
      <c r="C53" s="5179" t="s">
        <v>58</v>
      </c>
      <c r="D53" s="5180" t="s">
        <v>59</v>
      </c>
      <c r="E53" s="5181" t="s">
        <v>60</v>
      </c>
      <c r="F53" s="5181" t="s">
        <v>61</v>
      </c>
      <c r="G53" s="5181" t="s">
        <v>62</v>
      </c>
      <c r="H53" s="5195"/>
      <c r="I53" s="5162"/>
    </row>
    <row r="54" spans="1:10">
      <c r="A54" s="5166"/>
      <c r="B54" s="5167" t="s">
        <v>8190</v>
      </c>
      <c r="C54" s="5173" t="s">
        <v>63</v>
      </c>
      <c r="D54" s="5170" t="s">
        <v>64</v>
      </c>
      <c r="E54" s="5170" t="s">
        <v>65</v>
      </c>
      <c r="F54" s="5170" t="s">
        <v>66</v>
      </c>
      <c r="G54" s="5187"/>
      <c r="H54" s="5184"/>
      <c r="I54" s="5162"/>
    </row>
    <row r="55" spans="1:10">
      <c r="A55" s="5193"/>
      <c r="B55" s="5167"/>
      <c r="C55" s="5173" t="s">
        <v>19</v>
      </c>
      <c r="D55" s="5224" t="s">
        <v>8191</v>
      </c>
      <c r="E55" s="5224"/>
      <c r="F55" s="5224"/>
      <c r="G55" s="5187"/>
      <c r="H55" s="5184"/>
      <c r="I55" s="5162"/>
    </row>
    <row r="56" spans="1:10">
      <c r="A56" s="5177" t="s">
        <v>3854</v>
      </c>
      <c r="B56" s="5178" t="s">
        <v>8192</v>
      </c>
      <c r="C56" s="5179" t="s">
        <v>7863</v>
      </c>
      <c r="D56" s="5182"/>
      <c r="E56" s="5182"/>
      <c r="F56" s="5182"/>
      <c r="G56" s="5182"/>
      <c r="H56" s="5183"/>
      <c r="I56" s="5162"/>
    </row>
    <row r="57" spans="1:10">
      <c r="A57" s="5177"/>
      <c r="B57" s="5178" t="s">
        <v>8193</v>
      </c>
      <c r="C57" s="5181" t="s">
        <v>5933</v>
      </c>
      <c r="D57" s="5181" t="s">
        <v>5934</v>
      </c>
      <c r="E57" s="5182"/>
      <c r="F57" s="5182"/>
      <c r="G57" s="5182"/>
      <c r="H57" s="5183"/>
      <c r="I57" s="5162"/>
    </row>
    <row r="58" spans="1:10">
      <c r="A58" s="5166" t="s">
        <v>3854</v>
      </c>
      <c r="B58" s="5167" t="s">
        <v>8194</v>
      </c>
      <c r="C58" s="5168" t="s">
        <v>5932</v>
      </c>
      <c r="D58" s="5169" t="s">
        <v>5935</v>
      </c>
      <c r="E58" s="5187"/>
      <c r="F58" s="5187"/>
      <c r="G58" s="5187"/>
      <c r="H58" s="5184"/>
      <c r="I58" s="5162"/>
    </row>
    <row r="59" spans="1:10">
      <c r="A59" s="5193"/>
      <c r="B59" s="5167"/>
      <c r="C59" s="5173" t="s">
        <v>19</v>
      </c>
      <c r="D59" s="5224" t="s">
        <v>8195</v>
      </c>
      <c r="E59" s="5224"/>
      <c r="F59" s="5224"/>
      <c r="G59" s="5187"/>
      <c r="H59" s="5184"/>
      <c r="I59" s="5162"/>
    </row>
    <row r="60" spans="1:10">
      <c r="A60" s="5177"/>
      <c r="B60" s="5178" t="s">
        <v>8196</v>
      </c>
      <c r="C60" s="5186" t="s">
        <v>5936</v>
      </c>
      <c r="D60" s="5181" t="s">
        <v>5937</v>
      </c>
      <c r="E60" s="5180" t="s">
        <v>67</v>
      </c>
      <c r="F60" s="5180" t="s">
        <v>68</v>
      </c>
      <c r="G60" s="5191" t="s">
        <v>69</v>
      </c>
      <c r="H60" s="5191" t="s">
        <v>70</v>
      </c>
      <c r="J60" s="5162"/>
    </row>
    <row r="61" spans="1:10">
      <c r="A61" s="5189"/>
      <c r="B61" s="5178"/>
      <c r="C61" s="5180" t="s">
        <v>37</v>
      </c>
      <c r="D61" s="5180"/>
      <c r="E61" s="5180"/>
      <c r="F61" s="5180"/>
      <c r="G61" s="5180"/>
      <c r="H61" s="5191"/>
      <c r="I61" s="5132"/>
      <c r="J61" s="5162"/>
    </row>
    <row r="62" spans="1:10">
      <c r="A62" s="5189"/>
      <c r="B62" s="5178"/>
      <c r="C62" s="5179" t="s">
        <v>19</v>
      </c>
      <c r="D62" s="5196" t="s">
        <v>8197</v>
      </c>
      <c r="E62" s="5196"/>
      <c r="F62" s="5196"/>
      <c r="G62" s="5182"/>
      <c r="H62" s="5183"/>
      <c r="I62" s="5162"/>
    </row>
    <row r="63" spans="1:10">
      <c r="A63" s="5166" t="s">
        <v>3854</v>
      </c>
      <c r="B63" s="5167" t="s">
        <v>8198</v>
      </c>
      <c r="C63" s="5168" t="s">
        <v>5938</v>
      </c>
      <c r="D63" s="5169" t="s">
        <v>5939</v>
      </c>
      <c r="E63" s="5169" t="s">
        <v>5940</v>
      </c>
      <c r="F63" s="5169" t="s">
        <v>5941</v>
      </c>
      <c r="G63" s="5197" t="s">
        <v>67</v>
      </c>
      <c r="H63" s="5198" t="s">
        <v>68</v>
      </c>
      <c r="I63" s="5199" t="s">
        <v>8199</v>
      </c>
    </row>
    <row r="64" spans="1:10">
      <c r="A64" s="5193"/>
      <c r="B64" s="5167"/>
      <c r="C64" s="5200" t="s">
        <v>69</v>
      </c>
      <c r="D64" s="5197" t="s">
        <v>70</v>
      </c>
      <c r="E64" s="5169"/>
      <c r="F64" s="5169"/>
      <c r="G64" s="5170"/>
      <c r="H64" s="5172"/>
      <c r="I64" s="5162"/>
    </row>
    <row r="65" spans="1:9">
      <c r="A65" s="5193"/>
      <c r="B65" s="5167"/>
      <c r="C65" s="5173" t="s">
        <v>19</v>
      </c>
      <c r="D65" s="5224" t="s">
        <v>8200</v>
      </c>
      <c r="E65" s="5224"/>
      <c r="F65" s="5224"/>
      <c r="G65" s="5187"/>
      <c r="H65" s="5184"/>
      <c r="I65" s="5162"/>
    </row>
    <row r="66" spans="1:9">
      <c r="A66" s="5177" t="s">
        <v>3854</v>
      </c>
      <c r="B66" s="5178" t="s">
        <v>8201</v>
      </c>
      <c r="C66" s="5186" t="s">
        <v>5942</v>
      </c>
      <c r="D66" s="5181" t="s">
        <v>5943</v>
      </c>
      <c r="E66" s="5181" t="s">
        <v>5944</v>
      </c>
      <c r="F66" s="5181" t="s">
        <v>5945</v>
      </c>
      <c r="G66" s="5180" t="s">
        <v>37</v>
      </c>
      <c r="H66" s="5183"/>
      <c r="I66" s="5162"/>
    </row>
    <row r="67" spans="1:9">
      <c r="A67" s="5189"/>
      <c r="B67" s="5178"/>
      <c r="C67" s="5179" t="s">
        <v>19</v>
      </c>
      <c r="D67" s="5225" t="s">
        <v>8202</v>
      </c>
      <c r="E67" s="5225"/>
      <c r="F67" s="5225"/>
      <c r="G67" s="5182"/>
      <c r="H67" s="5183"/>
      <c r="I67" s="5162"/>
    </row>
    <row r="68" spans="1:9">
      <c r="A68" s="5166" t="s">
        <v>3854</v>
      </c>
      <c r="B68" s="5167" t="s">
        <v>8203</v>
      </c>
      <c r="C68" s="5168" t="s">
        <v>5946</v>
      </c>
      <c r="D68" s="5169" t="s">
        <v>5947</v>
      </c>
      <c r="E68" s="5169" t="s">
        <v>8204</v>
      </c>
      <c r="F68" s="5169" t="s">
        <v>8205</v>
      </c>
      <c r="G68" s="5187"/>
      <c r="H68" s="5184"/>
      <c r="I68" s="5162"/>
    </row>
    <row r="69" spans="1:9">
      <c r="A69" s="5193"/>
      <c r="B69" s="5167"/>
      <c r="C69" s="5173" t="s">
        <v>19</v>
      </c>
      <c r="D69" s="5224" t="s">
        <v>8206</v>
      </c>
      <c r="E69" s="5224"/>
      <c r="F69" s="5224"/>
      <c r="G69" s="5187"/>
      <c r="H69" s="5184"/>
      <c r="I69" s="5162"/>
    </row>
    <row r="70" spans="1:9">
      <c r="A70" s="5177" t="s">
        <v>3854</v>
      </c>
      <c r="B70" s="5178" t="s">
        <v>8207</v>
      </c>
      <c r="C70" s="5186" t="s">
        <v>5948</v>
      </c>
      <c r="D70" s="5181" t="s">
        <v>5949</v>
      </c>
      <c r="E70" s="5181" t="s">
        <v>5950</v>
      </c>
      <c r="F70" s="5182"/>
      <c r="G70" s="5182"/>
      <c r="H70" s="5183"/>
      <c r="I70" s="5162"/>
    </row>
    <row r="71" spans="1:9">
      <c r="A71" s="5189"/>
      <c r="B71" s="5178"/>
      <c r="C71" s="5179" t="s">
        <v>19</v>
      </c>
      <c r="D71" s="5225" t="s">
        <v>8208</v>
      </c>
      <c r="E71" s="5225"/>
      <c r="F71" s="5225"/>
      <c r="G71" s="5182"/>
      <c r="H71" s="5183"/>
      <c r="I71" s="5162"/>
    </row>
    <row r="72" spans="1:9">
      <c r="A72" s="5166" t="s">
        <v>3854</v>
      </c>
      <c r="B72" s="5167" t="s">
        <v>8209</v>
      </c>
      <c r="C72" s="5173" t="s">
        <v>5951</v>
      </c>
      <c r="D72" s="5187"/>
      <c r="E72" s="5187"/>
      <c r="F72" s="5187"/>
      <c r="G72" s="5187"/>
      <c r="H72" s="5184"/>
      <c r="I72" s="5162"/>
    </row>
    <row r="73" spans="1:9">
      <c r="A73" s="5193"/>
      <c r="B73" s="5167"/>
      <c r="C73" s="5173" t="s">
        <v>19</v>
      </c>
      <c r="D73" s="5224" t="s">
        <v>8210</v>
      </c>
      <c r="E73" s="5224"/>
      <c r="F73" s="5224"/>
      <c r="G73" s="5187"/>
      <c r="H73" s="5184"/>
      <c r="I73" s="5162"/>
    </row>
    <row r="74" spans="1:9">
      <c r="A74" s="5177" t="s">
        <v>3854</v>
      </c>
      <c r="B74" s="5178" t="s">
        <v>8211</v>
      </c>
      <c r="C74" s="5179" t="s">
        <v>71</v>
      </c>
      <c r="D74" s="5180" t="s">
        <v>72</v>
      </c>
      <c r="E74" s="5180" t="s">
        <v>73</v>
      </c>
      <c r="F74" s="5180" t="s">
        <v>74</v>
      </c>
      <c r="G74" s="5180" t="s">
        <v>7882</v>
      </c>
      <c r="H74" s="5183"/>
      <c r="I74" s="5162"/>
    </row>
    <row r="75" spans="1:9">
      <c r="A75" s="5166" t="s">
        <v>3854</v>
      </c>
      <c r="B75" s="5167" t="s">
        <v>8212</v>
      </c>
      <c r="C75" s="5173" t="s">
        <v>75</v>
      </c>
      <c r="D75" s="5170" t="s">
        <v>76</v>
      </c>
      <c r="E75" s="5170" t="s">
        <v>8213</v>
      </c>
      <c r="F75" s="5170" t="s">
        <v>8214</v>
      </c>
      <c r="G75" s="5170" t="s">
        <v>8215</v>
      </c>
      <c r="H75" s="5170" t="s">
        <v>8216</v>
      </c>
      <c r="I75" s="5162"/>
    </row>
    <row r="76" spans="1:9">
      <c r="A76" s="5193"/>
      <c r="B76" s="5167"/>
      <c r="C76" s="5173" t="s">
        <v>8217</v>
      </c>
      <c r="D76" s="5170" t="s">
        <v>8218</v>
      </c>
      <c r="E76" s="5170"/>
      <c r="F76" s="5187"/>
      <c r="G76" s="5187"/>
      <c r="H76" s="5184"/>
      <c r="I76" s="5162"/>
    </row>
    <row r="77" spans="1:9">
      <c r="A77" s="5177" t="s">
        <v>3854</v>
      </c>
      <c r="B77" s="5178" t="s">
        <v>8219</v>
      </c>
      <c r="C77" s="5186" t="s">
        <v>5952</v>
      </c>
      <c r="D77" s="5181" t="s">
        <v>5953</v>
      </c>
      <c r="E77" s="5181" t="s">
        <v>5954</v>
      </c>
      <c r="F77" s="5181" t="s">
        <v>5955</v>
      </c>
      <c r="G77" s="5181" t="s">
        <v>5956</v>
      </c>
      <c r="H77" s="5188" t="s">
        <v>5957</v>
      </c>
      <c r="I77" s="5162"/>
    </row>
    <row r="78" spans="1:9">
      <c r="A78" s="5189"/>
      <c r="B78" s="5178"/>
      <c r="C78" s="5186" t="s">
        <v>5958</v>
      </c>
      <c r="D78" s="5181" t="s">
        <v>5959</v>
      </c>
      <c r="E78" s="5181" t="s">
        <v>5960</v>
      </c>
      <c r="F78" s="5201"/>
      <c r="G78" s="5201"/>
      <c r="H78" s="5183"/>
      <c r="I78" s="5162"/>
    </row>
    <row r="79" spans="1:9">
      <c r="A79" s="5189"/>
      <c r="B79" s="5178"/>
      <c r="C79" s="5179" t="s">
        <v>19</v>
      </c>
      <c r="D79" s="5225" t="s">
        <v>8220</v>
      </c>
      <c r="E79" s="5225"/>
      <c r="F79" s="5225"/>
      <c r="G79" s="5182"/>
      <c r="H79" s="5183"/>
      <c r="I79" s="5162"/>
    </row>
    <row r="80" spans="1:9">
      <c r="A80" s="5166" t="s">
        <v>3854</v>
      </c>
      <c r="B80" s="5167" t="s">
        <v>8221</v>
      </c>
      <c r="C80" s="5170" t="s">
        <v>37</v>
      </c>
      <c r="D80" s="5202"/>
      <c r="E80" s="5202"/>
      <c r="F80" s="5202"/>
      <c r="G80" s="5187"/>
      <c r="H80" s="5184"/>
      <c r="I80" s="5162"/>
    </row>
    <row r="81" spans="1:9">
      <c r="A81" s="5193" t="s">
        <v>3854</v>
      </c>
      <c r="B81" s="5167"/>
      <c r="C81" s="5173" t="s">
        <v>19</v>
      </c>
      <c r="D81" s="5224" t="s">
        <v>8222</v>
      </c>
      <c r="E81" s="5224"/>
      <c r="F81" s="5224"/>
      <c r="G81" s="5187"/>
      <c r="H81" s="5184"/>
      <c r="I81" s="5162"/>
    </row>
    <row r="82" spans="1:9">
      <c r="A82" s="5203" t="s">
        <v>8223</v>
      </c>
      <c r="B82" s="5162"/>
      <c r="C82" s="5161"/>
      <c r="D82" s="5161"/>
      <c r="E82" s="5161"/>
      <c r="F82" s="5161"/>
      <c r="G82" s="5161"/>
      <c r="H82" s="5161"/>
      <c r="I82" s="5162"/>
    </row>
    <row r="83" spans="1:9">
      <c r="A83" s="5162"/>
      <c r="B83" s="5162"/>
      <c r="C83" s="5161"/>
      <c r="D83" s="5161"/>
      <c r="E83" s="5161"/>
      <c r="F83" s="5161"/>
      <c r="G83" s="5161"/>
      <c r="H83" s="5161"/>
    </row>
  </sheetData>
  <autoFilter ref="B1:B86" xr:uid="{00000000-0009-0000-0000-000000000000}"/>
  <mergeCells count="24">
    <mergeCell ref="D29:F29"/>
    <mergeCell ref="A1:B1"/>
    <mergeCell ref="D22:F22"/>
    <mergeCell ref="D24:F24"/>
    <mergeCell ref="D26:F26"/>
    <mergeCell ref="D28:F28"/>
    <mergeCell ref="D37:F37"/>
    <mergeCell ref="D39:F39"/>
    <mergeCell ref="D41:F41"/>
    <mergeCell ref="D43:F43"/>
    <mergeCell ref="B44:B45"/>
    <mergeCell ref="D45:F45"/>
    <mergeCell ref="D81:F81"/>
    <mergeCell ref="D46:F46"/>
    <mergeCell ref="D49:F49"/>
    <mergeCell ref="D52:F52"/>
    <mergeCell ref="D55:F55"/>
    <mergeCell ref="D59:F59"/>
    <mergeCell ref="D65:F65"/>
    <mergeCell ref="D67:F67"/>
    <mergeCell ref="D69:F69"/>
    <mergeCell ref="D71:F71"/>
    <mergeCell ref="D73:F73"/>
    <mergeCell ref="D79:F79"/>
  </mergeCells>
  <phoneticPr fontId="2"/>
  <dataValidations count="1">
    <dataValidation type="list" allowBlank="1" showInputMessage="1" showErrorMessage="1" sqref="A3:A81" xr:uid="{42D20C9C-D47F-4131-B1B9-450B1919CF93}">
      <formula1>$J$12</formula1>
    </dataValidation>
  </dataValidations>
  <hyperlinks>
    <hyperlink ref="C12" location="'231 '!A1" display="No.231" xr:uid="{761AA4C0-3BF9-4C9E-8A95-43734CE9D20D}"/>
    <hyperlink ref="D12" location="'232'!A1" display="No.232" xr:uid="{69519913-E987-49C2-9CC6-C9EE010B577D}"/>
    <hyperlink ref="E12" location="'233 '!A1" display="No.233" xr:uid="{3BB22C7B-3311-4AA9-9931-707007B19926}"/>
    <hyperlink ref="F12" location="'234 '!A1" display="No.234" xr:uid="{2E8A6ADA-7B16-45BD-ABC0-85DEB8F2D859}"/>
    <hyperlink ref="G12" location="'236 '!A1" display="No.236" xr:uid="{FE224E62-A47F-42F1-83F0-BF0CFF8C4C89}"/>
    <hyperlink ref="D13" location="'117 '!A1" display="No.117" xr:uid="{5DFFC2AC-F221-4CC1-B1CE-42C98FD2D8BB}"/>
    <hyperlink ref="E13" location="'237 '!A1" display="No.237" xr:uid="{F50D2278-B346-4F99-AD31-18E460A80574}"/>
    <hyperlink ref="F13" location="'238 '!A1" display="No.238" xr:uid="{FAB65855-B301-481F-8F02-95B37B955B0F}"/>
    <hyperlink ref="C14" location="'119'!A1" display="No.119" xr:uid="{928C7D47-D38D-4AC5-B838-BB8C753B1979}"/>
    <hyperlink ref="C15" location="'217'!A1" display="No.217" xr:uid="{668793EB-2602-4FFD-A1E5-10BC2AADF9CA}"/>
    <hyperlink ref="D16" location="'15 '!A1" display="No.15" xr:uid="{472CB765-BCC8-4509-9828-9CB5188E9EAB}"/>
    <hyperlink ref="E16" location="'100'!A1" display="No.100" xr:uid="{1D521583-2A6D-4CDE-80B3-35957BBEFA3E}"/>
    <hyperlink ref="F16" location="'101'!A1" display="No101" xr:uid="{D932D2DB-D801-47AC-B4F9-D26D4DC67781}"/>
    <hyperlink ref="C19" location="'174-1 '!A1" display="No.174-1" xr:uid="{117A7463-D439-41E5-B107-AE9A4BF0B450}"/>
    <hyperlink ref="C22" location="'249'!A1" display="No.249" xr:uid="{763BFB76-7AF2-4200-A909-6A3550F12EC2}"/>
    <hyperlink ref="C26" location="'249'!A1" display="No.249" xr:uid="{621AE5DF-2795-40B2-9C94-F001D980DEF5}"/>
    <hyperlink ref="C24" location="'249'!A1" display="No.249" xr:uid="{466563DB-0ED1-4E2D-A0BC-A07CB7616364}"/>
    <hyperlink ref="C29" location="'249'!A1" display="No.249" xr:uid="{B11B8F7F-BC7F-46F0-BCC5-3A2BFFC463A5}"/>
    <hyperlink ref="C30" location="'162 '!A1" display="No.162" xr:uid="{6EFEA05D-6EAE-4D86-9A11-F0443755CA68}"/>
    <hyperlink ref="D30" location="'165 '!A1" display="No.165" xr:uid="{15676CB5-526C-4749-9AC0-3FE11F6C7A4A}"/>
    <hyperlink ref="C31" location="'148 '!A1" display="No.148" xr:uid="{6DE64CB1-D359-40CE-A6C7-032966A233AA}"/>
    <hyperlink ref="D31" location="'153 '!A1" display="No.153" xr:uid="{B588F9D1-5AF3-4487-8431-5F8833D61850}"/>
    <hyperlink ref="E31" location="'159-1 '!A1" display="No.159-1" xr:uid="{08A5E4CA-1FBA-4BE8-A566-6D5AEBA74D04}"/>
    <hyperlink ref="F31" location="'159-2 '!A1" display="No.159-2" xr:uid="{3B029F1C-323D-4772-9301-FD73FA0E9860}"/>
    <hyperlink ref="C32" location="'163 '!A1" display="No.163" xr:uid="{3701E056-7802-41CD-A72C-BBE828E6869D}"/>
    <hyperlink ref="D32" location="'164 '!A1" display="No.164" xr:uid="{F54385D2-E84D-405A-A995-BD77369D6CE6}"/>
    <hyperlink ref="C33" location="'149・150 '!A1" display="No.149-150" xr:uid="{595BEF73-F7D3-4101-8FC2-7047F75CDDFF}"/>
    <hyperlink ref="D33" location="'151 '!A1" display="No.151" xr:uid="{A0D4766D-3197-4465-8988-35B9F1E9CABE}"/>
    <hyperlink ref="E33" location="'152 '!A1" display="No.152" xr:uid="{1CDACCB5-9625-4DCD-8BC9-B2CDC2953B4C}"/>
    <hyperlink ref="F33" location="'154 '!A1" display="No.154" xr:uid="{D77B8923-7BC1-4C30-8D61-11DD9EB8F055}"/>
    <hyperlink ref="G33" location="'155 '!A1" display="No.155" xr:uid="{8EF30326-F78D-46C7-A8A6-942EA5CB6A15}"/>
    <hyperlink ref="H33" location="'156 '!A1" display="No.156" xr:uid="{6AD1BB14-62D6-42B6-9C13-0E15D8661CBD}"/>
    <hyperlink ref="C34" location="'157 '!A1" display="No.157" xr:uid="{C2EA3E8B-EDC4-4588-B586-41857176AB0F}"/>
    <hyperlink ref="D34" location="'158 '!A1" display="No.158" xr:uid="{44306921-AAC3-409A-90FE-303BCD34EF9D}"/>
    <hyperlink ref="E34" location="'160 '!A1" display="No.160" xr:uid="{3979F928-4769-4913-B030-424A25D9324A}"/>
    <hyperlink ref="C35" location="'114 '!A1" display="No.114" xr:uid="{76769D07-31B9-47B7-AA93-FA8316A8F208}"/>
    <hyperlink ref="C37" location="'249'!A1" display="No.249" xr:uid="{1B4C8E6C-4D54-4ADE-84E7-E2C6C4B12AEC}"/>
    <hyperlink ref="C41" location="'249'!A1" display="No.249" xr:uid="{F39E1734-72D2-4111-B1C5-5E1424659223}"/>
    <hyperlink ref="C43" location="'249'!A1" display="No.249" xr:uid="{81F10F06-A569-4920-9F55-5DFCB86D50C1}"/>
    <hyperlink ref="E44" location="'216'!A1" display="No.216" xr:uid="{CCFD2458-8AC0-44AC-A2CD-98C27F0C5EA5}"/>
    <hyperlink ref="C45" location="'249'!A1" display="No.249" xr:uid="{D091CF1D-8D37-4FD7-A5C2-9E4E7BE3342A}"/>
    <hyperlink ref="C46" location="'249'!A1" display="No.249" xr:uid="{013AA1AE-02A4-470A-8EDB-A1F56E17C378}"/>
    <hyperlink ref="C47" location="'192 '!A1" display="No.192" xr:uid="{124394AE-7D33-4DC5-906C-132E0F28A76B}"/>
    <hyperlink ref="D47" location="'193  '!A1" display="No.193" xr:uid="{FD174A17-D4AB-42EC-B067-892DDA066AA8}"/>
    <hyperlink ref="E47" location="'194 '!A1" display="No.194" xr:uid="{4CDCB2CE-8BC7-4803-8252-B9934F696649}"/>
    <hyperlink ref="F47" location="'199'!A1" display="No.199" xr:uid="{3CC45A94-1B1E-4279-BF4A-C0042B1F3BDC}"/>
    <hyperlink ref="G47" location="'200'!A1" display="No.200" xr:uid="{347DEB34-F3B5-4986-A390-39FF2CFC50DF}"/>
    <hyperlink ref="H47" location="'201 '!A1" display="No.201" xr:uid="{BDA35391-8687-4C7F-AB4D-C65180064CD7}"/>
    <hyperlink ref="C48" location="'197'!A1" display="No.197" xr:uid="{FA01B661-FC82-406E-B513-EE2A3733CDF5}"/>
    <hyperlink ref="D48" location="'198 '!A1" display="No.198" xr:uid="{B6EB308F-E014-419B-95B7-D6589F28A535}"/>
    <hyperlink ref="E48" location="'203'!A1" display="No.203" xr:uid="{E14B836C-0D1B-4A3B-8B6B-5CEA27FFF063}"/>
    <hyperlink ref="F48" location="'204'!A1" display="No.204" xr:uid="{EB38A491-64EA-45C2-A7CF-7911CE60ED07}"/>
    <hyperlink ref="G48" location="'205'!A1" display="No.205" xr:uid="{535DC5AC-512D-4583-BA8D-EEAFF35508F8}"/>
    <hyperlink ref="C49" location="'249'!A1" display="No.249" xr:uid="{30A32DEB-0A08-40B5-9C00-BFD78B342E63}"/>
    <hyperlink ref="D50" location="'130'!A1" display="No.130" xr:uid="{FFB35B5C-6FFD-4F89-A321-EB034FB5AADD}"/>
    <hyperlink ref="E50" location="'131 '!A1" display="No.131" xr:uid="{407A5B5D-7DB2-4A94-AD73-A979F287446D}"/>
    <hyperlink ref="F50" location="'132 '!A1" display="No.132" xr:uid="{61EE2830-F695-4AB9-B956-CB965C535569}"/>
    <hyperlink ref="G50" location="'133 '!A1" display="No.133" xr:uid="{717B543C-78BC-4D77-A0F1-E4FBB3831B50}"/>
    <hyperlink ref="H50" location="'134 '!A1" display="No.134" xr:uid="{537A3AD4-396D-41E5-A10D-125A6DE09692}"/>
    <hyperlink ref="D51" location="'136 '!A1" display="No.136" xr:uid="{2A3B991F-F9B3-4B86-B4E9-6E621D7A5F0B}"/>
    <hyperlink ref="E51" location="'139 '!A1" display="No.139" xr:uid="{722A986F-DC57-4A41-AECF-01D6539744A1}"/>
    <hyperlink ref="C51" location="'135 '!A1" display="No.135" xr:uid="{B7BF68CC-A9FB-4573-BAD4-584481635775}"/>
    <hyperlink ref="C52" location="'249'!A1" display="No.249" xr:uid="{F64ABC65-3F1E-40D2-80C7-90C03155345A}"/>
    <hyperlink ref="C53" location="'137 '!A1" display="No.137" xr:uid="{09CFFA19-5B56-4A85-904E-90A5EE7BCAAE}"/>
    <hyperlink ref="D53" location="'138  '!A1" display="No.138" xr:uid="{94273E7C-E095-420C-8D91-6FDA92C6FFE2}"/>
    <hyperlink ref="C54" location="'104 '!A1" display="No.104" xr:uid="{35973BFF-F1CA-4979-8A0C-2D3AFF2D1F82}"/>
    <hyperlink ref="D54" location="'183 '!A1" display="No.183" xr:uid="{C561FA04-59C3-4402-9B86-AA973B5854A0}"/>
    <hyperlink ref="E54" location="'187 '!A1" display="No.187" xr:uid="{537DB3DF-1F5D-4BBC-9412-A87C9407C2A5}"/>
    <hyperlink ref="F54" location="'191'!A1" display="No.191" xr:uid="{6F24C562-63DB-4CD2-9A4C-141A7C0A2906}"/>
    <hyperlink ref="C55" location="'249'!A1" display="No.249" xr:uid="{4FECCB9F-C471-460D-9260-5B00D4BEED3B}"/>
    <hyperlink ref="C56" location="'235-1 '!A1" display="No.235-1" xr:uid="{F21BF7C4-E45D-4A95-BA89-67FE911EF79F}"/>
    <hyperlink ref="C59" location="'249'!A1" display="No.249" xr:uid="{5A2CF4A4-0C11-4D0E-9D50-3C8FC081C14D}"/>
    <hyperlink ref="G63" location="'115-1'!A1" display="No.115-1" xr:uid="{8985728C-03BA-44F8-893E-C613DA1E6500}"/>
    <hyperlink ref="H63" location="'115-2 '!A1" display="No.115-2" xr:uid="{F4A0D211-396C-4255-A052-34FF15FBE66C}"/>
    <hyperlink ref="C64" location="'115-3 '!A1" display="No.115-3" xr:uid="{336A8A35-A3D8-44AA-BFA5-908596625B9E}"/>
    <hyperlink ref="D64" location="'115-4 '!A1" display="No.115-4" xr:uid="{A2C37613-935A-436F-991D-07B1FC2CABB1}"/>
    <hyperlink ref="C61" location="'216'!A1" display="No.216" xr:uid="{509B0D8E-DFAD-4FF8-B3D4-807F441209B1}"/>
    <hyperlink ref="C62" location="'249'!A1" display="No.249" xr:uid="{71EA72B0-69DA-491B-A60C-1685F29454A6}"/>
    <hyperlink ref="C65" location="'249'!A1" display="No.249" xr:uid="{FACA7C23-18CD-436B-B406-4EAF0DEAEF89}"/>
    <hyperlink ref="C67" location="'249'!A1" display="No.249" xr:uid="{5F49D2E5-BF6C-4412-953B-395744B7B094}"/>
    <hyperlink ref="C69" location="'249'!A1" display="No.249" xr:uid="{28BE26C8-9DF4-4906-957F-9BD87A5054B1}"/>
    <hyperlink ref="C71" location="'249'!A1" display="No.249" xr:uid="{BFF001C4-1A79-4544-9404-D92C6957B7AC}"/>
    <hyperlink ref="C73" location="'249'!A1" display="No.249" xr:uid="{CED2C1D9-75FE-4266-A2AD-D083DA22D530}"/>
    <hyperlink ref="C74" location="'228 '!A1" display="No.228" xr:uid="{0B70880A-EC9B-4441-8AF8-BBB0D04759B0}"/>
    <hyperlink ref="D74" location="'229 '!A1" display="No.229" xr:uid="{D1CB464D-2D83-4B3F-8A59-DE05D3DF6136}"/>
    <hyperlink ref="E74" location="'230 '!A1" display="No.230" xr:uid="{1539BB91-6E15-4CB8-A046-5DAD3FA39D9E}"/>
    <hyperlink ref="F74" location="'246'!A1" display="No.246" xr:uid="{9B40305F-AE97-4E71-937B-76631F23F051}"/>
    <hyperlink ref="G74" location="'247'!A1" display="No.247" xr:uid="{EEF99AD8-6123-40EE-8AA9-22C6F89B55AF}"/>
    <hyperlink ref="C75" location="'218'!A1" display="No.218" xr:uid="{34AE13C9-F4CC-40BC-B470-4175DB791C98}"/>
    <hyperlink ref="D75" location="'219 '!A1" display="No.219" xr:uid="{F76CCF72-995C-4EC9-A909-6A1F9D71B19B}"/>
    <hyperlink ref="C79" location="'249'!A1" display="No.249" xr:uid="{84057417-C4EE-4909-8B5A-ABA5CA1BAEDD}"/>
    <hyperlink ref="G66" location="'216'!A1" display="No.216" xr:uid="{A7FA9DE5-1FBE-4E64-8E6D-2A5C13C7B70A}"/>
    <hyperlink ref="C11" location="'241'!A1" display="No.241" xr:uid="{73C5A6BF-320F-41EE-AC6B-DC37826CF51C}"/>
    <hyperlink ref="D11" location="'243'!A1" display="No.243" xr:uid="{4507683D-26A7-4320-BA5D-5DD1B62535D2}"/>
    <hyperlink ref="G3" location="地区ごとの地図!A1" display="地区ごとの地図" xr:uid="{FEB8926A-10F6-4F29-BB2E-38D4C3498E28}"/>
    <hyperlink ref="D4" location="'10'!A1" display="No.10" xr:uid="{F680A04A-465B-4031-9F80-39C67CEBA0E3}"/>
    <hyperlink ref="E4" location="'11 '!A1" display="No.11" xr:uid="{EF994CB2-829B-4A23-8EF8-74B4A8A93889}"/>
    <hyperlink ref="F4" location="'12'!A1" display="No.12" xr:uid="{A5400F61-5AA9-41F2-98D0-B6677D1F9890}"/>
    <hyperlink ref="G4" location="'16'!A1" display="No.16" xr:uid="{4C7C3A24-319C-4DF4-B671-C167A00A7201}"/>
    <hyperlink ref="H4" location="'17'!A1" display="No.17" xr:uid="{D251AB55-57FF-467A-8DE2-2475ED341EA4}"/>
    <hyperlink ref="C5" location="'18'!A1" display="No.18" xr:uid="{8E8ABB7B-D663-4694-BDD7-2EF2028DFCEE}"/>
    <hyperlink ref="D5" location="'19-1'!A1" display="No.19-1" xr:uid="{1DA85B8E-87AF-474C-88D6-CF968F58F912}"/>
    <hyperlink ref="E5" location="'19-2'!A1" display="No.19-2" xr:uid="{71A2BF2A-B79A-4E35-A5AF-DEEF705CBCE6}"/>
    <hyperlink ref="F5" location="'20'!A1" display="No.20" xr:uid="{0F0236EF-E9BE-4BAB-8F54-0EE863D073DE}"/>
    <hyperlink ref="G5" location="'21'!A1" display="No.21" xr:uid="{A1E67C1D-4366-42F4-89F7-12B4690FC80C}"/>
    <hyperlink ref="H5" location="'22'!A1" display="No.22" xr:uid="{7D3C7AA9-073D-4064-8240-A21B0357A7EB}"/>
    <hyperlink ref="C6" location="'23'!A1" display="No.23" xr:uid="{E5CDA1E4-9D1B-4E50-8FD1-CA5ECC2B648A}"/>
    <hyperlink ref="D6" location="'24'!A1" display="No.24" xr:uid="{ABB0FA93-3519-4400-ABD1-B7BFC538D4B2}"/>
    <hyperlink ref="E6" location="'25'!A1" display="No.25" xr:uid="{2F4D79CC-6053-4551-8958-8CAA697922EE}"/>
    <hyperlink ref="F6" location="'26'!A1" display="No.26" xr:uid="{99BBA0E0-E3A4-4EF3-BE79-30D8239BF4E9}"/>
    <hyperlink ref="G6" location="'27'!A1" display="No.27" xr:uid="{BFD37592-F6B1-46F4-B19D-4BB6DA1CFD20}"/>
    <hyperlink ref="H6" location="'28'!A1" display="No.28" xr:uid="{26351A59-B67C-47DE-B76F-605C82AE5259}"/>
    <hyperlink ref="C7" location="'29'!A1" display="No.29" xr:uid="{5DA24AE3-ED50-4A66-9D1D-88B65CB52D71}"/>
    <hyperlink ref="D7" location="'30'!A1" display="No.30" xr:uid="{D18AE943-4132-48EA-94C2-A80FFA2CFB84}"/>
    <hyperlink ref="E7" location="'31'!A1" display="No.31" xr:uid="{D9B21100-21A8-4B7D-A453-7C1835C3B32A}"/>
    <hyperlink ref="F7" location="'38'!A1" display="No.38" xr:uid="{C4C2F7E9-6092-4E8F-9C4B-4DAF993D46AD}"/>
    <hyperlink ref="G7" location="'43-1'!A1" display="No.43-1" xr:uid="{389AC599-DCFD-4239-8516-5BD872C06360}"/>
    <hyperlink ref="H7" location="'43-2'!A1" display="No.43-2" xr:uid="{A0EF72DE-F377-44DE-9D8B-3B108AD2ECF0}"/>
    <hyperlink ref="C8" location="'45-1・45-2'!A1" display="No.45-1" xr:uid="{14C97544-B8E8-4FD3-BD7C-D4F092C6B156}"/>
    <hyperlink ref="D8" location="'46-1'!A1" display="No.46-1" xr:uid="{E2F62D2B-6A4C-4BD8-B410-EA808F0DC452}"/>
    <hyperlink ref="E8" location="'46-3'!A1" display="No.46-3" xr:uid="{45EE3A8B-3ED6-43AA-AFD4-3BCDB7002163}"/>
    <hyperlink ref="F8" location="'47'!A1" display="No.47" xr:uid="{C346495B-8575-4080-B3E0-245FB3742918}"/>
    <hyperlink ref="C3" location="'1'!A1" display="No.1" xr:uid="{E086BD00-C935-45CA-A637-F90840870FC8}"/>
    <hyperlink ref="D3" location="'2'!A1" display="No.2" xr:uid="{8F3D1E06-2872-4EAF-82B2-2D4C4F9F8F29}"/>
    <hyperlink ref="E3" location="'3'!A1" display="No.3" xr:uid="{9FA56922-F5E4-4AE9-8531-11D5F6D35E02}"/>
    <hyperlink ref="F3" location="'4'!A1" display="No.4" xr:uid="{EBF841B8-2659-4FA9-A561-59CB0404FEA3}"/>
    <hyperlink ref="H3" location="'７'!A1" display="No.7" xr:uid="{3C1CCB7C-5017-4D74-9A8B-E2CADABCBC26}"/>
    <hyperlink ref="C4" location="'８'!A1" display="No.8" xr:uid="{0B4C5A2B-707C-4A5F-9592-0CD0D6A8D5D0}"/>
    <hyperlink ref="G8" location="'52・53'!A1" display="No.52No.53" xr:uid="{5299047F-A4FD-41AA-8860-5D5EB438620B}"/>
    <hyperlink ref="H8" location="'54'!A1" display="No.54" xr:uid="{37E23118-1708-4B1F-B9CF-A2E9683496A5}"/>
    <hyperlink ref="C9" location="'56-1'!A1" display="No.56-1" xr:uid="{7ECA0FAE-09CC-4B43-BBFC-71C819E449D6}"/>
    <hyperlink ref="D9" location="'56-2'!A1" display="No.56-2" xr:uid="{EAC6FD7C-7E78-4EEC-B7BA-A05720011635}"/>
    <hyperlink ref="E9" location="'58'!A1" display="No.58" xr:uid="{03CF0BC5-7A2E-4A08-AB84-D1D50E84D0B4}"/>
    <hyperlink ref="F9" location="'60'!A1" display="No.60" xr:uid="{55A60344-915F-4978-A84D-07D9C7EBA921}"/>
    <hyperlink ref="H9" location="'62'!A1" display="No.62" xr:uid="{FE142D36-EFFE-4D8B-A65C-67513FBB4D9C}"/>
    <hyperlink ref="D10" location="'195'!A1" display="No.195" xr:uid="{DC6084B9-F63A-4A4A-AB5A-56089352A64C}"/>
    <hyperlink ref="E10" location="'196'!A1" display="No.196" xr:uid="{763887B8-0872-45FA-BE17-6FEB68B8DF6B}"/>
    <hyperlink ref="F10" location="'206'!A1" display="No.206" xr:uid="{84D1F3E8-B56A-42FB-8B03-D33C1A012278}"/>
    <hyperlink ref="E11" location="'244'!A1" display="No.244" xr:uid="{96A05386-5970-4CA2-97A0-CB3587555FEA}"/>
    <hyperlink ref="C13" location="'6'!A1" display="No.6" xr:uid="{1F9B0E0F-9647-40EC-BA56-0F3A84693CCE}"/>
    <hyperlink ref="C16" location="'14 '!A1" display="No.14" xr:uid="{473D94EC-F76B-4AC0-AC99-1A047FD3FA22}"/>
    <hyperlink ref="C20" location="'86-1'!A1" display="No.86-1" xr:uid="{21D4D158-6B34-47A0-8431-E1DC4525DC41}"/>
    <hyperlink ref="D20" location="'86-2 '!A1" display="No.86-2" xr:uid="{3F311FFC-90F4-4887-BCDC-FEF449DC1558}"/>
    <hyperlink ref="E20" location="'86-3'!A1" display="No.86-3" xr:uid="{382DC613-6625-4E0A-A752-CA3A2EF2E9A3}"/>
    <hyperlink ref="F20" location="'87'!A1" display="No.87" xr:uid="{8D0601ED-32A8-4AF4-809E-F14DCE97098F}"/>
    <hyperlink ref="G20" location="'88 '!A1" display="No.88" xr:uid="{14C7A209-F331-4473-A88B-A2E986FE43E1}"/>
    <hyperlink ref="H20" location="'94-2 '!A1" display="No.94-2" xr:uid="{9FDB4FB2-8D9E-4880-99DB-17A298E08D87}"/>
    <hyperlink ref="C21" location="'98 '!A1" display="No.98" xr:uid="{30AE3DF7-3B38-4428-B4A7-F0BBDD9F46A1}"/>
    <hyperlink ref="D21" location="'99 '!A1" display="No.99" xr:uid="{E98878BF-2559-4C14-B54C-D415F717C88B}"/>
    <hyperlink ref="C25" location="'88 '!A1" display="No.88" xr:uid="{F8402C12-B648-48BD-98D7-3B5033707D6D}"/>
    <hyperlink ref="D27" location="'92'!A1" display="No.92" xr:uid="{6DDEBABE-2AE0-4202-8BF9-2D83F73D15D7}"/>
    <hyperlink ref="E27" location="'93-1'!A1" display="No.93-1" xr:uid="{AD033B97-4116-4917-923F-3CD1341BB283}"/>
    <hyperlink ref="D25" location="'93-2 '!A1" display="No.93-2" xr:uid="{592CB9CB-95D1-4AB6-95E4-BDCF10ABC35F}"/>
    <hyperlink ref="F27" location="'94-1 '!A1" display="No.94-1" xr:uid="{96533A7D-363B-4F4F-BA3F-80653DC6DD41}"/>
    <hyperlink ref="G27" location="'95 '!A1" display="No.95" xr:uid="{0E38A398-FF59-4541-9635-809BE8A77A03}"/>
    <hyperlink ref="C23" location="'88 '!A1" display="No.88" xr:uid="{DBE27865-B57E-404B-B736-30EEAF838F35}"/>
    <hyperlink ref="D23" location="'90 '!A1" display="No.90" xr:uid="{CBF8CF5E-A6FF-4563-93D0-84F62A37F808}"/>
    <hyperlink ref="E23" location="'91'!A1" display="No.91" xr:uid="{FD231F02-7352-4D64-A1BE-CAA6B5FA9F98}"/>
    <hyperlink ref="C38" location="'40 '!A1" display="No.40" xr:uid="{F6F7C8D6-339F-4833-9B74-72B0E1686671}"/>
    <hyperlink ref="C40" location="'35 '!A1" display="No.35" xr:uid="{8A293945-188F-41F6-B13A-18C4C92593E7}"/>
    <hyperlink ref="C42" location="'41'!A1" display="No.41" xr:uid="{B7A4228D-AA0F-4916-A4AB-628686CD5318}"/>
    <hyperlink ref="C44" location="'44 '!A1" display="No.44" xr:uid="{981A614E-B0DF-45AC-AD1C-BB8CA571BB4D}"/>
    <hyperlink ref="D44" location="'49'!A1" display="No.49" xr:uid="{D3FDE1D2-5540-4104-8B6D-489D5F4E9770}"/>
    <hyperlink ref="E53" location="'140 '!A1" display="No.140" xr:uid="{20EBF49C-2180-4C33-BB07-8C1AAC5260B8}"/>
    <hyperlink ref="F53" location="'141'!A1" display="No.141" xr:uid="{B9E263B0-3516-4147-B9D6-253461CB3CF3}"/>
    <hyperlink ref="G53" location="'142 '!A1" display="No.142" xr:uid="{3745B816-875D-4B05-A57A-A77417FEA693}"/>
    <hyperlink ref="C58" location="'59 '!A1" display="No.59" xr:uid="{7A7638D0-B4EC-4E72-8593-928F77B2B330}"/>
    <hyperlink ref="C57" location="'63 '!A1" display="No.63" xr:uid="{3E5030D5-B342-4FD3-8DC1-29EEBBB64366}"/>
    <hyperlink ref="D58" location="'96'!A1" display="No.96" xr:uid="{0F85154E-0A15-4640-BC0D-C190188144CA}"/>
    <hyperlink ref="C60" location="'71'!A1" display="No.71" xr:uid="{E24848F6-059B-4034-A29A-35D33CF78CC9}"/>
    <hyperlink ref="D60" location="'72'!A1" display="No.72" xr:uid="{87144ADE-3279-43D1-8080-68666F882446}"/>
    <hyperlink ref="C63" location="'65'!A1" display="No.65" xr:uid="{D019D199-4BEE-4AD3-AAEB-25B9F58CB169}"/>
    <hyperlink ref="D63" location="'66'!A1" display="No.66" xr:uid="{939BB01A-0A58-4032-8C64-8D4453303394}"/>
    <hyperlink ref="E63" location="'67'!A1" display="No.67" xr:uid="{6924714F-0457-43DB-8141-A777F63DD179}"/>
    <hyperlink ref="F63" location="'68 '!A1" display="No.68" xr:uid="{09CDD899-6CCF-432B-8C51-71BA748E725B}"/>
    <hyperlink ref="C66" location="'73-1'!A1" display="No.73-1" xr:uid="{7BC3AB5C-DA7C-481D-8B80-D82740C6592F}"/>
    <hyperlink ref="D66" location="'73-2 '!A1" display="No.73-2" xr:uid="{12F535C1-1199-437F-822E-971770AE83EE}"/>
    <hyperlink ref="E66" location="'74-1 '!A1" display="No.74-1" xr:uid="{23E55A28-775C-430E-AA76-D9BD7DD0D2EC}"/>
    <hyperlink ref="F66" location="'74-2 '!A1" display="No.74-2" xr:uid="{71F64A1C-8507-47F5-8D68-0EA6D3B2D060}"/>
    <hyperlink ref="C68" location="'69'!A1" display="No.69" xr:uid="{951BDAD5-9B7E-44C4-ACED-8104B4C0453A}"/>
    <hyperlink ref="D68" location="'69-2（イ）'!A1" display="No.69-2(イ)" xr:uid="{D60FC723-8795-417D-89D0-507B376449D2}"/>
    <hyperlink ref="E68" location="'69-2（ロ）'!A1" display="No.69-2-(ロ)" xr:uid="{EE5F2BF7-0AB3-4479-ADB6-0642B96FC7C5}"/>
    <hyperlink ref="F68" location="'69-2(ハ)(二)'!A1" display="No.69-2(ハ)(二)" xr:uid="{52305FA7-D975-44F1-8D83-0BAB10C1FECB}"/>
    <hyperlink ref="C70" location="'76'!A1" display="No.76" xr:uid="{9957C456-E349-4FF5-886A-A4191A265DEE}"/>
    <hyperlink ref="D70" location="'77-1 '!A1" display="No.77-1" xr:uid="{43E64463-C2E4-49A8-A529-F12A70EE7578}"/>
    <hyperlink ref="E70" location="'77-2 '!A1" display="No.77-2" xr:uid="{19B89D10-D75E-46E4-81EE-13C2325376F6}"/>
    <hyperlink ref="C77" location="'70'!A1" display="No.70" xr:uid="{1759131B-386C-4F18-A31D-C8233FABF82B}"/>
    <hyperlink ref="G77" location="'81 '!A1" display="No.81" xr:uid="{1F732273-12C7-4893-A105-490AE0E60802}"/>
    <hyperlink ref="H77" location="'82'!A1" display="No.82" xr:uid="{511CA4B0-9735-479D-A6B4-3A78B0D8631F}"/>
    <hyperlink ref="C78" location="'83'!A1" display="No.83" xr:uid="{DE760B82-A1E9-4451-AD91-CE6C9169AE1E}"/>
    <hyperlink ref="D78" location="'84'!A1" display="No.84" xr:uid="{EB47BCE7-9BAF-471D-B5BB-DF91471A1546}"/>
    <hyperlink ref="E78" location="'85'!A1" display="No.85" xr:uid="{1442DBD7-DCBC-4810-85A7-3A2172B8463C}"/>
    <hyperlink ref="C17" location="'174-2（１）'!A1" display="No.174-2(1)" xr:uid="{DD054A6A-99B2-41BE-B07C-3D500A163658}"/>
    <hyperlink ref="D17" location="'174-2（２）ア '!A1" display="No.174-2(2)ア" xr:uid="{28893FB1-49D4-4E0C-9D60-E861530FC0FA}"/>
    <hyperlink ref="E17" location="'174-2（２）イ '!A1" display="No.174-2(2)イ" xr:uid="{AD0AA344-17BB-43CE-8DE0-C2BD516C480A}"/>
    <hyperlink ref="F17" location="'174-2（３）'!A1" display="No.174-2(3)" xr:uid="{78AF61CF-1158-4ED7-BC17-01BB2ED95D20}"/>
    <hyperlink ref="G17" location="'175-1 '!A1" display="No.175-1" xr:uid="{B47EB47D-1916-4455-85C8-9733027D33FF}"/>
    <hyperlink ref="H17" location="'175-2'!A1" display="No.175-2" xr:uid="{4CDFD45E-9E3C-4443-A392-D04B35BFB527}"/>
    <hyperlink ref="D18" location="'179  '!A1" display="No.179" xr:uid="{2FB82D9D-6D9E-4C3C-B41C-CA5A69538830}"/>
    <hyperlink ref="E18" location="'180 '!A1" display="No.180" xr:uid="{84BFEA62-0A91-42CF-A8A0-544CB8106792}"/>
    <hyperlink ref="C18" location="'176.177.178 '!A1" display="No.176No.177No.178" xr:uid="{BA0D1D6E-7445-43D8-BA1E-9C000F892436}"/>
    <hyperlink ref="E75" location="'221'!A1" display="No.221-1-2" xr:uid="{BE040751-0D4F-46E2-A0AD-0ECBE2D4E8BF}"/>
    <hyperlink ref="G9" location="'61'!A1" display="No.61" xr:uid="{64797AFF-7DE6-47A7-BFE0-44E3193A693D}"/>
    <hyperlink ref="C72" location="'75'!A1" display="No.75" xr:uid="{405FDCA3-29D0-4238-850F-832565C0D660}"/>
    <hyperlink ref="C50" location="'129'!A1" display="No.129" xr:uid="{62B39777-3C73-4135-8FC8-6D1917C60DF2}"/>
    <hyperlink ref="F75" location="'222'!A1" display="No.222-1-2" xr:uid="{E5FAD221-C887-49B6-8362-B51B0C5032BE}"/>
    <hyperlink ref="G75" location="'223'!A1" display="No.223-1-2" xr:uid="{39D44D00-B82D-4F8C-96CF-675D25076463}"/>
    <hyperlink ref="H75" location="'224'!A1" display="No.224-1-2" xr:uid="{8DC056FD-FA99-4164-A3DA-F62B90D601B2}"/>
    <hyperlink ref="C76" location="'225'!A1" display="No.225-1-2" xr:uid="{CCC9923C-B6C2-4646-B156-E1860C084F50}"/>
    <hyperlink ref="D76" location="'226'!A1" display="No.226-1-2" xr:uid="{480ABAF6-B34D-4BA1-9BF0-BF7B39E5F75D}"/>
    <hyperlink ref="C39" location="'249'!A1" display="No.249" xr:uid="{60923B56-EA6D-455D-A9E5-D4CACBD491C2}"/>
    <hyperlink ref="E60" location="'115-1'!A1" display="No.115-1" xr:uid="{2C0D6F05-AA63-47CE-A85E-9BD186AA9761}"/>
    <hyperlink ref="F60" location="'115-2 '!A1" display="No.115-2" xr:uid="{5E2AB921-AC37-4293-B249-4AE7E3FEC9F5}"/>
    <hyperlink ref="G60" location="'115-3 '!A1" display="No.115-3" xr:uid="{D4617894-694D-4754-AC22-D6794CA47597}"/>
    <hyperlink ref="H60" location="'115-4 '!A1" display="No.115-4" xr:uid="{AFFF9DA1-5A3F-43A2-8A7F-E7C6E1AC73A8}"/>
    <hyperlink ref="F77" location="'80'!A1" display="No.80" xr:uid="{81325A88-D1D3-4E9E-A9BD-FCA63A0ABB4D}"/>
    <hyperlink ref="E77" location="'79'!A1" display="No.79" xr:uid="{C16468C8-DCFB-44DA-AFAE-9C844C460F61}"/>
    <hyperlink ref="D77" location="'78'!A1" display="No.78" xr:uid="{FB6E9C32-126A-4CB7-97DE-2F1B1380F09E}"/>
    <hyperlink ref="G10" location="'235-2'!A1" display="No.235-2" xr:uid="{D5860AA7-F9F0-412A-9172-27A6490CA370}"/>
    <hyperlink ref="C10" location="'182'!A1" display="No.182" xr:uid="{FD63ECBA-2557-4D3B-A93D-43B1BBC39B1B}"/>
    <hyperlink ref="C80" location="'216'!A1" display="No.216" xr:uid="{B497E1D0-B367-4B55-88D4-4DB5A3E3960F}"/>
    <hyperlink ref="C81" location="'249'!A1" display="No.249" xr:uid="{E73B64A7-CD00-4CDA-AFE9-1AF99ABDAB12}"/>
    <hyperlink ref="C28" location="'249'!A1" display="No.249" xr:uid="{689AD3DE-AAFC-4EFF-A7CF-FA6F2B60C6F2}"/>
    <hyperlink ref="C27" location="'88 '!A1" display="No.88" xr:uid="{12FF46F7-3ABC-4D44-874F-EFFDD9E65CDB}"/>
    <hyperlink ref="C36" location="'48 '!A1" display="No.48" xr:uid="{53FC9EEE-B73E-4DF3-A202-A8878D4E77AC}"/>
    <hyperlink ref="D57" location="'64'!A1" display="No.64" xr:uid="{6FD0A2BE-0D48-42A9-8615-368ABD7C783D}"/>
  </hyperlinks>
  <pageMargins left="0.25" right="0.25" top="0.75" bottom="0.75" header="0.3" footer="0.3"/>
  <pageSetup paperSize="9" scale="6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Y14"/>
  <sheetViews>
    <sheetView showGridLines="0" topLeftCell="O1" zoomScaleNormal="100" workbookViewId="0">
      <selection activeCell="Y2" sqref="Y2"/>
    </sheetView>
  </sheetViews>
  <sheetFormatPr defaultRowHeight="13.5"/>
  <cols>
    <col min="1" max="1" width="12.125" style="470" customWidth="1"/>
    <col min="2" max="8" width="7.625" style="470" customWidth="1"/>
    <col min="9" max="9" width="9.125" style="470" customWidth="1"/>
    <col min="10" max="10" width="10.5" style="470" customWidth="1"/>
    <col min="11" max="11" width="10.25" style="470" customWidth="1"/>
    <col min="12" max="17" width="9" style="470"/>
    <col min="18" max="18" width="10.125" style="470" customWidth="1"/>
    <col min="19" max="19" width="10.75" style="470" customWidth="1"/>
    <col min="20" max="24" width="9" style="470"/>
    <col min="25" max="25" width="5.875" style="470" customWidth="1"/>
    <col min="26" max="16384" width="9" style="470"/>
  </cols>
  <sheetData>
    <row r="1" spans="1:25" ht="15.75" customHeight="1" thickBot="1">
      <c r="A1" s="1527" t="s">
        <v>5212</v>
      </c>
      <c r="C1" s="693"/>
      <c r="I1" s="450"/>
      <c r="J1" s="450"/>
      <c r="W1" s="768" t="s">
        <v>5211</v>
      </c>
    </row>
    <row r="2" spans="1:25" ht="18.75">
      <c r="A2" s="5293" t="s">
        <v>5210</v>
      </c>
      <c r="B2" s="5293"/>
      <c r="C2" s="5293"/>
      <c r="D2" s="5293"/>
      <c r="E2" s="5293"/>
      <c r="F2" s="5293"/>
      <c r="G2" s="5293"/>
      <c r="H2" s="5293"/>
      <c r="I2" s="5294"/>
      <c r="J2" s="5295" t="s">
        <v>5209</v>
      </c>
      <c r="K2" s="5293"/>
      <c r="L2" s="5293"/>
      <c r="M2" s="5293"/>
      <c r="N2" s="5293"/>
      <c r="O2" s="5293"/>
      <c r="P2" s="5293"/>
      <c r="Q2" s="5294"/>
      <c r="R2" s="5295" t="s">
        <v>5208</v>
      </c>
      <c r="S2" s="5293"/>
      <c r="T2" s="5294"/>
      <c r="U2" s="5295" t="s">
        <v>5207</v>
      </c>
      <c r="V2" s="5293"/>
      <c r="W2" s="5293"/>
      <c r="Y2" s="4797" t="s">
        <v>8125</v>
      </c>
    </row>
    <row r="3" spans="1:25" ht="13.5" customHeight="1">
      <c r="A3" s="1088"/>
      <c r="B3" s="5296" t="s">
        <v>5996</v>
      </c>
      <c r="C3" s="5296" t="s">
        <v>5205</v>
      </c>
      <c r="D3" s="5296" t="s">
        <v>5206</v>
      </c>
      <c r="E3" s="5298" t="s">
        <v>5997</v>
      </c>
      <c r="F3" s="1088"/>
      <c r="G3" s="1088"/>
      <c r="H3" s="1088"/>
      <c r="I3" s="5296" t="s">
        <v>5998</v>
      </c>
      <c r="J3" s="5296" t="s">
        <v>557</v>
      </c>
      <c r="K3" s="5296" t="s">
        <v>5205</v>
      </c>
      <c r="L3" s="5296" t="s">
        <v>5204</v>
      </c>
      <c r="M3" s="5298" t="s">
        <v>5999</v>
      </c>
      <c r="N3" s="1089"/>
      <c r="O3" s="1088"/>
      <c r="P3" s="1090"/>
      <c r="Q3" s="1091"/>
      <c r="R3" s="5298" t="s">
        <v>6000</v>
      </c>
      <c r="S3" s="5296" t="s">
        <v>5203</v>
      </c>
      <c r="T3" s="5302" t="s">
        <v>5202</v>
      </c>
      <c r="U3" s="5298" t="s">
        <v>6001</v>
      </c>
      <c r="V3" s="5296" t="s">
        <v>5203</v>
      </c>
      <c r="W3" s="5300" t="s">
        <v>5202</v>
      </c>
    </row>
    <row r="4" spans="1:25" ht="54">
      <c r="A4" s="1092" t="s">
        <v>5201</v>
      </c>
      <c r="B4" s="5297"/>
      <c r="C4" s="5297"/>
      <c r="D4" s="5297"/>
      <c r="E4" s="5299"/>
      <c r="F4" s="1093" t="s">
        <v>5200</v>
      </c>
      <c r="G4" s="1093" t="s">
        <v>5199</v>
      </c>
      <c r="H4" s="1093" t="s">
        <v>5198</v>
      </c>
      <c r="I4" s="5297"/>
      <c r="J4" s="5297"/>
      <c r="K4" s="5297"/>
      <c r="L4" s="5297"/>
      <c r="M4" s="5297"/>
      <c r="N4" s="1094" t="s">
        <v>5197</v>
      </c>
      <c r="O4" s="1093" t="s">
        <v>5196</v>
      </c>
      <c r="P4" s="1093" t="s">
        <v>5195</v>
      </c>
      <c r="Q4" s="1094" t="s">
        <v>5194</v>
      </c>
      <c r="R4" s="5299"/>
      <c r="S4" s="5297"/>
      <c r="T4" s="5303"/>
      <c r="U4" s="5299"/>
      <c r="V4" s="5297"/>
      <c r="W4" s="5301"/>
    </row>
    <row r="5" spans="1:25" s="430" customFormat="1" ht="21" customHeight="1">
      <c r="A5" s="1095">
        <v>98164</v>
      </c>
      <c r="B5" s="1095">
        <v>30727</v>
      </c>
      <c r="C5" s="1095">
        <v>7700</v>
      </c>
      <c r="D5" s="1095">
        <v>45632</v>
      </c>
      <c r="E5" s="1095">
        <v>7836</v>
      </c>
      <c r="F5" s="1095">
        <v>7147</v>
      </c>
      <c r="G5" s="1095">
        <v>467</v>
      </c>
      <c r="H5" s="1095">
        <v>222</v>
      </c>
      <c r="I5" s="1095">
        <v>6269</v>
      </c>
      <c r="J5" s="1096">
        <v>51531</v>
      </c>
      <c r="K5" s="1095">
        <v>7700</v>
      </c>
      <c r="L5" s="1095">
        <v>35839</v>
      </c>
      <c r="M5" s="1095">
        <v>7126</v>
      </c>
      <c r="N5" s="1095">
        <v>6699</v>
      </c>
      <c r="O5" s="1095">
        <v>281</v>
      </c>
      <c r="P5" s="1095">
        <v>146</v>
      </c>
      <c r="Q5" s="1097">
        <v>866</v>
      </c>
      <c r="R5" s="1095">
        <v>102005</v>
      </c>
      <c r="S5" s="1095">
        <v>11099</v>
      </c>
      <c r="T5" s="1097">
        <v>356</v>
      </c>
      <c r="U5" s="1095">
        <v>54716</v>
      </c>
      <c r="V5" s="1095">
        <v>9819</v>
      </c>
      <c r="W5" s="1095">
        <v>346</v>
      </c>
    </row>
    <row r="6" spans="1:25" ht="6" customHeight="1" thickBot="1">
      <c r="A6" s="772"/>
      <c r="B6" s="772"/>
      <c r="C6" s="772"/>
      <c r="D6" s="772"/>
      <c r="E6" s="772"/>
      <c r="F6" s="772"/>
      <c r="G6" s="772"/>
      <c r="H6" s="772"/>
      <c r="I6" s="772"/>
      <c r="J6" s="774"/>
      <c r="K6" s="772"/>
      <c r="L6" s="772"/>
      <c r="M6" s="772"/>
      <c r="N6" s="772"/>
      <c r="O6" s="772"/>
      <c r="P6" s="772"/>
      <c r="Q6" s="773"/>
      <c r="R6" s="772"/>
      <c r="S6" s="772"/>
      <c r="T6" s="773"/>
      <c r="U6" s="772"/>
      <c r="V6" s="772"/>
      <c r="W6" s="772"/>
    </row>
    <row r="7" spans="1:25">
      <c r="W7" s="768" t="s">
        <v>5992</v>
      </c>
    </row>
    <row r="8" spans="1:25">
      <c r="A8" s="1528" t="s">
        <v>5193</v>
      </c>
    </row>
    <row r="9" spans="1:25">
      <c r="A9" s="1528" t="s">
        <v>5192</v>
      </c>
    </row>
    <row r="10" spans="1:25">
      <c r="A10" s="1528" t="s">
        <v>5191</v>
      </c>
    </row>
    <row r="11" spans="1:25">
      <c r="A11" s="470" t="s">
        <v>5190</v>
      </c>
    </row>
    <row r="12" spans="1:25">
      <c r="K12" s="768"/>
    </row>
    <row r="14" spans="1:25">
      <c r="A14" s="771"/>
    </row>
  </sheetData>
  <mergeCells count="19">
    <mergeCell ref="R3:R4"/>
    <mergeCell ref="S3:S4"/>
    <mergeCell ref="T3:T4"/>
    <mergeCell ref="A2:I2"/>
    <mergeCell ref="J2:Q2"/>
    <mergeCell ref="R2:T2"/>
    <mergeCell ref="U2:W2"/>
    <mergeCell ref="J3:J4"/>
    <mergeCell ref="B3:B4"/>
    <mergeCell ref="C3:C4"/>
    <mergeCell ref="D3:D4"/>
    <mergeCell ref="I3:I4"/>
    <mergeCell ref="E3:E4"/>
    <mergeCell ref="U3:U4"/>
    <mergeCell ref="V3:V4"/>
    <mergeCell ref="W3:W4"/>
    <mergeCell ref="K3:K4"/>
    <mergeCell ref="L3:L4"/>
    <mergeCell ref="M3:M4"/>
  </mergeCells>
  <phoneticPr fontId="2"/>
  <hyperlinks>
    <hyperlink ref="Y2" location="目次!F25" display="目　次" xr:uid="{00000000-0004-0000-1200-000000000000}"/>
  </hyperlinks>
  <pageMargins left="0.86614173228346458" right="0.86614173228346458" top="0.98425196850393704" bottom="0.98425196850393704" header="0.51181102362204722" footer="0.51181102362204722"/>
  <pageSetup paperSize="9" scale="56" orientation="landscape" horizontalDpi="300" verticalDpi="300"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I30"/>
  <sheetViews>
    <sheetView showGridLines="0" zoomScaleNormal="100" workbookViewId="0">
      <selection activeCell="I2" sqref="I2"/>
    </sheetView>
  </sheetViews>
  <sheetFormatPr defaultRowHeight="12.75"/>
  <cols>
    <col min="1" max="1" width="8.375" style="991" customWidth="1"/>
    <col min="2" max="7" width="11.5" style="991" customWidth="1"/>
    <col min="8" max="8" width="7.25" style="991" customWidth="1"/>
    <col min="9" max="16384" width="9" style="991"/>
  </cols>
  <sheetData>
    <row r="1" spans="1:9" ht="21.75" customHeight="1" thickBot="1">
      <c r="A1" s="2212" t="s">
        <v>7987</v>
      </c>
      <c r="B1" s="992"/>
      <c r="C1" s="992"/>
      <c r="D1" s="992"/>
      <c r="E1" s="992"/>
      <c r="F1" s="992"/>
      <c r="G1" s="994" t="s">
        <v>5908</v>
      </c>
      <c r="H1" s="4583"/>
      <c r="I1" s="992"/>
    </row>
    <row r="2" spans="1:9" s="993" customFormat="1" ht="15.95" customHeight="1">
      <c r="A2" s="6490" t="s">
        <v>156</v>
      </c>
      <c r="B2" s="2213" t="s">
        <v>5907</v>
      </c>
      <c r="C2" s="2214"/>
      <c r="D2" s="2213" t="s">
        <v>5906</v>
      </c>
      <c r="E2" s="2214"/>
      <c r="F2" s="2213" t="s">
        <v>5905</v>
      </c>
      <c r="G2" s="2214"/>
      <c r="H2" s="4584"/>
      <c r="I2" s="5119" t="s">
        <v>8086</v>
      </c>
    </row>
    <row r="3" spans="1:9" s="993" customFormat="1" ht="15.95" customHeight="1">
      <c r="A3" s="6491"/>
      <c r="B3" s="2215" t="s">
        <v>5904</v>
      </c>
      <c r="C3" s="2216" t="s">
        <v>5903</v>
      </c>
      <c r="D3" s="2215" t="s">
        <v>5904</v>
      </c>
      <c r="E3" s="2216" t="s">
        <v>5903</v>
      </c>
      <c r="F3" s="2215" t="s">
        <v>5904</v>
      </c>
      <c r="G3" s="2217" t="s">
        <v>5903</v>
      </c>
      <c r="H3" s="4584"/>
      <c r="I3" s="4584"/>
    </row>
    <row r="4" spans="1:9" s="992" customFormat="1" ht="15.95" customHeight="1">
      <c r="A4" s="2218">
        <v>2</v>
      </c>
      <c r="B4" s="2219">
        <v>100</v>
      </c>
      <c r="C4" s="2220">
        <v>0.2</v>
      </c>
      <c r="D4" s="2219">
        <v>99.9</v>
      </c>
      <c r="E4" s="2221">
        <v>-0.2</v>
      </c>
      <c r="F4" s="2219">
        <v>100</v>
      </c>
      <c r="G4" s="2222" t="s">
        <v>5902</v>
      </c>
    </row>
    <row r="5" spans="1:9" s="992" customFormat="1" ht="15.95" customHeight="1">
      <c r="A5" s="2218">
        <v>3</v>
      </c>
      <c r="B5" s="2219">
        <v>100</v>
      </c>
      <c r="C5" s="2220">
        <v>0</v>
      </c>
      <c r="D5" s="2219">
        <v>100</v>
      </c>
      <c r="E5" s="2221">
        <v>0.1</v>
      </c>
      <c r="F5" s="2219">
        <v>99.8</v>
      </c>
      <c r="G5" s="2221">
        <v>-0.2</v>
      </c>
    </row>
    <row r="6" spans="1:9" s="992" customFormat="1" ht="15.95" customHeight="1">
      <c r="A6" s="2218">
        <v>4</v>
      </c>
      <c r="B6" s="2219">
        <v>103.2</v>
      </c>
      <c r="C6" s="2220">
        <v>3.2</v>
      </c>
      <c r="D6" s="2219">
        <v>103.2</v>
      </c>
      <c r="E6" s="2221">
        <v>3.2</v>
      </c>
      <c r="F6" s="2219">
        <v>102.2</v>
      </c>
      <c r="G6" s="4585" t="s">
        <v>6709</v>
      </c>
    </row>
    <row r="7" spans="1:9" s="992" customFormat="1" ht="15.95" customHeight="1">
      <c r="A7" s="4586">
        <v>5</v>
      </c>
      <c r="B7" s="4587">
        <v>106.9</v>
      </c>
      <c r="C7" s="4588">
        <v>3.7</v>
      </c>
      <c r="D7" s="4587">
        <v>107.7</v>
      </c>
      <c r="E7" s="4589">
        <v>4.5</v>
      </c>
      <c r="F7" s="4587">
        <v>107</v>
      </c>
      <c r="G7" s="4590" t="s">
        <v>6710</v>
      </c>
    </row>
    <row r="8" spans="1:9" s="992" customFormat="1" ht="15.95" customHeight="1" thickBot="1">
      <c r="A8" s="4940">
        <v>6</v>
      </c>
      <c r="B8" s="4941">
        <v>110.5</v>
      </c>
      <c r="C8" s="4942">
        <v>3</v>
      </c>
      <c r="D8" s="4941">
        <v>108.7</v>
      </c>
      <c r="E8" s="4943">
        <v>2.7</v>
      </c>
      <c r="F8" s="4941">
        <v>107.8</v>
      </c>
      <c r="G8" s="4944" t="s">
        <v>7986</v>
      </c>
    </row>
    <row r="9" spans="1:9" s="992" customFormat="1" ht="15.95" customHeight="1">
      <c r="G9" s="994" t="s">
        <v>6690</v>
      </c>
    </row>
    <row r="10" spans="1:9" s="992" customFormat="1"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sheetData>
  <mergeCells count="1">
    <mergeCell ref="A2:A3"/>
  </mergeCells>
  <phoneticPr fontId="2"/>
  <hyperlinks>
    <hyperlink ref="I2" location="目次!F229" display="目　次" xr:uid="{00000000-0004-0000-C6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ignoredErrors>
    <ignoredError sqref="G4 G6:G8" numberStoredAsText="1"/>
  </ignoredError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F37"/>
  <sheetViews>
    <sheetView showGridLines="0" zoomScaleNormal="100" workbookViewId="0">
      <pane xSplit="1" ySplit="2" topLeftCell="C3" activePane="bottomRight" state="frozen"/>
      <selection pane="topRight" activeCell="B1" sqref="B1"/>
      <selection pane="bottomLeft" activeCell="A3" sqref="A3"/>
      <selection pane="bottomRight" activeCell="F2" sqref="F2"/>
    </sheetView>
  </sheetViews>
  <sheetFormatPr defaultRowHeight="13.5"/>
  <cols>
    <col min="1" max="1" width="20.5" style="413" customWidth="1"/>
    <col min="2" max="2" width="22.875" style="415" customWidth="1"/>
    <col min="3" max="3" width="14.375" style="414" customWidth="1"/>
    <col min="4" max="4" width="53" style="414" customWidth="1"/>
    <col min="5" max="5" width="10.625" style="413" customWidth="1"/>
    <col min="6" max="16384" width="9" style="413"/>
  </cols>
  <sheetData>
    <row r="1" spans="1:6" ht="21" customHeight="1" thickBot="1">
      <c r="A1" s="2795" t="s">
        <v>2134</v>
      </c>
      <c r="C1" s="427"/>
      <c r="E1" s="179"/>
      <c r="F1" s="426"/>
    </row>
    <row r="2" spans="1:6" s="422" customFormat="1" ht="18" customHeight="1">
      <c r="A2" s="2796" t="s">
        <v>2133</v>
      </c>
      <c r="B2" s="425" t="s">
        <v>2132</v>
      </c>
      <c r="C2" s="424" t="s">
        <v>2131</v>
      </c>
      <c r="D2" s="423" t="s">
        <v>2130</v>
      </c>
      <c r="F2" s="5119" t="s">
        <v>8086</v>
      </c>
    </row>
    <row r="3" spans="1:6" s="416" customFormat="1" ht="54">
      <c r="A3" s="3292" t="s">
        <v>2129</v>
      </c>
      <c r="B3" s="2877" t="s">
        <v>2128</v>
      </c>
      <c r="C3" s="3293" t="s">
        <v>2127</v>
      </c>
      <c r="D3" s="3294" t="s">
        <v>2126</v>
      </c>
      <c r="F3" s="918"/>
    </row>
    <row r="4" spans="1:6" s="416" customFormat="1" ht="51" customHeight="1">
      <c r="A4" s="3295" t="s">
        <v>2125</v>
      </c>
      <c r="B4" s="3296" t="s">
        <v>7085</v>
      </c>
      <c r="C4" s="3297" t="s">
        <v>2124</v>
      </c>
      <c r="D4" s="3298" t="s">
        <v>2123</v>
      </c>
    </row>
    <row r="5" spans="1:6" s="416" customFormat="1" ht="52.5" customHeight="1">
      <c r="A5" s="3299" t="s">
        <v>2122</v>
      </c>
      <c r="B5" s="3300" t="s">
        <v>7086</v>
      </c>
      <c r="C5" s="3301" t="s">
        <v>2121</v>
      </c>
      <c r="D5" s="3302" t="s">
        <v>2120</v>
      </c>
    </row>
    <row r="6" spans="1:6" ht="70.5" customHeight="1">
      <c r="A6" s="3295" t="s">
        <v>2119</v>
      </c>
      <c r="B6" s="3296" t="s">
        <v>7087</v>
      </c>
      <c r="C6" s="3297" t="s">
        <v>2118</v>
      </c>
      <c r="D6" s="3298" t="s">
        <v>2117</v>
      </c>
    </row>
    <row r="7" spans="1:6" s="416" customFormat="1" ht="70.5" customHeight="1">
      <c r="A7" s="3303" t="s">
        <v>6244</v>
      </c>
      <c r="B7" s="3296" t="s">
        <v>7088</v>
      </c>
      <c r="C7" s="3297" t="s">
        <v>2116</v>
      </c>
      <c r="D7" s="3298" t="s">
        <v>6243</v>
      </c>
    </row>
    <row r="8" spans="1:6" s="416" customFormat="1" ht="42" customHeight="1">
      <c r="A8" s="3303" t="s">
        <v>2115</v>
      </c>
      <c r="B8" s="3296" t="s">
        <v>7089</v>
      </c>
      <c r="C8" s="3297" t="s">
        <v>2114</v>
      </c>
      <c r="D8" s="3298" t="s">
        <v>2113</v>
      </c>
    </row>
    <row r="9" spans="1:6" ht="54">
      <c r="A9" s="3295" t="s">
        <v>2112</v>
      </c>
      <c r="B9" s="3296" t="s">
        <v>6834</v>
      </c>
      <c r="C9" s="3297" t="s">
        <v>6440</v>
      </c>
      <c r="D9" s="3298" t="s">
        <v>2111</v>
      </c>
    </row>
    <row r="10" spans="1:6" ht="60" customHeight="1">
      <c r="A10" s="3295" t="s">
        <v>2110</v>
      </c>
      <c r="B10" s="3296" t="s">
        <v>6835</v>
      </c>
      <c r="C10" s="3297" t="s">
        <v>2068</v>
      </c>
      <c r="D10" s="3298" t="s">
        <v>2109</v>
      </c>
    </row>
    <row r="11" spans="1:6" ht="72" customHeight="1">
      <c r="A11" s="3303" t="s">
        <v>6836</v>
      </c>
      <c r="B11" s="3296" t="s">
        <v>6941</v>
      </c>
      <c r="C11" s="3297" t="s">
        <v>6242</v>
      </c>
      <c r="D11" s="3298" t="s">
        <v>2108</v>
      </c>
    </row>
    <row r="12" spans="1:6" s="416" customFormat="1" ht="81">
      <c r="A12" s="3303" t="s">
        <v>7090</v>
      </c>
      <c r="B12" s="3296" t="s">
        <v>7091</v>
      </c>
      <c r="C12" s="3297" t="s">
        <v>6241</v>
      </c>
      <c r="D12" s="3298" t="s">
        <v>6240</v>
      </c>
    </row>
    <row r="13" spans="1:6" s="416" customFormat="1" ht="54">
      <c r="A13" s="3295" t="s">
        <v>2107</v>
      </c>
      <c r="B13" s="3296" t="s">
        <v>6837</v>
      </c>
      <c r="C13" s="3297" t="s">
        <v>2106</v>
      </c>
      <c r="D13" s="3298" t="s">
        <v>7100</v>
      </c>
      <c r="E13" s="421"/>
    </row>
    <row r="14" spans="1:6" ht="60" customHeight="1">
      <c r="A14" s="3303" t="s">
        <v>2105</v>
      </c>
      <c r="B14" s="3296" t="s">
        <v>7092</v>
      </c>
      <c r="C14" s="3297" t="s">
        <v>2076</v>
      </c>
      <c r="D14" s="3298" t="s">
        <v>7101</v>
      </c>
    </row>
    <row r="15" spans="1:6" s="416" customFormat="1" ht="45" customHeight="1">
      <c r="A15" s="3303" t="s">
        <v>6838</v>
      </c>
      <c r="B15" s="3304" t="s">
        <v>2104</v>
      </c>
      <c r="C15" s="3297" t="s">
        <v>2103</v>
      </c>
      <c r="D15" s="3298" t="s">
        <v>2102</v>
      </c>
      <c r="E15" s="420"/>
    </row>
    <row r="16" spans="1:6" s="416" customFormat="1" ht="37.5" customHeight="1">
      <c r="A16" s="3295" t="s">
        <v>2101</v>
      </c>
      <c r="B16" s="3296" t="s">
        <v>6839</v>
      </c>
      <c r="C16" s="3297" t="s">
        <v>2100</v>
      </c>
      <c r="D16" s="3298" t="s">
        <v>7102</v>
      </c>
    </row>
    <row r="17" spans="1:6" s="416" customFormat="1" ht="43.5" customHeight="1">
      <c r="A17" s="3295" t="s">
        <v>6578</v>
      </c>
      <c r="B17" s="3296" t="s">
        <v>7093</v>
      </c>
      <c r="C17" s="3297" t="s">
        <v>6577</v>
      </c>
      <c r="D17" s="3298" t="s">
        <v>6840</v>
      </c>
    </row>
    <row r="18" spans="1:6" s="416" customFormat="1" ht="45" customHeight="1">
      <c r="A18" s="3303" t="s">
        <v>2099</v>
      </c>
      <c r="B18" s="3296" t="s">
        <v>6841</v>
      </c>
      <c r="C18" s="3297" t="s">
        <v>2098</v>
      </c>
      <c r="D18" s="3298" t="s">
        <v>2097</v>
      </c>
    </row>
    <row r="19" spans="1:6" s="416" customFormat="1" ht="84.75" customHeight="1">
      <c r="A19" s="3303" t="s">
        <v>2096</v>
      </c>
      <c r="B19" s="3296" t="s">
        <v>7094</v>
      </c>
      <c r="C19" s="3297" t="s">
        <v>2095</v>
      </c>
      <c r="D19" s="3298" t="s">
        <v>7103</v>
      </c>
    </row>
    <row r="20" spans="1:6" s="416" customFormat="1" ht="43.5" customHeight="1">
      <c r="A20" s="3303" t="s">
        <v>2094</v>
      </c>
      <c r="B20" s="3296" t="s">
        <v>6842</v>
      </c>
      <c r="C20" s="3297" t="s">
        <v>2093</v>
      </c>
      <c r="D20" s="3298" t="s">
        <v>7104</v>
      </c>
    </row>
    <row r="21" spans="1:6" s="416" customFormat="1" ht="57.75" customHeight="1">
      <c r="A21" s="3303" t="s">
        <v>2092</v>
      </c>
      <c r="B21" s="3296" t="s">
        <v>6843</v>
      </c>
      <c r="C21" s="3297" t="s">
        <v>2091</v>
      </c>
      <c r="D21" s="3298" t="s">
        <v>7105</v>
      </c>
      <c r="E21" s="419"/>
    </row>
    <row r="22" spans="1:6" s="416" customFormat="1" ht="60" customHeight="1">
      <c r="A22" s="3303" t="s">
        <v>6668</v>
      </c>
      <c r="B22" s="3296" t="s">
        <v>6844</v>
      </c>
      <c r="C22" s="3297" t="s">
        <v>2090</v>
      </c>
      <c r="D22" s="3298" t="s">
        <v>2089</v>
      </c>
    </row>
    <row r="23" spans="1:6" s="416" customFormat="1" ht="40.5">
      <c r="A23" s="3303" t="s">
        <v>6915</v>
      </c>
      <c r="B23" s="3296" t="s">
        <v>6845</v>
      </c>
      <c r="C23" s="3297" t="s">
        <v>2088</v>
      </c>
      <c r="D23" s="3298" t="s">
        <v>7095</v>
      </c>
    </row>
    <row r="24" spans="1:6" ht="60" customHeight="1">
      <c r="A24" s="3295" t="s">
        <v>2087</v>
      </c>
      <c r="B24" s="3305" t="s">
        <v>2086</v>
      </c>
      <c r="C24" s="3297" t="s">
        <v>2085</v>
      </c>
      <c r="D24" s="3298" t="s">
        <v>2084</v>
      </c>
    </row>
    <row r="25" spans="1:6" ht="60" customHeight="1">
      <c r="A25" s="3292" t="s">
        <v>2083</v>
      </c>
      <c r="B25" s="2877" t="s">
        <v>7096</v>
      </c>
      <c r="C25" s="3293" t="s">
        <v>2082</v>
      </c>
      <c r="D25" s="3294" t="s">
        <v>2081</v>
      </c>
    </row>
    <row r="26" spans="1:6" s="416" customFormat="1" ht="60" customHeight="1">
      <c r="A26" s="3295" t="s">
        <v>2080</v>
      </c>
      <c r="B26" s="3304" t="s">
        <v>6846</v>
      </c>
      <c r="C26" s="3297" t="s">
        <v>2079</v>
      </c>
      <c r="D26" s="3298" t="s">
        <v>2078</v>
      </c>
    </row>
    <row r="27" spans="1:6" s="416" customFormat="1" ht="60" customHeight="1">
      <c r="A27" s="3303" t="s">
        <v>2077</v>
      </c>
      <c r="B27" s="3296" t="s">
        <v>7097</v>
      </c>
      <c r="C27" s="3297" t="s">
        <v>2076</v>
      </c>
      <c r="D27" s="3298" t="s">
        <v>2075</v>
      </c>
    </row>
    <row r="28" spans="1:6" s="416" customFormat="1" ht="50.25" customHeight="1">
      <c r="A28" s="3295" t="s">
        <v>2074</v>
      </c>
      <c r="B28" s="3306" t="s">
        <v>6847</v>
      </c>
      <c r="C28" s="3307" t="s">
        <v>2073</v>
      </c>
      <c r="D28" s="3308" t="s">
        <v>6239</v>
      </c>
      <c r="E28" s="418"/>
    </row>
    <row r="29" spans="1:6" s="416" customFormat="1" ht="51" customHeight="1">
      <c r="A29" s="3303" t="s">
        <v>2072</v>
      </c>
      <c r="B29" s="3309" t="s">
        <v>2071</v>
      </c>
      <c r="C29" s="3307" t="s">
        <v>2070</v>
      </c>
      <c r="D29" s="3308" t="s">
        <v>6848</v>
      </c>
      <c r="E29" s="418"/>
    </row>
    <row r="30" spans="1:6" s="416" customFormat="1" ht="60" customHeight="1">
      <c r="A30" s="3295" t="s">
        <v>2069</v>
      </c>
      <c r="B30" s="3296" t="s">
        <v>7098</v>
      </c>
      <c r="C30" s="3297" t="s">
        <v>2068</v>
      </c>
      <c r="D30" s="3298" t="s">
        <v>2067</v>
      </c>
      <c r="E30" s="418"/>
    </row>
    <row r="31" spans="1:6" s="416" customFormat="1" ht="60" customHeight="1">
      <c r="A31" s="3303" t="s">
        <v>2066</v>
      </c>
      <c r="B31" s="3309" t="s">
        <v>6942</v>
      </c>
      <c r="C31" s="3307" t="s">
        <v>2065</v>
      </c>
      <c r="D31" s="3308" t="s">
        <v>2064</v>
      </c>
      <c r="F31" s="417"/>
    </row>
    <row r="32" spans="1:6" ht="71.25" customHeight="1" thickBot="1">
      <c r="A32" s="3310" t="s">
        <v>2063</v>
      </c>
      <c r="B32" s="3311" t="s">
        <v>2062</v>
      </c>
      <c r="C32" s="3312" t="s">
        <v>6238</v>
      </c>
      <c r="D32" s="3313" t="s">
        <v>7099</v>
      </c>
    </row>
    <row r="33" spans="1:4">
      <c r="A33" s="415"/>
      <c r="D33" s="6492" t="s">
        <v>6245</v>
      </c>
    </row>
    <row r="34" spans="1:4">
      <c r="A34" s="415"/>
      <c r="D34" s="6493"/>
    </row>
    <row r="35" spans="1:4">
      <c r="A35" s="415"/>
    </row>
    <row r="36" spans="1:4">
      <c r="A36" s="415"/>
    </row>
    <row r="37" spans="1:4">
      <c r="A37" s="415"/>
    </row>
  </sheetData>
  <mergeCells count="1">
    <mergeCell ref="D33:D34"/>
  </mergeCells>
  <phoneticPr fontId="2"/>
  <hyperlinks>
    <hyperlink ref="F2" location="目次!F230" display="目　次" xr:uid="{00000000-0004-0000-C700-000000000000}"/>
  </hyperlinks>
  <pageMargins left="0.82677165354330717" right="0.79" top="0.6692913385826772" bottom="0.47244094488188981" header="0.51181102362204722" footer="0.39370078740157483"/>
  <pageSetup paperSize="9" scale="68" fitToHeight="0" orientation="portrait" horizontalDpi="300" verticalDpi="300" r:id="rId1"/>
  <headerFooter alignWithMargins="0"/>
  <colBreaks count="1" manualBreakCount="1">
    <brk id="4" max="1048575" man="1"/>
  </colBreaks>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K42"/>
  <sheetViews>
    <sheetView showGridLines="0" zoomScale="90" zoomScaleNormal="90" zoomScaleSheetLayoutView="100" workbookViewId="0">
      <selection activeCell="H2" sqref="H2"/>
    </sheetView>
  </sheetViews>
  <sheetFormatPr defaultRowHeight="18.75"/>
  <cols>
    <col min="1" max="1" width="10.875" style="173" customWidth="1"/>
    <col min="2" max="3" width="18.625" style="173" customWidth="1"/>
    <col min="4" max="5" width="11.625" style="173" customWidth="1"/>
    <col min="6" max="6" width="11.75" style="173" customWidth="1"/>
    <col min="7" max="7" width="9" style="173"/>
    <col min="8" max="8" width="12.625" style="173" customWidth="1"/>
    <col min="9" max="9" width="9" style="173"/>
    <col min="10" max="10" width="4.625" style="173" customWidth="1"/>
    <col min="11" max="16384" width="9" style="173"/>
  </cols>
  <sheetData>
    <row r="1" spans="1:11">
      <c r="A1" s="6495" t="s">
        <v>520</v>
      </c>
      <c r="B1" s="6495"/>
      <c r="C1" s="6495"/>
      <c r="D1" s="6495"/>
      <c r="E1" s="6495"/>
      <c r="F1" s="6495"/>
      <c r="G1" s="4583"/>
      <c r="H1" s="174"/>
    </row>
    <row r="2" spans="1:11">
      <c r="A2" s="4110"/>
      <c r="B2" s="4110"/>
      <c r="C2" s="4110"/>
      <c r="D2" s="4110"/>
      <c r="E2" s="3012"/>
      <c r="F2" s="4110"/>
      <c r="G2" s="174"/>
      <c r="H2" s="588" t="s">
        <v>8086</v>
      </c>
    </row>
    <row r="3" spans="1:11">
      <c r="A3" s="6496" t="s">
        <v>519</v>
      </c>
      <c r="B3" s="6496"/>
      <c r="C3" s="6496"/>
      <c r="D3" s="6496"/>
      <c r="E3" s="6496"/>
      <c r="F3" s="6496"/>
      <c r="G3" s="174"/>
      <c r="H3" s="174"/>
    </row>
    <row r="4" spans="1:11" ht="54" customHeight="1">
      <c r="A4" s="5852" t="s">
        <v>518</v>
      </c>
      <c r="B4" s="5852"/>
      <c r="C4" s="5852"/>
      <c r="D4" s="5852"/>
      <c r="E4" s="5852"/>
      <c r="F4" s="5852"/>
      <c r="G4" s="174"/>
      <c r="H4" s="174"/>
      <c r="I4" s="178"/>
    </row>
    <row r="5" spans="1:11" ht="40.5" customHeight="1">
      <c r="A5" s="5852" t="s">
        <v>517</v>
      </c>
      <c r="B5" s="5852"/>
      <c r="C5" s="5852"/>
      <c r="D5" s="5852"/>
      <c r="E5" s="5852"/>
      <c r="F5" s="5852"/>
      <c r="G5" s="174"/>
      <c r="H5" s="174"/>
    </row>
    <row r="6" spans="1:11" ht="13.5" customHeight="1">
      <c r="A6" s="5852" t="s">
        <v>516</v>
      </c>
      <c r="B6" s="5852"/>
      <c r="C6" s="5852"/>
      <c r="D6" s="5852"/>
      <c r="E6" s="5852"/>
      <c r="F6" s="5852"/>
      <c r="G6" s="174"/>
      <c r="H6" s="174"/>
    </row>
    <row r="7" spans="1:11" ht="16.5" customHeight="1">
      <c r="A7" s="6494"/>
      <c r="B7" s="6494"/>
      <c r="C7" s="6494"/>
      <c r="D7" s="6494"/>
      <c r="E7" s="6494"/>
      <c r="F7" s="6494"/>
      <c r="G7" s="174"/>
      <c r="H7" s="174"/>
    </row>
    <row r="8" spans="1:11" ht="13.5" customHeight="1">
      <c r="A8" s="4109"/>
      <c r="B8" s="4109"/>
      <c r="C8" s="4109"/>
      <c r="D8" s="4109"/>
      <c r="E8" s="4109"/>
      <c r="F8" s="4109"/>
      <c r="G8" s="174"/>
      <c r="H8" s="174"/>
    </row>
    <row r="9" spans="1:11" ht="18" customHeight="1">
      <c r="A9" s="6501" t="s">
        <v>515</v>
      </c>
      <c r="B9" s="6501" t="s">
        <v>514</v>
      </c>
      <c r="C9" s="6501" t="s">
        <v>513</v>
      </c>
      <c r="D9" s="6501" t="s">
        <v>512</v>
      </c>
      <c r="E9" s="6501" t="s">
        <v>511</v>
      </c>
      <c r="F9" s="6501"/>
      <c r="G9" s="174"/>
      <c r="H9" s="174"/>
    </row>
    <row r="10" spans="1:11" ht="18" customHeight="1">
      <c r="A10" s="6501"/>
      <c r="B10" s="6501"/>
      <c r="C10" s="6501"/>
      <c r="D10" s="6501"/>
      <c r="E10" s="4108" t="s">
        <v>510</v>
      </c>
      <c r="F10" s="4108" t="s">
        <v>509</v>
      </c>
      <c r="G10" s="174"/>
      <c r="H10" s="174"/>
    </row>
    <row r="11" spans="1:11" ht="18" customHeight="1">
      <c r="A11" s="176" t="s">
        <v>508</v>
      </c>
      <c r="B11" s="177" t="s">
        <v>507</v>
      </c>
      <c r="C11" s="177" t="s">
        <v>506</v>
      </c>
      <c r="D11" s="1456">
        <v>17</v>
      </c>
      <c r="E11" s="1456">
        <v>15</v>
      </c>
      <c r="F11" s="1456">
        <v>2</v>
      </c>
      <c r="G11" s="174"/>
      <c r="H11" s="174"/>
    </row>
    <row r="12" spans="1:11" ht="18" customHeight="1">
      <c r="A12" s="176" t="s">
        <v>505</v>
      </c>
      <c r="B12" s="177" t="s">
        <v>504</v>
      </c>
      <c r="C12" s="177" t="s">
        <v>503</v>
      </c>
      <c r="D12" s="1456">
        <v>18</v>
      </c>
      <c r="E12" s="1456">
        <v>14</v>
      </c>
      <c r="F12" s="1456">
        <v>4</v>
      </c>
      <c r="G12" s="174"/>
      <c r="H12" s="174"/>
    </row>
    <row r="13" spans="1:11" ht="18" customHeight="1">
      <c r="A13" s="176" t="s">
        <v>502</v>
      </c>
      <c r="B13" s="177" t="s">
        <v>501</v>
      </c>
      <c r="C13" s="177" t="s">
        <v>500</v>
      </c>
      <c r="D13" s="1456">
        <v>21</v>
      </c>
      <c r="E13" s="1456">
        <v>17</v>
      </c>
      <c r="F13" s="1456">
        <v>4</v>
      </c>
      <c r="G13" s="174"/>
      <c r="H13" s="174"/>
    </row>
    <row r="14" spans="1:11" ht="18" customHeight="1">
      <c r="A14" s="176" t="s">
        <v>499</v>
      </c>
      <c r="B14" s="177" t="s">
        <v>498</v>
      </c>
      <c r="C14" s="177" t="s">
        <v>497</v>
      </c>
      <c r="D14" s="1456">
        <v>19</v>
      </c>
      <c r="E14" s="1456">
        <v>15</v>
      </c>
      <c r="F14" s="1456">
        <v>4</v>
      </c>
      <c r="G14" s="174"/>
      <c r="H14" s="174"/>
    </row>
    <row r="15" spans="1:11" ht="18" customHeight="1">
      <c r="A15" s="176" t="s">
        <v>496</v>
      </c>
      <c r="B15" s="177" t="s">
        <v>495</v>
      </c>
      <c r="C15" s="177" t="s">
        <v>494</v>
      </c>
      <c r="D15" s="1456">
        <v>16</v>
      </c>
      <c r="E15" s="1456">
        <v>13</v>
      </c>
      <c r="F15" s="1456">
        <v>3</v>
      </c>
      <c r="G15" s="174"/>
      <c r="H15" s="174"/>
      <c r="K15" s="1198"/>
    </row>
    <row r="16" spans="1:11" ht="18" customHeight="1">
      <c r="A16" s="176" t="s">
        <v>493</v>
      </c>
      <c r="B16" s="177" t="s">
        <v>492</v>
      </c>
      <c r="C16" s="177" t="s">
        <v>491</v>
      </c>
      <c r="D16" s="1456">
        <v>20</v>
      </c>
      <c r="E16" s="1456">
        <v>17</v>
      </c>
      <c r="F16" s="1456">
        <v>3</v>
      </c>
      <c r="G16" s="174"/>
      <c r="H16" s="174"/>
    </row>
    <row r="17" spans="1:8" ht="18" customHeight="1">
      <c r="A17" s="176" t="s">
        <v>490</v>
      </c>
      <c r="B17" s="177" t="s">
        <v>489</v>
      </c>
      <c r="C17" s="177" t="s">
        <v>488</v>
      </c>
      <c r="D17" s="1456">
        <v>25</v>
      </c>
      <c r="E17" s="1456">
        <v>20</v>
      </c>
      <c r="F17" s="1456">
        <v>5</v>
      </c>
      <c r="G17" s="174"/>
      <c r="H17" s="174"/>
    </row>
    <row r="18" spans="1:8" ht="18" customHeight="1">
      <c r="A18" s="176" t="s">
        <v>487</v>
      </c>
      <c r="B18" s="177" t="s">
        <v>486</v>
      </c>
      <c r="C18" s="177" t="s">
        <v>485</v>
      </c>
      <c r="D18" s="1456">
        <v>18</v>
      </c>
      <c r="E18" s="1456">
        <v>13</v>
      </c>
      <c r="F18" s="1456">
        <v>5</v>
      </c>
      <c r="G18" s="174"/>
      <c r="H18" s="174"/>
    </row>
    <row r="19" spans="1:8" ht="18" customHeight="1">
      <c r="A19" s="176" t="s">
        <v>484</v>
      </c>
      <c r="B19" s="177" t="s">
        <v>483</v>
      </c>
      <c r="C19" s="177" t="s">
        <v>482</v>
      </c>
      <c r="D19" s="1456">
        <v>14</v>
      </c>
      <c r="E19" s="1456">
        <v>12</v>
      </c>
      <c r="F19" s="1456">
        <v>2</v>
      </c>
      <c r="G19" s="174"/>
      <c r="H19" s="174"/>
    </row>
    <row r="20" spans="1:8" ht="18" customHeight="1">
      <c r="A20" s="176" t="s">
        <v>481</v>
      </c>
      <c r="B20" s="177" t="s">
        <v>480</v>
      </c>
      <c r="C20" s="177" t="s">
        <v>479</v>
      </c>
      <c r="D20" s="1456">
        <v>11</v>
      </c>
      <c r="E20" s="1456">
        <v>9</v>
      </c>
      <c r="F20" s="1456">
        <v>2</v>
      </c>
      <c r="G20" s="174"/>
      <c r="H20" s="174"/>
    </row>
    <row r="21" spans="1:8" ht="18" customHeight="1">
      <c r="A21" s="176" t="s">
        <v>478</v>
      </c>
      <c r="B21" s="177" t="s">
        <v>477</v>
      </c>
      <c r="C21" s="177" t="s">
        <v>476</v>
      </c>
      <c r="D21" s="1456">
        <v>17</v>
      </c>
      <c r="E21" s="1456">
        <v>14</v>
      </c>
      <c r="F21" s="1456">
        <v>3</v>
      </c>
      <c r="G21" s="174"/>
      <c r="H21" s="174"/>
    </row>
    <row r="22" spans="1:8" ht="18" customHeight="1">
      <c r="A22" s="176" t="s">
        <v>475</v>
      </c>
      <c r="B22" s="177" t="s">
        <v>474</v>
      </c>
      <c r="C22" s="177" t="s">
        <v>473</v>
      </c>
      <c r="D22" s="1456">
        <v>18</v>
      </c>
      <c r="E22" s="1456">
        <v>15</v>
      </c>
      <c r="F22" s="1456">
        <v>3</v>
      </c>
      <c r="G22" s="174"/>
      <c r="H22" s="174"/>
    </row>
    <row r="23" spans="1:8" ht="18" customHeight="1">
      <c r="A23" s="176" t="s">
        <v>472</v>
      </c>
      <c r="B23" s="177" t="s">
        <v>471</v>
      </c>
      <c r="C23" s="177" t="s">
        <v>470</v>
      </c>
      <c r="D23" s="1456">
        <v>17</v>
      </c>
      <c r="E23" s="1456">
        <v>14</v>
      </c>
      <c r="F23" s="1456">
        <v>3</v>
      </c>
      <c r="G23" s="174"/>
      <c r="H23" s="174"/>
    </row>
    <row r="24" spans="1:8" ht="18" customHeight="1">
      <c r="A24" s="176" t="s">
        <v>469</v>
      </c>
      <c r="B24" s="177" t="s">
        <v>468</v>
      </c>
      <c r="C24" s="177" t="s">
        <v>467</v>
      </c>
      <c r="D24" s="1456">
        <v>14</v>
      </c>
      <c r="E24" s="1456">
        <v>12</v>
      </c>
      <c r="F24" s="1456">
        <v>2</v>
      </c>
      <c r="G24" s="174"/>
      <c r="H24" s="174"/>
    </row>
    <row r="25" spans="1:8" ht="18" customHeight="1">
      <c r="A25" s="176" t="s">
        <v>466</v>
      </c>
      <c r="B25" s="177" t="s">
        <v>465</v>
      </c>
      <c r="C25" s="177" t="s">
        <v>464</v>
      </c>
      <c r="D25" s="1456">
        <v>19</v>
      </c>
      <c r="E25" s="1456">
        <v>16</v>
      </c>
      <c r="F25" s="1456">
        <v>3</v>
      </c>
      <c r="G25" s="174"/>
      <c r="H25" s="174"/>
    </row>
    <row r="26" spans="1:8" ht="18" customHeight="1">
      <c r="A26" s="176" t="s">
        <v>463</v>
      </c>
      <c r="B26" s="177" t="s">
        <v>462</v>
      </c>
      <c r="C26" s="177" t="s">
        <v>461</v>
      </c>
      <c r="D26" s="1456">
        <v>23</v>
      </c>
      <c r="E26" s="1456">
        <v>20</v>
      </c>
      <c r="F26" s="1456">
        <v>3</v>
      </c>
      <c r="G26" s="174"/>
      <c r="H26" s="174"/>
    </row>
    <row r="27" spans="1:8" ht="18" customHeight="1">
      <c r="A27" s="176" t="s">
        <v>460</v>
      </c>
      <c r="B27" s="177" t="s">
        <v>459</v>
      </c>
      <c r="C27" s="177" t="s">
        <v>458</v>
      </c>
      <c r="D27" s="1456">
        <v>21</v>
      </c>
      <c r="E27" s="1456">
        <v>17</v>
      </c>
      <c r="F27" s="1456">
        <v>4</v>
      </c>
      <c r="G27" s="174"/>
      <c r="H27" s="174"/>
    </row>
    <row r="28" spans="1:8" ht="18" customHeight="1">
      <c r="A28" s="176" t="s">
        <v>457</v>
      </c>
      <c r="B28" s="177" t="s">
        <v>456</v>
      </c>
      <c r="C28" s="177" t="s">
        <v>455</v>
      </c>
      <c r="D28" s="1456">
        <v>20</v>
      </c>
      <c r="E28" s="1456">
        <v>16</v>
      </c>
      <c r="F28" s="1456">
        <v>4</v>
      </c>
      <c r="G28" s="174"/>
      <c r="H28" s="174"/>
    </row>
    <row r="29" spans="1:8" ht="18" customHeight="1">
      <c r="A29" s="176" t="s">
        <v>454</v>
      </c>
      <c r="B29" s="177" t="s">
        <v>453</v>
      </c>
      <c r="C29" s="177" t="s">
        <v>452</v>
      </c>
      <c r="D29" s="1456">
        <v>10</v>
      </c>
      <c r="E29" s="1456">
        <v>8</v>
      </c>
      <c r="F29" s="1456">
        <v>2</v>
      </c>
      <c r="G29" s="174"/>
      <c r="H29" s="174"/>
    </row>
    <row r="30" spans="1:8" ht="18" customHeight="1">
      <c r="A30" s="176" t="s">
        <v>451</v>
      </c>
      <c r="B30" s="177" t="s">
        <v>450</v>
      </c>
      <c r="C30" s="177" t="s">
        <v>449</v>
      </c>
      <c r="D30" s="1456">
        <v>11</v>
      </c>
      <c r="E30" s="1456">
        <v>9</v>
      </c>
      <c r="F30" s="1456">
        <v>2</v>
      </c>
      <c r="G30" s="174"/>
      <c r="H30" s="174"/>
    </row>
    <row r="31" spans="1:8" ht="18" customHeight="1">
      <c r="A31" s="176" t="s">
        <v>387</v>
      </c>
      <c r="B31" s="1456">
        <v>20</v>
      </c>
      <c r="C31" s="1456">
        <v>20</v>
      </c>
      <c r="D31" s="1456">
        <f>SUM(D11:D30)</f>
        <v>349</v>
      </c>
      <c r="E31" s="1456">
        <f>SUM(E11:E30)</f>
        <v>286</v>
      </c>
      <c r="F31" s="1456">
        <f>SUM(F11:F30)</f>
        <v>63</v>
      </c>
      <c r="G31" s="174"/>
      <c r="H31" s="174"/>
    </row>
    <row r="32" spans="1:8" ht="13.5" customHeight="1">
      <c r="A32" s="6502" t="s">
        <v>448</v>
      </c>
      <c r="B32" s="6502"/>
      <c r="C32" s="6502"/>
      <c r="D32" s="6502"/>
      <c r="E32" s="6502"/>
      <c r="F32" s="6502"/>
      <c r="G32" s="174"/>
      <c r="H32" s="174"/>
    </row>
    <row r="33" spans="1:8" ht="13.5" customHeight="1">
      <c r="A33" s="6497" t="s">
        <v>447</v>
      </c>
      <c r="B33" s="6497"/>
      <c r="C33" s="6497"/>
      <c r="D33" s="6497"/>
      <c r="E33" s="6497"/>
      <c r="F33" s="6497"/>
      <c r="G33" s="174"/>
      <c r="H33" s="174"/>
    </row>
    <row r="34" spans="1:8" ht="13.5" customHeight="1">
      <c r="A34" s="6498" t="s">
        <v>446</v>
      </c>
      <c r="B34" s="6498"/>
      <c r="C34" s="6498"/>
      <c r="D34" s="6498"/>
      <c r="E34" s="6498"/>
      <c r="F34" s="6498"/>
      <c r="G34" s="174"/>
      <c r="H34" s="174"/>
    </row>
    <row r="35" spans="1:8" ht="13.5" customHeight="1">
      <c r="A35" s="6499" t="s">
        <v>6364</v>
      </c>
      <c r="B35" s="6499"/>
      <c r="C35" s="6499"/>
      <c r="D35" s="6499"/>
      <c r="E35" s="6499"/>
      <c r="F35" s="6499"/>
      <c r="G35" s="174"/>
      <c r="H35" s="174"/>
    </row>
    <row r="36" spans="1:8" ht="18.75" customHeight="1">
      <c r="A36" s="6500"/>
      <c r="B36" s="6500"/>
      <c r="C36" s="6500"/>
      <c r="D36" s="6500"/>
      <c r="E36" s="6500"/>
      <c r="F36" s="6500"/>
      <c r="G36" s="174"/>
      <c r="H36" s="174"/>
    </row>
    <row r="37" spans="1:8">
      <c r="A37" s="175"/>
      <c r="B37" s="175"/>
      <c r="C37" s="175"/>
      <c r="D37" s="175"/>
      <c r="E37" s="175"/>
      <c r="F37" s="175"/>
    </row>
    <row r="38" spans="1:8">
      <c r="A38" s="174"/>
      <c r="B38" s="174"/>
      <c r="C38" s="174"/>
      <c r="D38" s="174"/>
      <c r="E38" s="174"/>
      <c r="F38" s="174"/>
    </row>
    <row r="39" spans="1:8">
      <c r="A39" s="174"/>
      <c r="B39" s="174"/>
      <c r="C39" s="174"/>
      <c r="D39" s="174"/>
      <c r="E39" s="174"/>
      <c r="F39" s="174"/>
    </row>
    <row r="40" spans="1:8">
      <c r="A40" s="174"/>
      <c r="B40" s="174"/>
      <c r="C40" s="174"/>
      <c r="D40" s="174"/>
      <c r="E40" s="174"/>
      <c r="F40" s="174"/>
    </row>
    <row r="41" spans="1:8">
      <c r="A41" s="174"/>
      <c r="B41" s="174"/>
      <c r="C41" s="174"/>
      <c r="D41" s="174"/>
      <c r="E41" s="174"/>
      <c r="F41" s="174"/>
    </row>
    <row r="42" spans="1:8">
      <c r="A42" s="174"/>
      <c r="B42" s="174"/>
      <c r="C42" s="174"/>
      <c r="D42" s="174"/>
      <c r="E42" s="174"/>
      <c r="F42" s="174"/>
    </row>
  </sheetData>
  <mergeCells count="16">
    <mergeCell ref="A33:F33"/>
    <mergeCell ref="A34:F34"/>
    <mergeCell ref="A35:F35"/>
    <mergeCell ref="A36:F36"/>
    <mergeCell ref="A9:A10"/>
    <mergeCell ref="B9:B10"/>
    <mergeCell ref="C9:C10"/>
    <mergeCell ref="D9:D10"/>
    <mergeCell ref="E9:F9"/>
    <mergeCell ref="A32:F32"/>
    <mergeCell ref="A7:F7"/>
    <mergeCell ref="A1:F1"/>
    <mergeCell ref="A3:F3"/>
    <mergeCell ref="A4:F4"/>
    <mergeCell ref="A5:F5"/>
    <mergeCell ref="A6:F6"/>
  </mergeCells>
  <phoneticPr fontId="2"/>
  <hyperlinks>
    <hyperlink ref="H2" location="目次!F233" display="目　次" xr:uid="{00000000-0004-0000-C800-000000000000}"/>
  </hyperlinks>
  <pageMargins left="0.51181102362204722" right="0.51181102362204722" top="0.74803149606299213" bottom="0.74803149606299213" header="0.31496062992125984" footer="0.31496062992125984"/>
  <pageSetup paperSize="9" scale="80" orientation="portrait" cellComments="asDisplayed" r:id="rId1"/>
  <legacy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Q28"/>
  <sheetViews>
    <sheetView showGridLines="0" zoomScaleNormal="100" zoomScaleSheetLayoutView="115" workbookViewId="0">
      <pane xSplit="1" ySplit="3" topLeftCell="B4" activePane="bottomRight" state="frozen"/>
      <selection pane="topRight" activeCell="B1" sqref="B1"/>
      <selection pane="bottomLeft" activeCell="A4" sqref="A4"/>
      <selection pane="bottomRight" activeCell="O2" sqref="O2"/>
    </sheetView>
  </sheetViews>
  <sheetFormatPr defaultRowHeight="12.75"/>
  <cols>
    <col min="1" max="1" width="15.625" style="64" customWidth="1"/>
    <col min="2" max="2" width="9.25" style="64" customWidth="1"/>
    <col min="3" max="12" width="6.375" style="64" customWidth="1"/>
    <col min="13" max="13" width="6.25" style="64" customWidth="1"/>
    <col min="14" max="14" width="9" style="64"/>
    <col min="15" max="15" width="8.5" style="64" customWidth="1"/>
    <col min="16" max="16384" width="9" style="64"/>
  </cols>
  <sheetData>
    <row r="1" spans="1:17" ht="21" customHeight="1" thickBot="1">
      <c r="A1" s="1654" t="s">
        <v>3911</v>
      </c>
      <c r="B1" s="65"/>
      <c r="C1" s="65"/>
      <c r="D1" s="65"/>
      <c r="E1" s="65"/>
      <c r="F1" s="65"/>
      <c r="G1" s="65"/>
      <c r="H1" s="65"/>
      <c r="I1" s="65"/>
      <c r="J1" s="3516"/>
      <c r="K1" s="3515"/>
      <c r="L1" s="4592"/>
      <c r="M1" s="4591" t="s">
        <v>6897</v>
      </c>
    </row>
    <row r="2" spans="1:17" s="65" customFormat="1" ht="15.95" customHeight="1">
      <c r="A2" s="6504" t="s">
        <v>3910</v>
      </c>
      <c r="B2" s="6504" t="s">
        <v>3909</v>
      </c>
      <c r="C2" s="105" t="s">
        <v>3908</v>
      </c>
      <c r="D2" s="104"/>
      <c r="E2" s="134"/>
      <c r="F2" s="105" t="s">
        <v>3907</v>
      </c>
      <c r="G2" s="104"/>
      <c r="H2" s="134"/>
      <c r="I2" s="105" t="s">
        <v>3906</v>
      </c>
      <c r="J2" s="104"/>
      <c r="K2" s="134"/>
      <c r="L2" s="6403" t="s">
        <v>3905</v>
      </c>
      <c r="M2" s="6401" t="s">
        <v>3904</v>
      </c>
      <c r="O2" s="5115" t="s">
        <v>8086</v>
      </c>
    </row>
    <row r="3" spans="1:17" s="65" customFormat="1" ht="39.75" customHeight="1">
      <c r="A3" s="6505"/>
      <c r="B3" s="6505"/>
      <c r="C3" s="4072" t="s">
        <v>747</v>
      </c>
      <c r="D3" s="4072" t="s">
        <v>1892</v>
      </c>
      <c r="E3" s="3971" t="s">
        <v>1891</v>
      </c>
      <c r="F3" s="4072" t="s">
        <v>747</v>
      </c>
      <c r="G3" s="4072" t="s">
        <v>1892</v>
      </c>
      <c r="H3" s="3971" t="s">
        <v>1891</v>
      </c>
      <c r="I3" s="4072" t="s">
        <v>747</v>
      </c>
      <c r="J3" s="4072" t="s">
        <v>1892</v>
      </c>
      <c r="K3" s="3971" t="s">
        <v>1891</v>
      </c>
      <c r="L3" s="6404"/>
      <c r="M3" s="6402"/>
      <c r="N3" s="6503"/>
      <c r="O3" s="6503"/>
      <c r="P3" s="6503"/>
      <c r="Q3" s="6503"/>
    </row>
    <row r="4" spans="1:17" s="65" customFormat="1" ht="30" customHeight="1">
      <c r="A4" s="1222" t="s">
        <v>3900</v>
      </c>
      <c r="B4" s="1225">
        <v>44122</v>
      </c>
      <c r="C4" s="1223">
        <v>81965</v>
      </c>
      <c r="D4" s="1223">
        <v>39147</v>
      </c>
      <c r="E4" s="1223">
        <v>42818</v>
      </c>
      <c r="F4" s="1223">
        <v>52595</v>
      </c>
      <c r="G4" s="1223">
        <v>24775</v>
      </c>
      <c r="H4" s="1223">
        <v>27820</v>
      </c>
      <c r="I4" s="1224">
        <v>64.17</v>
      </c>
      <c r="J4" s="1224">
        <v>63.29</v>
      </c>
      <c r="K4" s="1224">
        <v>64.97</v>
      </c>
      <c r="L4" s="1223">
        <v>13321</v>
      </c>
      <c r="M4" s="1223">
        <v>392</v>
      </c>
    </row>
    <row r="5" spans="1:17" s="65" customFormat="1" ht="30" customHeight="1">
      <c r="A5" s="1222" t="s">
        <v>3899</v>
      </c>
      <c r="B5" s="1225">
        <v>44311</v>
      </c>
      <c r="C5" s="1223">
        <v>82195</v>
      </c>
      <c r="D5" s="1223">
        <v>39298</v>
      </c>
      <c r="E5" s="1223">
        <v>42897</v>
      </c>
      <c r="F5" s="1223">
        <v>49450</v>
      </c>
      <c r="G5" s="1223">
        <v>23450</v>
      </c>
      <c r="H5" s="1223">
        <v>26000</v>
      </c>
      <c r="I5" s="1224">
        <v>60.16</v>
      </c>
      <c r="J5" s="1224">
        <v>59.67</v>
      </c>
      <c r="K5" s="1224">
        <v>60.61</v>
      </c>
      <c r="L5" s="1223">
        <v>13245</v>
      </c>
      <c r="M5" s="1223">
        <v>364</v>
      </c>
    </row>
    <row r="6" spans="1:17" s="65" customFormat="1" ht="30" customHeight="1">
      <c r="A6" s="1222" t="s">
        <v>3898</v>
      </c>
      <c r="B6" s="1225">
        <v>44311</v>
      </c>
      <c r="C6" s="1223">
        <v>80942</v>
      </c>
      <c r="D6" s="1223">
        <v>38668</v>
      </c>
      <c r="E6" s="1223">
        <v>42274</v>
      </c>
      <c r="F6" s="1223">
        <v>49165</v>
      </c>
      <c r="G6" s="1223">
        <v>23298</v>
      </c>
      <c r="H6" s="1223">
        <v>25867</v>
      </c>
      <c r="I6" s="1224">
        <v>60.74</v>
      </c>
      <c r="J6" s="1224">
        <v>60.25</v>
      </c>
      <c r="K6" s="1224">
        <v>61.19</v>
      </c>
      <c r="L6" s="1223">
        <v>12956</v>
      </c>
      <c r="M6" s="1223">
        <v>317</v>
      </c>
    </row>
    <row r="7" spans="1:17" s="65" customFormat="1" ht="30" customHeight="1">
      <c r="A7" s="1222" t="s">
        <v>6459</v>
      </c>
      <c r="B7" s="1225">
        <v>44500</v>
      </c>
      <c r="C7" s="1223">
        <v>81747</v>
      </c>
      <c r="D7" s="1223">
        <v>39113</v>
      </c>
      <c r="E7" s="1223">
        <v>42634</v>
      </c>
      <c r="F7" s="1223">
        <v>51051</v>
      </c>
      <c r="G7" s="1223">
        <v>24713</v>
      </c>
      <c r="H7" s="1223">
        <v>26338</v>
      </c>
      <c r="I7" s="1224">
        <v>62.45</v>
      </c>
      <c r="J7" s="1224">
        <v>63.18</v>
      </c>
      <c r="K7" s="1224">
        <v>61.78</v>
      </c>
      <c r="L7" s="1223">
        <v>16152</v>
      </c>
      <c r="M7" s="1223">
        <v>384</v>
      </c>
    </row>
    <row r="8" spans="1:17" s="65" customFormat="1" ht="30" customHeight="1">
      <c r="A8" s="1222" t="s">
        <v>3901</v>
      </c>
      <c r="B8" s="3514">
        <v>44752</v>
      </c>
      <c r="C8" s="1223">
        <f>SUM(D8:E8)</f>
        <v>81272</v>
      </c>
      <c r="D8" s="1223">
        <v>38919</v>
      </c>
      <c r="E8" s="1223">
        <v>42353</v>
      </c>
      <c r="F8" s="1223">
        <f t="shared" ref="F8:F13" si="0">SUM(G8:H8)</f>
        <v>49365</v>
      </c>
      <c r="G8" s="1223">
        <v>23713</v>
      </c>
      <c r="H8" s="1223">
        <v>25652</v>
      </c>
      <c r="I8" s="1224">
        <f t="shared" ref="I8:K13" si="1">F8/C8*100</f>
        <v>60.740476424844971</v>
      </c>
      <c r="J8" s="1224">
        <f t="shared" si="1"/>
        <v>60.929109175466998</v>
      </c>
      <c r="K8" s="1224">
        <f t="shared" si="1"/>
        <v>60.567138101197081</v>
      </c>
      <c r="L8" s="1223">
        <v>15381</v>
      </c>
      <c r="M8" s="1223">
        <v>486</v>
      </c>
    </row>
    <row r="9" spans="1:17" s="65" customFormat="1" ht="30" customHeight="1">
      <c r="A9" s="1222" t="s">
        <v>3903</v>
      </c>
      <c r="B9" s="3514">
        <v>44780</v>
      </c>
      <c r="C9" s="1223">
        <v>80486</v>
      </c>
      <c r="D9" s="1223">
        <v>38492</v>
      </c>
      <c r="E9" s="1223">
        <v>41994</v>
      </c>
      <c r="F9" s="1223">
        <f t="shared" si="0"/>
        <v>34145</v>
      </c>
      <c r="G9" s="1223">
        <v>16259</v>
      </c>
      <c r="H9" s="1223">
        <v>17886</v>
      </c>
      <c r="I9" s="1224">
        <f t="shared" si="1"/>
        <v>42.423527073031337</v>
      </c>
      <c r="J9" s="1224">
        <f t="shared" si="1"/>
        <v>42.239945962797464</v>
      </c>
      <c r="K9" s="1224">
        <f t="shared" si="1"/>
        <v>42.591798828404059</v>
      </c>
      <c r="L9" s="1223">
        <v>10563</v>
      </c>
      <c r="M9" s="1223">
        <v>300</v>
      </c>
    </row>
    <row r="10" spans="1:17" s="65" customFormat="1" ht="30" customHeight="1">
      <c r="A10" s="1222" t="s">
        <v>3902</v>
      </c>
      <c r="B10" s="3514">
        <v>45025</v>
      </c>
      <c r="C10" s="1223">
        <f>SUM(D10:E10)</f>
        <v>79499</v>
      </c>
      <c r="D10" s="1223">
        <v>38075</v>
      </c>
      <c r="E10" s="1223">
        <v>41424</v>
      </c>
      <c r="F10" s="1223">
        <f t="shared" si="0"/>
        <v>39691</v>
      </c>
      <c r="G10" s="1223">
        <v>19040</v>
      </c>
      <c r="H10" s="1223">
        <v>20651</v>
      </c>
      <c r="I10" s="1224">
        <f t="shared" si="1"/>
        <v>49.926414168731682</v>
      </c>
      <c r="J10" s="1224">
        <f t="shared" si="1"/>
        <v>50.006565988181215</v>
      </c>
      <c r="K10" s="1224">
        <f t="shared" si="1"/>
        <v>49.852742371572035</v>
      </c>
      <c r="L10" s="1223">
        <v>11923</v>
      </c>
      <c r="M10" s="1223">
        <v>313</v>
      </c>
    </row>
    <row r="11" spans="1:17" s="65" customFormat="1" ht="30" customHeight="1">
      <c r="A11" s="1222" t="s">
        <v>7126</v>
      </c>
      <c r="B11" s="1225">
        <v>45585</v>
      </c>
      <c r="C11" s="1223">
        <f>SUM(D11:E11)</f>
        <v>78649</v>
      </c>
      <c r="D11" s="1223">
        <v>37784</v>
      </c>
      <c r="E11" s="1223">
        <v>40865</v>
      </c>
      <c r="F11" s="1223">
        <f t="shared" si="0"/>
        <v>41142</v>
      </c>
      <c r="G11" s="1223">
        <v>19585</v>
      </c>
      <c r="H11" s="1223">
        <v>21557</v>
      </c>
      <c r="I11" s="1224">
        <f t="shared" si="1"/>
        <v>52.310900329311238</v>
      </c>
      <c r="J11" s="1224">
        <f t="shared" si="1"/>
        <v>51.834109676053352</v>
      </c>
      <c r="K11" s="1224">
        <f t="shared" si="1"/>
        <v>52.751743545821604</v>
      </c>
      <c r="L11" s="1223">
        <v>12343</v>
      </c>
      <c r="M11" s="1223">
        <v>328</v>
      </c>
    </row>
    <row r="12" spans="1:17" s="65" customFormat="1" ht="30" customHeight="1">
      <c r="A12" s="1222" t="s">
        <v>7125</v>
      </c>
      <c r="B12" s="1225">
        <v>45585</v>
      </c>
      <c r="C12" s="1223">
        <f>SUM(D12:E12)</f>
        <v>78649</v>
      </c>
      <c r="D12" s="1223">
        <v>37784</v>
      </c>
      <c r="E12" s="1223">
        <v>40865</v>
      </c>
      <c r="F12" s="1223">
        <f t="shared" si="0"/>
        <v>41122</v>
      </c>
      <c r="G12" s="1223">
        <v>19572</v>
      </c>
      <c r="H12" s="1223">
        <v>21550</v>
      </c>
      <c r="I12" s="1224">
        <f t="shared" si="1"/>
        <v>52.285470889648941</v>
      </c>
      <c r="J12" s="1224">
        <f t="shared" si="1"/>
        <v>51.799703578234165</v>
      </c>
      <c r="K12" s="1224">
        <f t="shared" si="1"/>
        <v>52.734613972837394</v>
      </c>
      <c r="L12" s="1223">
        <v>12339</v>
      </c>
      <c r="M12" s="1223">
        <v>320</v>
      </c>
    </row>
    <row r="13" spans="1:17" s="65" customFormat="1" ht="30" customHeight="1">
      <c r="A13" s="1222" t="s">
        <v>6459</v>
      </c>
      <c r="B13" s="1225">
        <v>45592</v>
      </c>
      <c r="C13" s="1223">
        <f>SUM(D13:E13)</f>
        <v>79113</v>
      </c>
      <c r="D13" s="1223">
        <v>38005</v>
      </c>
      <c r="E13" s="1223">
        <v>41108</v>
      </c>
      <c r="F13" s="1223">
        <f t="shared" si="0"/>
        <v>43988</v>
      </c>
      <c r="G13" s="1223">
        <v>21594</v>
      </c>
      <c r="H13" s="1223">
        <v>22394</v>
      </c>
      <c r="I13" s="1224">
        <f t="shared" si="1"/>
        <v>55.601481425303042</v>
      </c>
      <c r="J13" s="1224">
        <f t="shared" si="1"/>
        <v>56.818839626364948</v>
      </c>
      <c r="K13" s="1224">
        <f t="shared" si="1"/>
        <v>54.476014401089813</v>
      </c>
      <c r="L13" s="1223">
        <v>15909</v>
      </c>
      <c r="M13" s="1223">
        <v>353</v>
      </c>
    </row>
    <row r="14" spans="1:17" s="65" customFormat="1" ht="7.5" customHeight="1" thickBot="1">
      <c r="A14" s="3513"/>
      <c r="B14" s="3512"/>
      <c r="C14" s="3151"/>
      <c r="D14" s="3151"/>
      <c r="E14" s="3151"/>
      <c r="F14" s="3151"/>
      <c r="G14" s="3151"/>
      <c r="H14" s="3151"/>
      <c r="I14" s="3511"/>
      <c r="J14" s="3511"/>
      <c r="K14" s="3511"/>
      <c r="L14" s="3151"/>
      <c r="M14" s="3151"/>
    </row>
    <row r="15" spans="1:17" s="65" customFormat="1" ht="15.75" customHeight="1">
      <c r="A15" s="4095" t="s">
        <v>3896</v>
      </c>
      <c r="B15" s="1226"/>
      <c r="C15" s="1226"/>
      <c r="D15" s="1226"/>
      <c r="E15" s="1226"/>
      <c r="F15" s="1226"/>
      <c r="G15" s="1226"/>
      <c r="H15" s="1226"/>
      <c r="I15" s="1226"/>
      <c r="J15" s="1226"/>
      <c r="K15" s="1226"/>
      <c r="L15" s="1226"/>
      <c r="M15" s="1227" t="s">
        <v>3897</v>
      </c>
    </row>
    <row r="16" spans="1:17" s="65" customFormat="1" ht="15.75" customHeight="1">
      <c r="B16" s="139"/>
      <c r="C16" s="1978"/>
      <c r="D16" s="139"/>
      <c r="E16" s="139"/>
      <c r="F16" s="139"/>
      <c r="G16" s="139"/>
      <c r="H16" s="139"/>
      <c r="I16" s="139"/>
      <c r="J16" s="139"/>
      <c r="K16" s="139"/>
      <c r="L16" s="139"/>
      <c r="M16" s="139"/>
    </row>
    <row r="17" spans="1:13" ht="15.95" customHeight="1">
      <c r="A17" s="3"/>
      <c r="B17" s="3"/>
      <c r="C17" s="88"/>
      <c r="D17" s="3"/>
      <c r="E17" s="3"/>
      <c r="F17" s="3"/>
      <c r="G17" s="3"/>
      <c r="H17" s="3"/>
      <c r="I17" s="3"/>
      <c r="J17" s="3"/>
      <c r="K17" s="3"/>
      <c r="L17" s="3"/>
      <c r="M17" s="3"/>
    </row>
    <row r="18" spans="1:13" ht="15.95" customHeight="1">
      <c r="B18" s="254"/>
      <c r="C18" s="85"/>
    </row>
    <row r="19" spans="1:13" ht="15.95" customHeight="1">
      <c r="C19" s="85"/>
    </row>
    <row r="20" spans="1:13" ht="15.95" customHeight="1"/>
    <row r="21" spans="1:13" ht="15.95" customHeight="1"/>
    <row r="22" spans="1:13" ht="15.95" customHeight="1"/>
    <row r="23" spans="1:13" ht="15.95" customHeight="1"/>
    <row r="24" spans="1:13" ht="15.95" customHeight="1"/>
    <row r="25" spans="1:13" ht="15.95" customHeight="1"/>
    <row r="26" spans="1:13" ht="15.95" customHeight="1"/>
    <row r="27" spans="1:13" ht="15.95" customHeight="1"/>
    <row r="28" spans="1:13" ht="15.95" customHeight="1"/>
  </sheetData>
  <mergeCells count="5">
    <mergeCell ref="N3:Q3"/>
    <mergeCell ref="A2:A3"/>
    <mergeCell ref="B2:B3"/>
    <mergeCell ref="L2:L3"/>
    <mergeCell ref="M2:M3"/>
  </mergeCells>
  <phoneticPr fontId="2"/>
  <hyperlinks>
    <hyperlink ref="O2" location="目次!F236" display="目　次" xr:uid="{00000000-0004-0000-C900-000000000000}"/>
  </hyperlinks>
  <pageMargins left="0.86614173228346458" right="0.47244094488188981" top="0.98425196850393704" bottom="0.98425196850393704" header="0.51181102362204722" footer="0.51181102362204722"/>
  <pageSetup paperSize="9" scale="85" fitToHeight="2"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F12"/>
  <sheetViews>
    <sheetView showGridLines="0" zoomScaleNormal="100" workbookViewId="0">
      <selection activeCell="F2" sqref="F2"/>
    </sheetView>
  </sheetViews>
  <sheetFormatPr defaultRowHeight="12.75"/>
  <cols>
    <col min="1" max="1" width="11.125" style="64" customWidth="1"/>
    <col min="2" max="4" width="13.75" style="64" customWidth="1"/>
    <col min="5" max="5" width="5.875" style="64" customWidth="1"/>
    <col min="6" max="6" width="8" style="64" customWidth="1"/>
    <col min="7" max="16384" width="9" style="64"/>
  </cols>
  <sheetData>
    <row r="1" spans="1:6" ht="21" customHeight="1" thickBot="1">
      <c r="A1" s="128" t="s">
        <v>3915</v>
      </c>
      <c r="C1" s="6099" t="s">
        <v>3914</v>
      </c>
      <c r="D1" s="6099"/>
    </row>
    <row r="2" spans="1:6" s="65" customFormat="1" ht="20.100000000000001" customHeight="1">
      <c r="A2" s="3990" t="s">
        <v>3913</v>
      </c>
      <c r="B2" s="3989" t="s">
        <v>3912</v>
      </c>
      <c r="C2" s="283" t="s">
        <v>1892</v>
      </c>
      <c r="D2" s="3990" t="s">
        <v>1891</v>
      </c>
      <c r="F2" s="5207" t="s">
        <v>8086</v>
      </c>
    </row>
    <row r="3" spans="1:6" ht="20.100000000000001" customHeight="1">
      <c r="A3" s="1256" t="s">
        <v>6447</v>
      </c>
      <c r="B3" s="3520">
        <v>82511</v>
      </c>
      <c r="C3" s="3519">
        <v>39432</v>
      </c>
      <c r="D3" s="107">
        <v>43079</v>
      </c>
      <c r="F3" s="86"/>
    </row>
    <row r="4" spans="1:6" ht="20.100000000000001" customHeight="1">
      <c r="A4" s="1256" t="s">
        <v>6448</v>
      </c>
      <c r="B4" s="3520">
        <v>81833</v>
      </c>
      <c r="C4" s="3519">
        <v>39164</v>
      </c>
      <c r="D4" s="107">
        <v>42669</v>
      </c>
      <c r="F4" s="86"/>
    </row>
    <row r="5" spans="1:6" ht="20.100000000000001" customHeight="1">
      <c r="A5" s="1257" t="s">
        <v>6449</v>
      </c>
      <c r="B5" s="3518">
        <v>81092</v>
      </c>
      <c r="C5" s="3517">
        <v>38834</v>
      </c>
      <c r="D5" s="1255">
        <v>42258</v>
      </c>
      <c r="F5" s="86"/>
    </row>
    <row r="6" spans="1:6" ht="20.100000000000001" customHeight="1">
      <c r="A6" s="1257" t="s">
        <v>6450</v>
      </c>
      <c r="B6" s="3518">
        <v>80258</v>
      </c>
      <c r="C6" s="3517">
        <v>38510</v>
      </c>
      <c r="D6" s="1255">
        <v>41748</v>
      </c>
      <c r="E6" s="86"/>
      <c r="F6" s="86"/>
    </row>
    <row r="7" spans="1:6" ht="20.100000000000001" customHeight="1" thickBot="1">
      <c r="A7" s="4596" t="s">
        <v>6898</v>
      </c>
      <c r="B7" s="4597">
        <v>79279</v>
      </c>
      <c r="C7" s="4598">
        <v>38124</v>
      </c>
      <c r="D7" s="101">
        <v>41155</v>
      </c>
      <c r="F7" s="86"/>
    </row>
    <row r="8" spans="1:6" ht="14.25" customHeight="1">
      <c r="A8" s="2120"/>
      <c r="B8" s="2120"/>
      <c r="C8" s="4599"/>
      <c r="D8" s="4599"/>
      <c r="E8" s="583"/>
      <c r="F8" s="86"/>
    </row>
    <row r="9" spans="1:6" ht="14.25" customHeight="1">
      <c r="A9" s="583"/>
      <c r="B9" s="583"/>
      <c r="C9" s="6506" t="s">
        <v>6437</v>
      </c>
      <c r="D9" s="6506"/>
      <c r="F9" s="86"/>
    </row>
    <row r="10" spans="1:6" ht="15.95" customHeight="1"/>
    <row r="11" spans="1:6" ht="15.95" customHeight="1"/>
    <row r="12" spans="1:6" ht="15.95" customHeight="1"/>
  </sheetData>
  <mergeCells count="2">
    <mergeCell ref="C1:D1"/>
    <mergeCell ref="C9:D9"/>
  </mergeCells>
  <phoneticPr fontId="2"/>
  <hyperlinks>
    <hyperlink ref="F2" location="目次!F237" display="目　次" xr:uid="{00000000-0004-0000-CA00-00000000000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L22"/>
  <sheetViews>
    <sheetView showGridLines="0" zoomScaleNormal="100" workbookViewId="0">
      <selection activeCell="J2" sqref="J2"/>
    </sheetView>
  </sheetViews>
  <sheetFormatPr defaultRowHeight="12.75"/>
  <cols>
    <col min="1" max="1" width="5.125" style="64" customWidth="1"/>
    <col min="2" max="2" width="14.75" style="64" customWidth="1"/>
    <col min="3" max="3" width="5.75" style="64" customWidth="1"/>
    <col min="4" max="4" width="6" style="64" customWidth="1"/>
    <col min="5" max="5" width="16.75" style="64" customWidth="1"/>
    <col min="6" max="6" width="13.875" style="64" customWidth="1"/>
    <col min="7" max="7" width="14.375" style="64" customWidth="1"/>
    <col min="8" max="8" width="14.25" style="64" customWidth="1"/>
    <col min="9" max="9" width="9" style="1"/>
    <col min="10" max="10" width="11.5" style="1" customWidth="1"/>
    <col min="11" max="16384" width="9" style="1"/>
  </cols>
  <sheetData>
    <row r="1" spans="1:12" s="4" customFormat="1" ht="14.25">
      <c r="A1" s="594" t="s">
        <v>7135</v>
      </c>
      <c r="B1" s="17"/>
      <c r="C1" s="12"/>
      <c r="D1" s="12"/>
      <c r="E1" s="12"/>
      <c r="F1" s="12"/>
      <c r="G1" s="12"/>
      <c r="H1" s="4600"/>
      <c r="I1" s="4492"/>
      <c r="J1" s="17"/>
      <c r="K1" s="17"/>
      <c r="L1" s="17"/>
    </row>
    <row r="2" spans="1:12" s="4" customFormat="1" ht="19.5" thickBot="1">
      <c r="A2" s="12" t="s">
        <v>3944</v>
      </c>
      <c r="B2" s="12"/>
      <c r="C2" s="12"/>
      <c r="D2" s="12"/>
      <c r="E2" s="12"/>
      <c r="F2" s="12"/>
      <c r="G2" s="12"/>
      <c r="H2" s="12"/>
      <c r="I2" s="12"/>
      <c r="J2" s="5207" t="s">
        <v>8086</v>
      </c>
    </row>
    <row r="3" spans="1:12" s="4" customFormat="1">
      <c r="A3" s="6514" t="s">
        <v>3943</v>
      </c>
      <c r="B3" s="6507" t="s">
        <v>3942</v>
      </c>
      <c r="C3" s="6507" t="s">
        <v>1895</v>
      </c>
      <c r="D3" s="6507" t="s">
        <v>3418</v>
      </c>
      <c r="E3" s="6509" t="s">
        <v>3941</v>
      </c>
      <c r="F3" s="6507" t="s">
        <v>3940</v>
      </c>
      <c r="G3" s="5608" t="s">
        <v>3928</v>
      </c>
      <c r="H3" s="5609"/>
      <c r="I3" s="12"/>
      <c r="J3" s="12"/>
    </row>
    <row r="4" spans="1:12" s="4" customFormat="1">
      <c r="A4" s="6515"/>
      <c r="B4" s="6508"/>
      <c r="C4" s="6508"/>
      <c r="D4" s="6508"/>
      <c r="E4" s="5615"/>
      <c r="F4" s="6508"/>
      <c r="G4" s="3969" t="s">
        <v>3927</v>
      </c>
      <c r="H4" s="3969" t="s">
        <v>3939</v>
      </c>
      <c r="I4" s="12"/>
      <c r="J4" s="12"/>
    </row>
    <row r="5" spans="1:12" s="4" customFormat="1" ht="13.5">
      <c r="A5" s="1184" t="s">
        <v>3938</v>
      </c>
      <c r="B5" s="3530" t="s">
        <v>3937</v>
      </c>
      <c r="C5" s="3532" t="s">
        <v>1892</v>
      </c>
      <c r="D5" s="3531">
        <v>63</v>
      </c>
      <c r="E5" s="3530" t="s">
        <v>3924</v>
      </c>
      <c r="F5" s="3529" t="s">
        <v>3936</v>
      </c>
      <c r="G5" s="2313">
        <v>26591</v>
      </c>
      <c r="H5" s="2247">
        <v>97730</v>
      </c>
      <c r="I5" s="12"/>
      <c r="J5" s="12"/>
    </row>
    <row r="6" spans="1:12" s="4" customFormat="1" ht="14.25" thickBot="1">
      <c r="A6" s="3528" t="s">
        <v>3935</v>
      </c>
      <c r="B6" s="1186" t="s">
        <v>3934</v>
      </c>
      <c r="C6" s="1185" t="s">
        <v>1892</v>
      </c>
      <c r="D6" s="1231">
        <v>65</v>
      </c>
      <c r="E6" s="1186" t="s">
        <v>3923</v>
      </c>
      <c r="F6" s="3527" t="s">
        <v>3933</v>
      </c>
      <c r="G6" s="2314">
        <v>23755</v>
      </c>
      <c r="H6" s="3526">
        <v>80408</v>
      </c>
      <c r="I6" s="12"/>
      <c r="J6" s="12"/>
    </row>
    <row r="7" spans="1:12" s="4" customFormat="1">
      <c r="A7" s="12"/>
      <c r="B7" s="12"/>
      <c r="C7" s="12"/>
      <c r="D7" s="12"/>
      <c r="E7" s="12"/>
      <c r="F7" s="12"/>
      <c r="G7" s="12"/>
      <c r="H7" s="12"/>
      <c r="I7" s="12"/>
      <c r="J7" s="12"/>
    </row>
    <row r="8" spans="1:12" s="4" customFormat="1" ht="13.5" thickBot="1">
      <c r="A8" s="12" t="s">
        <v>3932</v>
      </c>
      <c r="B8" s="12"/>
      <c r="C8" s="12"/>
      <c r="D8" s="12"/>
      <c r="E8" s="12"/>
      <c r="F8" s="12"/>
      <c r="G8" s="12"/>
      <c r="H8" s="12"/>
      <c r="I8" s="12"/>
      <c r="J8" s="12"/>
    </row>
    <row r="9" spans="1:12" s="4" customFormat="1">
      <c r="A9" s="6516" t="s">
        <v>3931</v>
      </c>
      <c r="B9" s="6517"/>
      <c r="C9" s="6520" t="s">
        <v>3930</v>
      </c>
      <c r="D9" s="6517"/>
      <c r="E9" s="6509" t="s">
        <v>3929</v>
      </c>
      <c r="F9" s="5608" t="s">
        <v>3928</v>
      </c>
      <c r="G9" s="5609"/>
      <c r="H9" s="5609"/>
      <c r="I9" s="12"/>
      <c r="J9" s="12"/>
    </row>
    <row r="10" spans="1:12" s="4" customFormat="1" ht="18.75" customHeight="1">
      <c r="A10" s="6518"/>
      <c r="B10" s="6519"/>
      <c r="C10" s="6521"/>
      <c r="D10" s="6519"/>
      <c r="E10" s="5615"/>
      <c r="F10" s="1229" t="s">
        <v>3927</v>
      </c>
      <c r="G10" s="1230" t="s">
        <v>3926</v>
      </c>
      <c r="H10" s="1230" t="s">
        <v>3925</v>
      </c>
      <c r="I10" s="12"/>
      <c r="J10" s="12"/>
    </row>
    <row r="11" spans="1:12" s="4" customFormat="1" ht="13.5">
      <c r="A11" s="6522" t="s">
        <v>747</v>
      </c>
      <c r="B11" s="6523"/>
      <c r="C11" s="6524">
        <f>SUM(C12:D20)</f>
        <v>53</v>
      </c>
      <c r="D11" s="6525"/>
      <c r="E11" s="2027">
        <f>SUM(E12:E20)</f>
        <v>11</v>
      </c>
      <c r="F11" s="2316">
        <f>SUM(F12:F20)</f>
        <v>49638.999000000003</v>
      </c>
      <c r="G11" s="2316">
        <f>SUM(G12:G20)</f>
        <v>1003580.9240000001</v>
      </c>
      <c r="H11" s="2317">
        <f>SUM(H12:H20)</f>
        <v>3510612.8309999998</v>
      </c>
      <c r="I11" s="12"/>
      <c r="J11" s="12"/>
    </row>
    <row r="12" spans="1:12" s="4" customFormat="1" ht="13.5">
      <c r="A12" s="6510" t="s">
        <v>3924</v>
      </c>
      <c r="B12" s="6511"/>
      <c r="C12" s="6512">
        <v>25</v>
      </c>
      <c r="D12" s="6513"/>
      <c r="E12" s="3525">
        <v>6</v>
      </c>
      <c r="F12" s="3523">
        <v>16634</v>
      </c>
      <c r="G12" s="3523">
        <v>350825</v>
      </c>
      <c r="H12" s="3522">
        <v>1468380</v>
      </c>
      <c r="I12" s="12"/>
      <c r="J12" s="12"/>
    </row>
    <row r="13" spans="1:12" s="4" customFormat="1" ht="18.75" customHeight="1">
      <c r="A13" s="6510" t="s">
        <v>3923</v>
      </c>
      <c r="B13" s="6511"/>
      <c r="C13" s="6512">
        <v>15</v>
      </c>
      <c r="D13" s="6513"/>
      <c r="E13" s="3525">
        <v>3</v>
      </c>
      <c r="F13" s="3523">
        <v>12952.546</v>
      </c>
      <c r="G13" s="3523">
        <v>263489.93800000002</v>
      </c>
      <c r="H13" s="3522">
        <v>773076.09900000005</v>
      </c>
      <c r="I13" s="12"/>
      <c r="J13" s="12"/>
    </row>
    <row r="14" spans="1:12" s="4" customFormat="1" ht="18.75" customHeight="1">
      <c r="A14" s="6510" t="s">
        <v>3922</v>
      </c>
      <c r="B14" s="6511"/>
      <c r="C14" s="6512">
        <v>2</v>
      </c>
      <c r="D14" s="6513"/>
      <c r="E14" s="3525">
        <v>1</v>
      </c>
      <c r="F14" s="3523">
        <v>6197</v>
      </c>
      <c r="G14" s="3523">
        <v>103248</v>
      </c>
      <c r="H14" s="3522">
        <v>322535</v>
      </c>
      <c r="I14" s="12"/>
      <c r="J14" s="12"/>
    </row>
    <row r="15" spans="1:12" s="4" customFormat="1" ht="18.75" customHeight="1">
      <c r="A15" s="6510" t="s">
        <v>3921</v>
      </c>
      <c r="B15" s="6511"/>
      <c r="C15" s="6512">
        <v>4</v>
      </c>
      <c r="D15" s="6531"/>
      <c r="E15" s="3524">
        <v>1</v>
      </c>
      <c r="F15" s="3523">
        <v>4004</v>
      </c>
      <c r="G15" s="3523">
        <v>91559</v>
      </c>
      <c r="H15" s="3522">
        <v>361476</v>
      </c>
      <c r="I15" s="12"/>
      <c r="J15" s="12"/>
    </row>
    <row r="16" spans="1:12" s="4" customFormat="1" ht="18.75" customHeight="1">
      <c r="A16" s="6510" t="s">
        <v>3920</v>
      </c>
      <c r="B16" s="6511"/>
      <c r="C16" s="6512">
        <v>3</v>
      </c>
      <c r="D16" s="6513"/>
      <c r="E16" s="3524" t="s">
        <v>87</v>
      </c>
      <c r="F16" s="3523">
        <v>4767</v>
      </c>
      <c r="G16" s="3523">
        <v>88822</v>
      </c>
      <c r="H16" s="3522">
        <v>225551</v>
      </c>
      <c r="I16" s="12"/>
      <c r="J16" s="12"/>
    </row>
    <row r="17" spans="1:10" s="4" customFormat="1" ht="18.75" customHeight="1">
      <c r="A17" s="6510" t="s">
        <v>3919</v>
      </c>
      <c r="B17" s="6511"/>
      <c r="C17" s="6512">
        <v>1</v>
      </c>
      <c r="D17" s="6513"/>
      <c r="E17" s="3524" t="s">
        <v>87</v>
      </c>
      <c r="F17" s="3523">
        <v>1915.453</v>
      </c>
      <c r="G17" s="3523">
        <v>39622.985999999997</v>
      </c>
      <c r="H17" s="3522">
        <v>133599.73199999999</v>
      </c>
      <c r="I17" s="12"/>
      <c r="J17" s="12"/>
    </row>
    <row r="18" spans="1:10" s="4" customFormat="1" ht="18.75" customHeight="1">
      <c r="A18" s="6510" t="s">
        <v>3918</v>
      </c>
      <c r="B18" s="6511"/>
      <c r="C18" s="6512">
        <v>1</v>
      </c>
      <c r="D18" s="6513"/>
      <c r="E18" s="3524" t="s">
        <v>87</v>
      </c>
      <c r="F18" s="3523">
        <v>1730</v>
      </c>
      <c r="G18" s="3523">
        <v>33995</v>
      </c>
      <c r="H18" s="3522">
        <v>111281</v>
      </c>
      <c r="I18" s="12"/>
      <c r="J18" s="12"/>
    </row>
    <row r="19" spans="1:10" s="4" customFormat="1" ht="18.75" customHeight="1">
      <c r="A19" s="6510" t="s">
        <v>3917</v>
      </c>
      <c r="B19" s="6511"/>
      <c r="C19" s="6512">
        <v>1</v>
      </c>
      <c r="D19" s="6513"/>
      <c r="E19" s="3524" t="s">
        <v>87</v>
      </c>
      <c r="F19" s="3523">
        <v>893</v>
      </c>
      <c r="G19" s="3523">
        <v>19818</v>
      </c>
      <c r="H19" s="3522">
        <v>71185</v>
      </c>
      <c r="I19" s="12"/>
      <c r="J19" s="12"/>
    </row>
    <row r="20" spans="1:10" s="4" customFormat="1" ht="27.75" customHeight="1" thickBot="1">
      <c r="A20" s="6529" t="s">
        <v>3916</v>
      </c>
      <c r="B20" s="6530"/>
      <c r="C20" s="6527">
        <v>1</v>
      </c>
      <c r="D20" s="6528"/>
      <c r="E20" s="2315" t="s">
        <v>93</v>
      </c>
      <c r="F20" s="2318">
        <v>546</v>
      </c>
      <c r="G20" s="2318">
        <v>12201</v>
      </c>
      <c r="H20" s="3521">
        <v>43529</v>
      </c>
      <c r="I20" s="12"/>
      <c r="J20" s="12"/>
    </row>
    <row r="21" spans="1:10" ht="13.5">
      <c r="A21" s="3"/>
      <c r="B21" s="3"/>
      <c r="C21" s="3"/>
      <c r="D21" s="3"/>
      <c r="E21" s="3"/>
      <c r="F21" s="3"/>
      <c r="G21" s="6526" t="s">
        <v>3897</v>
      </c>
      <c r="H21" s="6526"/>
      <c r="I21" s="64"/>
      <c r="J21" s="64"/>
    </row>
    <row r="22" spans="1:10" ht="13.5">
      <c r="A22" s="3"/>
      <c r="B22" s="3"/>
      <c r="C22" s="3"/>
      <c r="D22" s="3"/>
      <c r="E22" s="3"/>
      <c r="F22" s="3"/>
      <c r="G22" s="3"/>
      <c r="H22" s="3"/>
      <c r="I22" s="64"/>
      <c r="J22" s="64"/>
    </row>
  </sheetData>
  <mergeCells count="32">
    <mergeCell ref="G21:H21"/>
    <mergeCell ref="C20:D20"/>
    <mergeCell ref="E9:E10"/>
    <mergeCell ref="F9:H9"/>
    <mergeCell ref="A19:B19"/>
    <mergeCell ref="C19:D19"/>
    <mergeCell ref="A20:B20"/>
    <mergeCell ref="A16:B16"/>
    <mergeCell ref="C16:D16"/>
    <mergeCell ref="A17:B17"/>
    <mergeCell ref="C17:D17"/>
    <mergeCell ref="A18:B18"/>
    <mergeCell ref="C18:D18"/>
    <mergeCell ref="A15:B15"/>
    <mergeCell ref="C15:D15"/>
    <mergeCell ref="C13:D13"/>
    <mergeCell ref="G3:H3"/>
    <mergeCell ref="F3:F4"/>
    <mergeCell ref="E3:E4"/>
    <mergeCell ref="A14:B14"/>
    <mergeCell ref="C14:D14"/>
    <mergeCell ref="A3:A4"/>
    <mergeCell ref="B3:B4"/>
    <mergeCell ref="C3:C4"/>
    <mergeCell ref="D3:D4"/>
    <mergeCell ref="A12:B12"/>
    <mergeCell ref="C12:D12"/>
    <mergeCell ref="A13:B13"/>
    <mergeCell ref="A9:B10"/>
    <mergeCell ref="C9:D10"/>
    <mergeCell ref="A11:B11"/>
    <mergeCell ref="C11:D11"/>
  </mergeCells>
  <phoneticPr fontId="2"/>
  <hyperlinks>
    <hyperlink ref="J2" location="目次!F238" display="目　次" xr:uid="{00000000-0004-0000-CB00-000000000000}"/>
  </hyperlinks>
  <pageMargins left="0.86614173228346458" right="0.86614173228346458" top="0.98425196850393704" bottom="0.98425196850393704" header="0.51181102362204722" footer="0.51181102362204722"/>
  <pageSetup paperSize="9" scale="84"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J23"/>
  <sheetViews>
    <sheetView showGridLines="0" zoomScaleNormal="100" workbookViewId="0">
      <selection activeCell="J3" sqref="J3"/>
    </sheetView>
  </sheetViews>
  <sheetFormatPr defaultRowHeight="12.75"/>
  <cols>
    <col min="1" max="1" width="5.125" style="64" customWidth="1"/>
    <col min="2" max="2" width="14.75" style="64" customWidth="1"/>
    <col min="3" max="3" width="5.75" style="64" customWidth="1"/>
    <col min="4" max="4" width="6" style="64" customWidth="1"/>
    <col min="5" max="5" width="16.75" style="64" customWidth="1"/>
    <col min="6" max="6" width="13.875" style="64" customWidth="1"/>
    <col min="7" max="7" width="14.375" style="64" customWidth="1"/>
    <col min="8" max="8" width="14.25" style="64" customWidth="1"/>
    <col min="9" max="9" width="9" style="1"/>
    <col min="10" max="10" width="8.875" style="1" customWidth="1"/>
    <col min="11" max="16384" width="9" style="1"/>
  </cols>
  <sheetData>
    <row r="1" spans="1:10" s="4" customFormat="1" ht="13.5">
      <c r="A1" s="17" t="s">
        <v>7134</v>
      </c>
      <c r="B1" s="17"/>
      <c r="C1" s="17"/>
      <c r="D1" s="17"/>
      <c r="E1" s="17"/>
      <c r="F1" s="17"/>
      <c r="G1" s="17"/>
      <c r="H1" s="4603"/>
      <c r="I1" s="12"/>
      <c r="J1" s="12"/>
    </row>
    <row r="2" spans="1:10" s="4" customFormat="1" ht="14.25" thickBot="1">
      <c r="A2" s="12" t="s">
        <v>3944</v>
      </c>
      <c r="B2" s="12"/>
      <c r="C2" s="12"/>
      <c r="D2" s="12"/>
      <c r="E2" s="12"/>
      <c r="F2" s="12"/>
      <c r="G2" s="12"/>
      <c r="H2" s="12"/>
      <c r="I2" s="4604"/>
      <c r="J2" s="12"/>
    </row>
    <row r="3" spans="1:10" s="4" customFormat="1" ht="18.75">
      <c r="A3" s="6514" t="s">
        <v>3943</v>
      </c>
      <c r="B3" s="6507" t="s">
        <v>3942</v>
      </c>
      <c r="C3" s="6507" t="s">
        <v>1895</v>
      </c>
      <c r="D3" s="6507" t="s">
        <v>3418</v>
      </c>
      <c r="E3" s="6509" t="s">
        <v>3941</v>
      </c>
      <c r="F3" s="6507" t="s">
        <v>3940</v>
      </c>
      <c r="G3" s="5608" t="s">
        <v>3928</v>
      </c>
      <c r="H3" s="5609"/>
      <c r="I3" s="12"/>
      <c r="J3" s="5207" t="s">
        <v>8086</v>
      </c>
    </row>
    <row r="4" spans="1:10" s="4" customFormat="1">
      <c r="A4" s="6515"/>
      <c r="B4" s="6508"/>
      <c r="C4" s="6508"/>
      <c r="D4" s="6508"/>
      <c r="E4" s="5615"/>
      <c r="F4" s="6508"/>
      <c r="G4" s="3969" t="s">
        <v>3927</v>
      </c>
      <c r="H4" s="3969" t="s">
        <v>3939</v>
      </c>
      <c r="I4" s="12"/>
      <c r="J4" s="12"/>
    </row>
    <row r="5" spans="1:10" s="4" customFormat="1" ht="13.5">
      <c r="A5" s="1184" t="s">
        <v>3938</v>
      </c>
      <c r="B5" s="3530" t="s">
        <v>3937</v>
      </c>
      <c r="C5" s="3532" t="s">
        <v>1892</v>
      </c>
      <c r="D5" s="3531">
        <v>66</v>
      </c>
      <c r="E5" s="3530" t="s">
        <v>3924</v>
      </c>
      <c r="F5" s="3529" t="s">
        <v>3936</v>
      </c>
      <c r="G5" s="2313">
        <v>18311</v>
      </c>
      <c r="H5" s="2247">
        <v>78139</v>
      </c>
      <c r="I5" s="12"/>
      <c r="J5" s="12"/>
    </row>
    <row r="6" spans="1:10" s="4" customFormat="1" ht="13.5">
      <c r="A6" s="1184" t="s">
        <v>3935</v>
      </c>
      <c r="B6" s="3530" t="s">
        <v>7133</v>
      </c>
      <c r="C6" s="3532" t="s">
        <v>7132</v>
      </c>
      <c r="D6" s="3531">
        <v>30</v>
      </c>
      <c r="E6" s="3530" t="s">
        <v>7131</v>
      </c>
      <c r="F6" s="3529" t="s">
        <v>7130</v>
      </c>
      <c r="G6" s="4602">
        <v>20462</v>
      </c>
      <c r="H6" s="2247">
        <v>68650</v>
      </c>
      <c r="I6" s="12"/>
      <c r="J6" s="12"/>
    </row>
    <row r="7" spans="1:10" s="4" customFormat="1" ht="14.25" thickBot="1">
      <c r="A7" s="3528" t="s">
        <v>3935</v>
      </c>
      <c r="B7" s="1186" t="s">
        <v>7129</v>
      </c>
      <c r="C7" s="1185" t="s">
        <v>1892</v>
      </c>
      <c r="D7" s="1231">
        <v>71</v>
      </c>
      <c r="E7" s="1186" t="s">
        <v>3920</v>
      </c>
      <c r="F7" s="3527" t="s">
        <v>3933</v>
      </c>
      <c r="G7" s="2314">
        <v>4294</v>
      </c>
      <c r="H7" s="3526">
        <v>14681</v>
      </c>
      <c r="I7" s="12"/>
      <c r="J7" s="12"/>
    </row>
    <row r="8" spans="1:10" s="4" customFormat="1">
      <c r="A8" s="12"/>
      <c r="B8" s="12"/>
      <c r="C8" s="12"/>
      <c r="D8" s="12"/>
      <c r="E8" s="12"/>
      <c r="F8" s="12"/>
      <c r="G8" s="12"/>
      <c r="H8" s="12"/>
      <c r="I8" s="12"/>
      <c r="J8" s="12"/>
    </row>
    <row r="9" spans="1:10" s="4" customFormat="1" ht="13.5" thickBot="1">
      <c r="A9" s="12" t="s">
        <v>3932</v>
      </c>
      <c r="B9" s="12"/>
      <c r="C9" s="12"/>
      <c r="D9" s="12"/>
      <c r="E9" s="12"/>
      <c r="F9" s="12"/>
      <c r="G9" s="12"/>
      <c r="H9" s="12"/>
      <c r="I9" s="12"/>
      <c r="J9" s="12"/>
    </row>
    <row r="10" spans="1:10" s="4" customFormat="1">
      <c r="A10" s="6516" t="s">
        <v>3931</v>
      </c>
      <c r="B10" s="6517"/>
      <c r="C10" s="6520" t="s">
        <v>3930</v>
      </c>
      <c r="D10" s="6517"/>
      <c r="E10" s="6509" t="s">
        <v>3929</v>
      </c>
      <c r="F10" s="5608" t="s">
        <v>3928</v>
      </c>
      <c r="G10" s="5609"/>
      <c r="H10" s="5609"/>
      <c r="I10" s="12"/>
      <c r="J10" s="12"/>
    </row>
    <row r="11" spans="1:10" s="4" customFormat="1" ht="18.75" customHeight="1">
      <c r="A11" s="6518"/>
      <c r="B11" s="6519"/>
      <c r="C11" s="6521"/>
      <c r="D11" s="6519"/>
      <c r="E11" s="5615"/>
      <c r="F11" s="1229" t="s">
        <v>3927</v>
      </c>
      <c r="G11" s="1230" t="s">
        <v>3926</v>
      </c>
      <c r="H11" s="1230" t="s">
        <v>3925</v>
      </c>
      <c r="I11" s="12"/>
      <c r="J11" s="12"/>
    </row>
    <row r="12" spans="1:10" s="4" customFormat="1" ht="18.75" customHeight="1">
      <c r="A12" s="6522" t="s">
        <v>747</v>
      </c>
      <c r="B12" s="6523"/>
      <c r="C12" s="6524">
        <f>SUM(C13:D21)</f>
        <v>53</v>
      </c>
      <c r="D12" s="6525"/>
      <c r="E12" s="2027">
        <f>SUM(E13:E21)</f>
        <v>10</v>
      </c>
      <c r="F12" s="2316">
        <f>SUM(F13:F21)</f>
        <v>42589.999000000003</v>
      </c>
      <c r="G12" s="2316">
        <f>SUM(G13:G21)</f>
        <v>938041.924</v>
      </c>
      <c r="H12" s="2317">
        <f>SUM(H13:H21)</f>
        <v>3261201.8369999998</v>
      </c>
      <c r="I12" s="12"/>
      <c r="J12" s="12"/>
    </row>
    <row r="13" spans="1:10" s="4" customFormat="1" ht="18.75" customHeight="1">
      <c r="A13" s="6510" t="s">
        <v>3924</v>
      </c>
      <c r="B13" s="6511"/>
      <c r="C13" s="6512">
        <v>19</v>
      </c>
      <c r="D13" s="6513"/>
      <c r="E13" s="3525">
        <v>4</v>
      </c>
      <c r="F13" s="3523">
        <v>10109</v>
      </c>
      <c r="G13" s="3523">
        <v>234085</v>
      </c>
      <c r="H13" s="3522">
        <v>1053516</v>
      </c>
      <c r="I13" s="12"/>
      <c r="J13" s="12"/>
    </row>
    <row r="14" spans="1:10" ht="18.75" customHeight="1">
      <c r="A14" s="6510" t="s">
        <v>3923</v>
      </c>
      <c r="B14" s="6511"/>
      <c r="C14" s="6512">
        <v>17</v>
      </c>
      <c r="D14" s="6513"/>
      <c r="E14" s="3525">
        <v>3</v>
      </c>
      <c r="F14" s="3523">
        <v>13117.635</v>
      </c>
      <c r="G14" s="3523">
        <v>266496.09000000003</v>
      </c>
      <c r="H14" s="3522">
        <v>818773.29700000002</v>
      </c>
      <c r="I14" s="64"/>
      <c r="J14" s="64"/>
    </row>
    <row r="15" spans="1:10" ht="18.75" customHeight="1">
      <c r="A15" s="6510" t="s">
        <v>3919</v>
      </c>
      <c r="B15" s="6511"/>
      <c r="C15" s="6512">
        <v>2</v>
      </c>
      <c r="D15" s="6513"/>
      <c r="E15" s="3524">
        <v>1</v>
      </c>
      <c r="F15" s="3523">
        <v>3734.364</v>
      </c>
      <c r="G15" s="3523">
        <v>89768.834000000003</v>
      </c>
      <c r="H15" s="3522">
        <v>341114.54</v>
      </c>
      <c r="I15" s="64"/>
      <c r="J15" s="64"/>
    </row>
    <row r="16" spans="1:10" ht="18.75" customHeight="1">
      <c r="A16" s="6510" t="s">
        <v>3922</v>
      </c>
      <c r="B16" s="6511"/>
      <c r="C16" s="6512">
        <v>2</v>
      </c>
      <c r="D16" s="6513"/>
      <c r="E16" s="3525">
        <v>1</v>
      </c>
      <c r="F16" s="3523">
        <v>4822</v>
      </c>
      <c r="G16" s="3523">
        <v>88887</v>
      </c>
      <c r="H16" s="3522">
        <v>258634</v>
      </c>
      <c r="I16" s="64"/>
      <c r="J16" s="64"/>
    </row>
    <row r="17" spans="1:10" ht="18.75" customHeight="1">
      <c r="A17" s="6510" t="s">
        <v>3921</v>
      </c>
      <c r="B17" s="6511"/>
      <c r="C17" s="6512">
        <v>8</v>
      </c>
      <c r="D17" s="6531"/>
      <c r="E17" s="3524">
        <v>1</v>
      </c>
      <c r="F17" s="3523">
        <v>2242</v>
      </c>
      <c r="G17" s="3523">
        <v>66969</v>
      </c>
      <c r="H17" s="3522">
        <v>228617</v>
      </c>
      <c r="I17" s="64"/>
      <c r="J17" s="64"/>
    </row>
    <row r="18" spans="1:10" ht="18.75" customHeight="1">
      <c r="A18" s="6510" t="s">
        <v>3918</v>
      </c>
      <c r="B18" s="6511"/>
      <c r="C18" s="6512">
        <v>1</v>
      </c>
      <c r="D18" s="6513"/>
      <c r="E18" s="3524" t="s">
        <v>87</v>
      </c>
      <c r="F18" s="3523">
        <v>3129</v>
      </c>
      <c r="G18" s="3523">
        <v>68539</v>
      </c>
      <c r="H18" s="3522">
        <v>216659</v>
      </c>
      <c r="I18" s="64"/>
      <c r="J18" s="64"/>
    </row>
    <row r="19" spans="1:10" ht="18.75" customHeight="1">
      <c r="A19" s="6510" t="s">
        <v>3920</v>
      </c>
      <c r="B19" s="6511"/>
      <c r="C19" s="6512">
        <v>2</v>
      </c>
      <c r="D19" s="6513"/>
      <c r="E19" s="3524" t="s">
        <v>87</v>
      </c>
      <c r="F19" s="3523">
        <v>3624</v>
      </c>
      <c r="G19" s="3523">
        <v>78030</v>
      </c>
      <c r="H19" s="3522">
        <v>181910</v>
      </c>
      <c r="I19" s="64"/>
      <c r="J19" s="64"/>
    </row>
    <row r="20" spans="1:10" ht="18.75" customHeight="1">
      <c r="A20" s="6510" t="s">
        <v>7128</v>
      </c>
      <c r="B20" s="6511"/>
      <c r="C20" s="6512">
        <v>1</v>
      </c>
      <c r="D20" s="6513"/>
      <c r="E20" s="3524" t="s">
        <v>87</v>
      </c>
      <c r="F20" s="3523">
        <v>1126</v>
      </c>
      <c r="G20" s="3523">
        <v>25907</v>
      </c>
      <c r="H20" s="3522">
        <v>100050</v>
      </c>
      <c r="I20" s="64"/>
      <c r="J20" s="64"/>
    </row>
    <row r="21" spans="1:10" ht="18.75" customHeight="1" thickBot="1">
      <c r="A21" s="6529" t="s">
        <v>7127</v>
      </c>
      <c r="B21" s="6532"/>
      <c r="C21" s="6527">
        <v>1</v>
      </c>
      <c r="D21" s="6528"/>
      <c r="E21" s="2315" t="s">
        <v>93</v>
      </c>
      <c r="F21" s="2318">
        <v>686</v>
      </c>
      <c r="G21" s="2318">
        <v>19360</v>
      </c>
      <c r="H21" s="3521">
        <v>61928</v>
      </c>
      <c r="I21" s="64"/>
      <c r="J21" s="64"/>
    </row>
    <row r="22" spans="1:10" ht="13.5">
      <c r="A22" s="3"/>
      <c r="B22" s="3"/>
      <c r="C22" s="3"/>
      <c r="D22" s="3"/>
      <c r="E22" s="3"/>
      <c r="F22" s="3"/>
      <c r="G22" s="6526" t="s">
        <v>3897</v>
      </c>
      <c r="H22" s="6526"/>
      <c r="I22" s="64"/>
      <c r="J22" s="64"/>
    </row>
    <row r="23" spans="1:10" ht="13.5">
      <c r="A23" s="3"/>
      <c r="B23" s="3"/>
      <c r="C23" s="3"/>
      <c r="D23" s="3"/>
      <c r="E23" s="3"/>
      <c r="F23" s="3"/>
      <c r="G23" s="3"/>
      <c r="H23" s="3"/>
      <c r="I23" s="64"/>
      <c r="J23" s="64"/>
    </row>
  </sheetData>
  <mergeCells count="32">
    <mergeCell ref="A12:B12"/>
    <mergeCell ref="C12:D12"/>
    <mergeCell ref="A3:A4"/>
    <mergeCell ref="B3:B4"/>
    <mergeCell ref="C3:C4"/>
    <mergeCell ref="D3:D4"/>
    <mergeCell ref="G3:H3"/>
    <mergeCell ref="A10:B11"/>
    <mergeCell ref="C10:D11"/>
    <mergeCell ref="E10:E11"/>
    <mergeCell ref="F10:H10"/>
    <mergeCell ref="E3:E4"/>
    <mergeCell ref="F3:F4"/>
    <mergeCell ref="A13:B13"/>
    <mergeCell ref="C13:D13"/>
    <mergeCell ref="A14:B14"/>
    <mergeCell ref="C14:D14"/>
    <mergeCell ref="A15:B15"/>
    <mergeCell ref="C15:D15"/>
    <mergeCell ref="A16:B16"/>
    <mergeCell ref="C16:D16"/>
    <mergeCell ref="A17:B17"/>
    <mergeCell ref="C17:D17"/>
    <mergeCell ref="A18:B18"/>
    <mergeCell ref="C18:D18"/>
    <mergeCell ref="G22:H22"/>
    <mergeCell ref="A19:B19"/>
    <mergeCell ref="C19:D19"/>
    <mergeCell ref="A20:B20"/>
    <mergeCell ref="C20:D20"/>
    <mergeCell ref="A21:B21"/>
    <mergeCell ref="C21:D21"/>
  </mergeCells>
  <phoneticPr fontId="2"/>
  <hyperlinks>
    <hyperlink ref="J3" location="目次!F239" display="目　次" xr:uid="{00000000-0004-0000-CC00-000000000000}"/>
  </hyperlinks>
  <pageMargins left="0.86614173228346458" right="0.86614173228346458" top="0.98425196850393704" bottom="0.98425196850393704" header="0.51181102362204722" footer="0.51181102362204722"/>
  <pageSetup paperSize="9" scale="84"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N9"/>
  <sheetViews>
    <sheetView zoomScale="85" zoomScaleNormal="85" workbookViewId="0">
      <selection activeCell="M2" sqref="M2:M3"/>
    </sheetView>
  </sheetViews>
  <sheetFormatPr defaultRowHeight="15.75" customHeight="1"/>
  <cols>
    <col min="1" max="1" width="5.625" style="1" customWidth="1"/>
    <col min="2" max="2" width="14.125" style="1" customWidth="1"/>
    <col min="3" max="4" width="4.625" style="1" customWidth="1"/>
    <col min="5" max="5" width="12.875" style="1" customWidth="1"/>
    <col min="6" max="6" width="9.125" style="1176" customWidth="1"/>
    <col min="7" max="7" width="3.875" style="1176" customWidth="1"/>
    <col min="8" max="8" width="11.375" style="1176" bestFit="1" customWidth="1"/>
    <col min="9" max="9" width="3.875" style="1176" customWidth="1"/>
    <col min="10" max="10" width="12.25" style="1176" bestFit="1" customWidth="1"/>
    <col min="11" max="11" width="4.625" style="1176" customWidth="1"/>
    <col min="12" max="12" width="3.875" style="1176" customWidth="1"/>
    <col min="13" max="16384" width="9" style="1"/>
  </cols>
  <sheetData>
    <row r="1" spans="1:14" s="1176" customFormat="1" ht="22.5" customHeight="1" thickBot="1">
      <c r="A1" s="2124" t="s">
        <v>6325</v>
      </c>
      <c r="B1" s="218"/>
      <c r="C1" s="218"/>
      <c r="D1" s="218"/>
      <c r="E1" s="218"/>
      <c r="F1" s="218"/>
      <c r="G1" s="218"/>
      <c r="H1" s="218"/>
      <c r="I1" s="218"/>
      <c r="J1" s="218"/>
      <c r="K1" s="218"/>
      <c r="L1" s="1182"/>
      <c r="N1" s="378"/>
    </row>
    <row r="2" spans="1:14" s="1176" customFormat="1" ht="15.75" customHeight="1">
      <c r="A2" s="6541" t="s">
        <v>6318</v>
      </c>
      <c r="B2" s="6543" t="s">
        <v>6317</v>
      </c>
      <c r="C2" s="6543" t="s">
        <v>6316</v>
      </c>
      <c r="D2" s="6543" t="s">
        <v>6315</v>
      </c>
      <c r="E2" s="5930" t="s">
        <v>6314</v>
      </c>
      <c r="F2" s="6341" t="s">
        <v>6313</v>
      </c>
      <c r="G2" s="5680"/>
      <c r="H2" s="5722" t="s">
        <v>6295</v>
      </c>
      <c r="I2" s="5723"/>
      <c r="J2" s="5723"/>
      <c r="K2" s="5723"/>
      <c r="L2" s="388"/>
      <c r="M2" s="6533" t="s">
        <v>8086</v>
      </c>
      <c r="N2" s="378"/>
    </row>
    <row r="3" spans="1:14" s="1176" customFormat="1" ht="15.75" customHeight="1">
      <c r="A3" s="6542"/>
      <c r="B3" s="6544"/>
      <c r="C3" s="6544"/>
      <c r="D3" s="6544"/>
      <c r="E3" s="5640"/>
      <c r="F3" s="5917"/>
      <c r="G3" s="5681"/>
      <c r="H3" s="5634" t="s">
        <v>3492</v>
      </c>
      <c r="I3" s="5635"/>
      <c r="J3" s="5634" t="s">
        <v>6312</v>
      </c>
      <c r="K3" s="5635"/>
      <c r="L3" s="388"/>
      <c r="M3" s="6533"/>
      <c r="N3" s="378"/>
    </row>
    <row r="4" spans="1:14" s="1176" customFormat="1" ht="23.25" customHeight="1">
      <c r="A4" s="2223" t="s">
        <v>6311</v>
      </c>
      <c r="B4" s="2224" t="s">
        <v>6324</v>
      </c>
      <c r="C4" s="140" t="s">
        <v>896</v>
      </c>
      <c r="D4" s="2225" t="s">
        <v>6452</v>
      </c>
      <c r="E4" s="2224" t="s">
        <v>3923</v>
      </c>
      <c r="F4" s="6535" t="s">
        <v>3933</v>
      </c>
      <c r="G4" s="6536"/>
      <c r="H4" s="2226">
        <v>27131</v>
      </c>
      <c r="I4" s="2227"/>
      <c r="J4" s="2226">
        <v>415781</v>
      </c>
      <c r="K4" s="2227"/>
      <c r="L4" s="1180"/>
      <c r="M4" s="378"/>
      <c r="N4" s="378"/>
    </row>
    <row r="5" spans="1:14" s="1176" customFormat="1" ht="23.25" customHeight="1">
      <c r="A5" s="250" t="s">
        <v>6303</v>
      </c>
      <c r="B5" s="2228" t="s">
        <v>6323</v>
      </c>
      <c r="C5" s="2229" t="s">
        <v>6301</v>
      </c>
      <c r="D5" s="2230" t="s">
        <v>6451</v>
      </c>
      <c r="E5" s="2228" t="s">
        <v>6307</v>
      </c>
      <c r="F5" s="6537" t="s">
        <v>3933</v>
      </c>
      <c r="G5" s="6538"/>
      <c r="H5" s="2231">
        <v>19781</v>
      </c>
      <c r="I5" s="1241"/>
      <c r="J5" s="2231">
        <v>325826</v>
      </c>
      <c r="K5" s="1241"/>
      <c r="L5" s="1180"/>
      <c r="M5" s="378"/>
      <c r="N5" s="378"/>
    </row>
    <row r="6" spans="1:14" s="1176" customFormat="1" ht="42" customHeight="1" thickBot="1">
      <c r="A6" s="2232" t="s">
        <v>6303</v>
      </c>
      <c r="B6" s="2233" t="s">
        <v>6322</v>
      </c>
      <c r="C6" s="2234" t="s">
        <v>6301</v>
      </c>
      <c r="D6" s="2235" t="s">
        <v>6453</v>
      </c>
      <c r="E6" s="2233" t="s">
        <v>6321</v>
      </c>
      <c r="F6" s="6539" t="s">
        <v>6300</v>
      </c>
      <c r="G6" s="6540"/>
      <c r="H6" s="2236">
        <v>1537</v>
      </c>
      <c r="I6" s="4605"/>
      <c r="J6" s="2236">
        <v>17559</v>
      </c>
      <c r="K6" s="4605"/>
      <c r="L6" s="1180"/>
      <c r="M6" s="378"/>
      <c r="N6" s="378"/>
    </row>
    <row r="7" spans="1:14" s="1176" customFormat="1" ht="15.75" customHeight="1">
      <c r="A7" s="17"/>
      <c r="B7" s="17"/>
      <c r="C7" s="17"/>
      <c r="D7" s="17"/>
      <c r="E7" s="17"/>
      <c r="F7" s="17"/>
      <c r="G7" s="17"/>
      <c r="H7" s="6526" t="s">
        <v>6246</v>
      </c>
      <c r="I7" s="6526"/>
      <c r="J7" s="6526"/>
      <c r="K7" s="6526"/>
      <c r="L7" s="378"/>
      <c r="M7" s="378"/>
      <c r="N7" s="378"/>
    </row>
    <row r="8" spans="1:14" ht="15.75" customHeight="1">
      <c r="A8" s="64"/>
      <c r="B8" s="64"/>
      <c r="C8" s="64"/>
      <c r="D8" s="64"/>
      <c r="E8" s="64"/>
      <c r="F8" s="378"/>
      <c r="G8" s="378"/>
      <c r="H8" s="378"/>
      <c r="I8" s="378"/>
      <c r="J8" s="378"/>
      <c r="K8" s="378"/>
      <c r="L8" s="378"/>
      <c r="M8" s="64"/>
      <c r="N8" s="64"/>
    </row>
    <row r="9" spans="1:14" s="1176" customFormat="1" ht="15.75" customHeight="1">
      <c r="A9" s="64"/>
      <c r="B9" s="64"/>
      <c r="C9" s="64"/>
      <c r="D9" s="64"/>
      <c r="E9" s="64"/>
      <c r="F9" s="378"/>
      <c r="G9" s="378"/>
      <c r="H9" s="378"/>
      <c r="I9" s="378"/>
      <c r="J9" s="6534"/>
      <c r="K9" s="6534"/>
      <c r="L9" s="6534"/>
      <c r="M9" s="64"/>
      <c r="N9" s="378"/>
    </row>
  </sheetData>
  <mergeCells count="15">
    <mergeCell ref="F4:G4"/>
    <mergeCell ref="F5:G5"/>
    <mergeCell ref="F6:G6"/>
    <mergeCell ref="A2:A3"/>
    <mergeCell ref="B2:B3"/>
    <mergeCell ref="C2:C3"/>
    <mergeCell ref="D2:D3"/>
    <mergeCell ref="E2:E3"/>
    <mergeCell ref="F2:G3"/>
    <mergeCell ref="M2:M3"/>
    <mergeCell ref="H7:K7"/>
    <mergeCell ref="J9:L9"/>
    <mergeCell ref="H2:K2"/>
    <mergeCell ref="H3:I3"/>
    <mergeCell ref="J3:K3"/>
  </mergeCells>
  <phoneticPr fontId="2"/>
  <hyperlinks>
    <hyperlink ref="M2" location="各課照会用!A1" display="各課照会用" xr:uid="{00000000-0004-0000-CD00-000000000000}"/>
    <hyperlink ref="M2:M3" location="目次!F240" display="目　次" xr:uid="{00000000-0004-0000-CD00-000001000000}"/>
  </hyperlinks>
  <pageMargins left="0.86614173228346458" right="0.6692913385826772" top="0.6692913385826772" bottom="0.55118110236220474" header="0.39370078740157483" footer="0.39370078740157483"/>
  <pageSetup paperSize="9" scale="91"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M33"/>
  <sheetViews>
    <sheetView zoomScale="85" zoomScaleNormal="85" workbookViewId="0">
      <selection activeCell="M3" sqref="M3"/>
    </sheetView>
  </sheetViews>
  <sheetFormatPr defaultRowHeight="15.75" customHeight="1"/>
  <cols>
    <col min="1" max="1" width="5.625" style="1" customWidth="1"/>
    <col min="2" max="2" width="14.125" style="1" customWidth="1"/>
    <col min="3" max="4" width="4.625" style="1" customWidth="1"/>
    <col min="5" max="5" width="12.875" style="1" customWidth="1"/>
    <col min="6" max="6" width="9.125" style="1176" customWidth="1"/>
    <col min="7" max="7" width="3.875" style="1176" customWidth="1"/>
    <col min="8" max="8" width="11.375" style="1176" bestFit="1" customWidth="1"/>
    <col min="9" max="9" width="3.875" style="1176" customWidth="1"/>
    <col min="10" max="10" width="12.25" style="1176" bestFit="1" customWidth="1"/>
    <col min="11" max="11" width="4.625" style="1176" customWidth="1"/>
    <col min="12" max="12" width="3.875" style="1176" customWidth="1"/>
    <col min="13" max="13" width="9.75" style="1" customWidth="1"/>
    <col min="14" max="16384" width="9" style="1"/>
  </cols>
  <sheetData>
    <row r="1" spans="1:13" s="65" customFormat="1" ht="21" customHeight="1">
      <c r="A1" s="2124" t="s">
        <v>6320</v>
      </c>
      <c r="B1" s="218"/>
      <c r="C1" s="218"/>
      <c r="D1" s="218"/>
      <c r="E1" s="218"/>
      <c r="F1" s="218"/>
      <c r="G1" s="218"/>
      <c r="H1" s="218"/>
      <c r="I1" s="218"/>
      <c r="J1" s="218"/>
      <c r="K1" s="218"/>
      <c r="L1" s="1182"/>
      <c r="M1" s="2628"/>
    </row>
    <row r="2" spans="1:13" s="65" customFormat="1" ht="24" customHeight="1" thickBot="1">
      <c r="A2" s="6" t="s">
        <v>6319</v>
      </c>
      <c r="B2" s="218"/>
      <c r="C2" s="218"/>
      <c r="D2" s="218"/>
      <c r="E2" s="218"/>
      <c r="F2" s="218"/>
      <c r="G2" s="218"/>
      <c r="H2" s="218"/>
      <c r="I2" s="218"/>
      <c r="J2" s="218"/>
      <c r="K2" s="218"/>
      <c r="L2" s="374"/>
    </row>
    <row r="3" spans="1:13" s="65" customFormat="1" ht="15.75" customHeight="1">
      <c r="A3" s="6541" t="s">
        <v>6318</v>
      </c>
      <c r="B3" s="6543" t="s">
        <v>6317</v>
      </c>
      <c r="C3" s="6543" t="s">
        <v>6316</v>
      </c>
      <c r="D3" s="6543" t="s">
        <v>6315</v>
      </c>
      <c r="E3" s="5930" t="s">
        <v>6314</v>
      </c>
      <c r="F3" s="6341" t="s">
        <v>6313</v>
      </c>
      <c r="G3" s="5680"/>
      <c r="H3" s="5722" t="s">
        <v>6295</v>
      </c>
      <c r="I3" s="5723"/>
      <c r="J3" s="5723"/>
      <c r="K3" s="5723"/>
      <c r="L3" s="388"/>
      <c r="M3" s="5207" t="s">
        <v>8086</v>
      </c>
    </row>
    <row r="4" spans="1:13" s="65" customFormat="1" ht="15.75" customHeight="1">
      <c r="A4" s="6542"/>
      <c r="B4" s="6544"/>
      <c r="C4" s="6544"/>
      <c r="D4" s="6544"/>
      <c r="E4" s="5640"/>
      <c r="F4" s="5917"/>
      <c r="G4" s="5681"/>
      <c r="H4" s="5634" t="s">
        <v>3492</v>
      </c>
      <c r="I4" s="5635"/>
      <c r="J4" s="5634" t="s">
        <v>6312</v>
      </c>
      <c r="K4" s="5635"/>
      <c r="L4" s="388"/>
    </row>
    <row r="5" spans="1:13" s="218" customFormat="1" ht="21.95" customHeight="1">
      <c r="A5" s="1470" t="s">
        <v>6311</v>
      </c>
      <c r="B5" s="2228" t="s">
        <v>6310</v>
      </c>
      <c r="C5" s="2229" t="s">
        <v>896</v>
      </c>
      <c r="D5" s="2230" t="s">
        <v>6454</v>
      </c>
      <c r="E5" s="2228" t="s">
        <v>6309</v>
      </c>
      <c r="F5" s="6535" t="s">
        <v>3936</v>
      </c>
      <c r="G5" s="6536"/>
      <c r="H5" s="2231">
        <v>21508</v>
      </c>
      <c r="I5" s="2237"/>
      <c r="J5" s="2231">
        <v>433154</v>
      </c>
      <c r="K5" s="2237"/>
      <c r="L5" s="1180"/>
    </row>
    <row r="6" spans="1:13" s="218" customFormat="1" ht="21.95" customHeight="1">
      <c r="A6" s="1470" t="s">
        <v>6303</v>
      </c>
      <c r="B6" s="2228" t="s">
        <v>6308</v>
      </c>
      <c r="C6" s="2229" t="s">
        <v>6301</v>
      </c>
      <c r="D6" s="2230" t="s">
        <v>6455</v>
      </c>
      <c r="E6" s="2228" t="s">
        <v>6307</v>
      </c>
      <c r="F6" s="6537" t="s">
        <v>3933</v>
      </c>
      <c r="G6" s="6538"/>
      <c r="H6" s="2231">
        <v>19783</v>
      </c>
      <c r="I6" s="1241"/>
      <c r="J6" s="2231">
        <v>376028</v>
      </c>
      <c r="K6" s="1241"/>
      <c r="L6" s="1180"/>
    </row>
    <row r="7" spans="1:13" s="218" customFormat="1" ht="21.95" customHeight="1">
      <c r="A7" s="1470" t="s">
        <v>6303</v>
      </c>
      <c r="B7" s="2228" t="s">
        <v>6306</v>
      </c>
      <c r="C7" s="2229" t="s">
        <v>6301</v>
      </c>
      <c r="D7" s="2230" t="s">
        <v>6456</v>
      </c>
      <c r="E7" s="2228" t="s">
        <v>6287</v>
      </c>
      <c r="F7" s="6537" t="s">
        <v>3933</v>
      </c>
      <c r="G7" s="6538"/>
      <c r="H7" s="2231">
        <v>4214</v>
      </c>
      <c r="I7" s="1241"/>
      <c r="J7" s="2231">
        <v>102223</v>
      </c>
      <c r="K7" s="1241"/>
      <c r="L7" s="1180"/>
    </row>
    <row r="8" spans="1:13" s="218" customFormat="1" ht="21.95" customHeight="1">
      <c r="A8" s="1470" t="s">
        <v>6303</v>
      </c>
      <c r="B8" s="2228" t="s">
        <v>6305</v>
      </c>
      <c r="C8" s="2229" t="s">
        <v>6301</v>
      </c>
      <c r="D8" s="2230" t="s">
        <v>6457</v>
      </c>
      <c r="E8" s="2228" t="s">
        <v>6268</v>
      </c>
      <c r="F8" s="6537" t="s">
        <v>3933</v>
      </c>
      <c r="G8" s="6538"/>
      <c r="H8" s="2231">
        <v>1544</v>
      </c>
      <c r="I8" s="1241"/>
      <c r="J8" s="2231">
        <v>31644</v>
      </c>
      <c r="K8" s="1241"/>
      <c r="L8" s="1180"/>
    </row>
    <row r="9" spans="1:13" s="218" customFormat="1" ht="21.95" customHeight="1">
      <c r="A9" s="1470" t="s">
        <v>6303</v>
      </c>
      <c r="B9" s="2228" t="s">
        <v>6304</v>
      </c>
      <c r="C9" s="2229" t="s">
        <v>1891</v>
      </c>
      <c r="D9" s="2230" t="s">
        <v>6458</v>
      </c>
      <c r="E9" s="2228" t="s">
        <v>6261</v>
      </c>
      <c r="F9" s="6537" t="s">
        <v>6349</v>
      </c>
      <c r="G9" s="6538"/>
      <c r="H9" s="2231">
        <v>761</v>
      </c>
      <c r="I9" s="1241"/>
      <c r="J9" s="2231">
        <v>16646</v>
      </c>
      <c r="K9" s="1241"/>
      <c r="L9" s="1180"/>
    </row>
    <row r="10" spans="1:13" s="218" customFormat="1" ht="21.95" customHeight="1" thickBot="1">
      <c r="A10" s="2232" t="s">
        <v>6303</v>
      </c>
      <c r="B10" s="2233" t="s">
        <v>6302</v>
      </c>
      <c r="C10" s="2234" t="s">
        <v>6301</v>
      </c>
      <c r="D10" s="2235" t="s">
        <v>6453</v>
      </c>
      <c r="E10" s="2238" t="s">
        <v>3945</v>
      </c>
      <c r="F10" s="6539" t="s">
        <v>6300</v>
      </c>
      <c r="G10" s="6540"/>
      <c r="H10" s="2231">
        <v>507</v>
      </c>
      <c r="I10" s="1241"/>
      <c r="J10" s="2231">
        <v>10978</v>
      </c>
      <c r="K10" s="1241"/>
      <c r="L10" s="1180"/>
    </row>
    <row r="11" spans="1:13" s="65" customFormat="1" ht="15.75" customHeight="1">
      <c r="A11" s="1470"/>
      <c r="B11" s="6"/>
      <c r="C11" s="6"/>
      <c r="D11" s="6"/>
      <c r="E11" s="6"/>
      <c r="F11" s="6"/>
      <c r="G11" s="6"/>
      <c r="H11" s="6545"/>
      <c r="I11" s="6545"/>
      <c r="J11" s="6545"/>
      <c r="K11" s="6545"/>
      <c r="L11" s="1179"/>
    </row>
    <row r="12" spans="1:13" s="65" customFormat="1" ht="24" customHeight="1" thickBot="1">
      <c r="A12" s="6" t="s">
        <v>6299</v>
      </c>
      <c r="B12" s="6"/>
      <c r="C12" s="6"/>
      <c r="D12" s="6"/>
      <c r="E12" s="6"/>
      <c r="F12" s="6"/>
      <c r="G12" s="6"/>
      <c r="H12" s="6"/>
      <c r="I12" s="6"/>
      <c r="J12" s="6"/>
      <c r="K12" s="6"/>
      <c r="L12" s="374"/>
    </row>
    <row r="13" spans="1:13" s="65" customFormat="1" ht="15.75" customHeight="1">
      <c r="A13" s="6342" t="s">
        <v>6298</v>
      </c>
      <c r="B13" s="5680"/>
      <c r="C13" s="6341" t="s">
        <v>6297</v>
      </c>
      <c r="D13" s="5680"/>
      <c r="E13" s="5930" t="s">
        <v>6296</v>
      </c>
      <c r="F13" s="5722" t="s">
        <v>6295</v>
      </c>
      <c r="G13" s="5723"/>
      <c r="H13" s="5723"/>
      <c r="I13" s="5723"/>
      <c r="J13" s="5723"/>
      <c r="K13" s="5723"/>
      <c r="L13" s="388"/>
    </row>
    <row r="14" spans="1:13" s="65" customFormat="1" ht="15.75" customHeight="1">
      <c r="A14" s="5916"/>
      <c r="B14" s="5681"/>
      <c r="C14" s="5917"/>
      <c r="D14" s="5681"/>
      <c r="E14" s="5640"/>
      <c r="F14" s="5634" t="s">
        <v>3492</v>
      </c>
      <c r="G14" s="5636"/>
      <c r="H14" s="5634" t="s">
        <v>4857</v>
      </c>
      <c r="I14" s="5636"/>
      <c r="J14" s="5634" t="s">
        <v>6294</v>
      </c>
      <c r="K14" s="5635"/>
      <c r="L14" s="388"/>
    </row>
    <row r="15" spans="1:13" s="218" customFormat="1" ht="21.95" customHeight="1">
      <c r="A15" s="6550" t="s">
        <v>3912</v>
      </c>
      <c r="B15" s="6551"/>
      <c r="C15" s="6552">
        <f>SUM(C16:D30)</f>
        <v>178</v>
      </c>
      <c r="D15" s="6553"/>
      <c r="E15" s="2239">
        <f>SUM(E16:E30)</f>
        <v>50</v>
      </c>
      <c r="F15" s="1233">
        <v>47548</v>
      </c>
      <c r="G15" s="1234" t="s">
        <v>6293</v>
      </c>
      <c r="H15" s="1233">
        <v>958986</v>
      </c>
      <c r="I15" s="1234" t="s">
        <v>6292</v>
      </c>
      <c r="J15" s="1235">
        <v>53027260</v>
      </c>
      <c r="K15" s="1236" t="s">
        <v>6291</v>
      </c>
      <c r="L15" s="388"/>
    </row>
    <row r="16" spans="1:13" s="218" customFormat="1" ht="21.95" customHeight="1">
      <c r="A16" s="6546" t="s">
        <v>3924</v>
      </c>
      <c r="B16" s="6547"/>
      <c r="C16" s="6554">
        <v>33</v>
      </c>
      <c r="D16" s="6555"/>
      <c r="E16" s="1237">
        <v>18</v>
      </c>
      <c r="F16" s="1238">
        <v>16188</v>
      </c>
      <c r="G16" s="1239" t="s">
        <v>6290</v>
      </c>
      <c r="H16" s="1240">
        <v>327274</v>
      </c>
      <c r="I16" s="1239" t="s">
        <v>6289</v>
      </c>
      <c r="J16" s="1238">
        <v>18256245</v>
      </c>
      <c r="K16" s="1241" t="s">
        <v>6288</v>
      </c>
      <c r="L16" s="1178"/>
    </row>
    <row r="17" spans="1:13" s="218" customFormat="1" ht="21.95" customHeight="1">
      <c r="A17" s="6556" t="s">
        <v>6287</v>
      </c>
      <c r="B17" s="6557"/>
      <c r="C17" s="6554">
        <v>26</v>
      </c>
      <c r="D17" s="6559"/>
      <c r="E17" s="1237">
        <v>8</v>
      </c>
      <c r="F17" s="1238">
        <v>4821</v>
      </c>
      <c r="G17" s="1239" t="s">
        <v>6286</v>
      </c>
      <c r="H17" s="1240">
        <v>111719</v>
      </c>
      <c r="I17" s="1239" t="s">
        <v>6285</v>
      </c>
      <c r="J17" s="1238">
        <v>7845995</v>
      </c>
      <c r="K17" s="1241" t="s">
        <v>6284</v>
      </c>
      <c r="L17" s="1178"/>
    </row>
    <row r="18" spans="1:13" s="218" customFormat="1" ht="21.95" customHeight="1">
      <c r="A18" s="6546" t="s">
        <v>3923</v>
      </c>
      <c r="B18" s="6547"/>
      <c r="C18" s="6548">
        <v>20</v>
      </c>
      <c r="D18" s="6549"/>
      <c r="E18" s="1242">
        <v>7</v>
      </c>
      <c r="F18" s="1238">
        <v>9391</v>
      </c>
      <c r="G18" s="1239" t="s">
        <v>6283</v>
      </c>
      <c r="H18" s="1240">
        <v>194827</v>
      </c>
      <c r="I18" s="1239" t="s">
        <v>6282</v>
      </c>
      <c r="J18" s="1238">
        <v>6771945</v>
      </c>
      <c r="K18" s="1241" t="s">
        <v>6281</v>
      </c>
      <c r="L18" s="1178"/>
    </row>
    <row r="19" spans="1:13" s="218" customFormat="1" ht="21.95" customHeight="1">
      <c r="A19" s="6556" t="s">
        <v>3922</v>
      </c>
      <c r="B19" s="6557"/>
      <c r="C19" s="6554">
        <v>17</v>
      </c>
      <c r="D19" s="6558"/>
      <c r="E19" s="1237">
        <v>6</v>
      </c>
      <c r="F19" s="1238">
        <v>5624</v>
      </c>
      <c r="G19" s="1239" t="s">
        <v>6280</v>
      </c>
      <c r="H19" s="1240">
        <v>92321</v>
      </c>
      <c r="I19" s="1239" t="s">
        <v>6279</v>
      </c>
      <c r="J19" s="1238">
        <v>6181431</v>
      </c>
      <c r="K19" s="1241" t="s">
        <v>6278</v>
      </c>
      <c r="L19" s="1178"/>
    </row>
    <row r="20" spans="1:13" s="218" customFormat="1" ht="21.95" customHeight="1">
      <c r="A20" s="6556" t="s">
        <v>3920</v>
      </c>
      <c r="B20" s="6557"/>
      <c r="C20" s="6554">
        <v>25</v>
      </c>
      <c r="D20" s="6555"/>
      <c r="E20" s="1237">
        <v>3</v>
      </c>
      <c r="F20" s="1238">
        <v>4160</v>
      </c>
      <c r="G20" s="1239" t="s">
        <v>6247</v>
      </c>
      <c r="H20" s="1240">
        <v>74598</v>
      </c>
      <c r="I20" s="1239" t="s">
        <v>6277</v>
      </c>
      <c r="J20" s="1238">
        <v>3618342</v>
      </c>
      <c r="K20" s="1241" t="s">
        <v>6276</v>
      </c>
      <c r="L20" s="1178"/>
    </row>
    <row r="21" spans="1:13" s="218" customFormat="1" ht="21.95" customHeight="1">
      <c r="A21" s="6546" t="s">
        <v>6275</v>
      </c>
      <c r="B21" s="6547"/>
      <c r="C21" s="6548">
        <v>9</v>
      </c>
      <c r="D21" s="6549"/>
      <c r="E21" s="1242">
        <v>3</v>
      </c>
      <c r="F21" s="1243">
        <v>1591</v>
      </c>
      <c r="G21" s="1239" t="s">
        <v>6274</v>
      </c>
      <c r="H21" s="4117">
        <v>34462</v>
      </c>
      <c r="I21" s="1239" t="s">
        <v>6273</v>
      </c>
      <c r="J21" s="1238">
        <v>3159625</v>
      </c>
      <c r="K21" s="1241" t="s">
        <v>6272</v>
      </c>
      <c r="L21" s="1178"/>
    </row>
    <row r="22" spans="1:13" s="12" customFormat="1" ht="21.95" customHeight="1">
      <c r="A22" s="6546" t="s">
        <v>3918</v>
      </c>
      <c r="B22" s="6547"/>
      <c r="C22" s="6548">
        <v>9</v>
      </c>
      <c r="D22" s="6549"/>
      <c r="E22" s="1242">
        <v>2</v>
      </c>
      <c r="F22" s="1244">
        <v>1869</v>
      </c>
      <c r="G22" s="1245" t="s">
        <v>6271</v>
      </c>
      <c r="H22" s="1246">
        <v>37951</v>
      </c>
      <c r="I22" s="1245" t="s">
        <v>6270</v>
      </c>
      <c r="J22" s="1244">
        <v>2319156</v>
      </c>
      <c r="K22" s="1247" t="s">
        <v>6269</v>
      </c>
      <c r="L22" s="1177"/>
    </row>
    <row r="23" spans="1:13" s="12" customFormat="1" ht="21.95" customHeight="1">
      <c r="A23" s="6556" t="s">
        <v>6268</v>
      </c>
      <c r="B23" s="6557"/>
      <c r="C23" s="6554">
        <v>5</v>
      </c>
      <c r="D23" s="6558"/>
      <c r="E23" s="1242">
        <v>1</v>
      </c>
      <c r="F23" s="1244">
        <v>1458</v>
      </c>
      <c r="G23" s="1245" t="s">
        <v>6267</v>
      </c>
      <c r="H23" s="1246">
        <v>30924</v>
      </c>
      <c r="I23" s="1245" t="s">
        <v>6266</v>
      </c>
      <c r="J23" s="1244">
        <v>1768385</v>
      </c>
      <c r="K23" s="1247" t="s">
        <v>6265</v>
      </c>
      <c r="L23" s="1177"/>
    </row>
    <row r="24" spans="1:13" s="12" customFormat="1" ht="21.95" customHeight="1">
      <c r="A24" s="6546" t="s">
        <v>3917</v>
      </c>
      <c r="B24" s="6547"/>
      <c r="C24" s="6548">
        <v>8</v>
      </c>
      <c r="D24" s="6549"/>
      <c r="E24" s="1242">
        <v>1</v>
      </c>
      <c r="F24" s="1244">
        <v>1171</v>
      </c>
      <c r="G24" s="1245" t="s">
        <v>6264</v>
      </c>
      <c r="H24" s="1246">
        <v>27666</v>
      </c>
      <c r="I24" s="1245" t="s">
        <v>6263</v>
      </c>
      <c r="J24" s="1244">
        <v>1258501</v>
      </c>
      <c r="K24" s="1247" t="s">
        <v>6262</v>
      </c>
      <c r="L24" s="1177"/>
    </row>
    <row r="25" spans="1:13" s="12" customFormat="1" ht="21.95" customHeight="1">
      <c r="A25" s="6556" t="s">
        <v>6261</v>
      </c>
      <c r="B25" s="6557"/>
      <c r="C25" s="6554">
        <v>9</v>
      </c>
      <c r="D25" s="6558"/>
      <c r="E25" s="1242">
        <v>1</v>
      </c>
      <c r="F25" s="1244">
        <v>856</v>
      </c>
      <c r="G25" s="1245" t="s">
        <v>6247</v>
      </c>
      <c r="H25" s="1246">
        <v>19041</v>
      </c>
      <c r="I25" s="1245" t="s">
        <v>6260</v>
      </c>
      <c r="J25" s="1244">
        <v>1253872</v>
      </c>
      <c r="K25" s="1247" t="s">
        <v>6259</v>
      </c>
      <c r="L25" s="1177"/>
    </row>
    <row r="26" spans="1:13" s="12" customFormat="1" ht="21.95" customHeight="1">
      <c r="A26" s="6556" t="s">
        <v>6258</v>
      </c>
      <c r="B26" s="6557"/>
      <c r="C26" s="6554">
        <v>11</v>
      </c>
      <c r="D26" s="6558"/>
      <c r="E26" s="1242" t="s">
        <v>87</v>
      </c>
      <c r="F26" s="1244">
        <v>166</v>
      </c>
      <c r="G26" s="1245" t="s">
        <v>6257</v>
      </c>
      <c r="H26" s="1246">
        <v>3241</v>
      </c>
      <c r="I26" s="1245" t="s">
        <v>6256</v>
      </c>
      <c r="J26" s="1244">
        <v>193724</v>
      </c>
      <c r="K26" s="1247" t="s">
        <v>6255</v>
      </c>
      <c r="L26" s="1177"/>
    </row>
    <row r="27" spans="1:13" s="12" customFormat="1" ht="21.95" customHeight="1">
      <c r="A27" s="6556" t="s">
        <v>6254</v>
      </c>
      <c r="B27" s="6557"/>
      <c r="C27" s="6554">
        <v>1</v>
      </c>
      <c r="D27" s="6559"/>
      <c r="E27" s="1242" t="s">
        <v>87</v>
      </c>
      <c r="F27" s="1244">
        <v>121</v>
      </c>
      <c r="G27" s="1245" t="s">
        <v>6247</v>
      </c>
      <c r="H27" s="1246">
        <v>2421</v>
      </c>
      <c r="I27" s="1245" t="s">
        <v>6247</v>
      </c>
      <c r="J27" s="1244">
        <v>148020</v>
      </c>
      <c r="K27" s="1247" t="s">
        <v>6247</v>
      </c>
      <c r="L27" s="1177"/>
    </row>
    <row r="28" spans="1:13" s="12" customFormat="1" ht="21.95" customHeight="1">
      <c r="A28" s="6556" t="s">
        <v>6253</v>
      </c>
      <c r="B28" s="6557"/>
      <c r="C28" s="6554">
        <v>2</v>
      </c>
      <c r="D28" s="6558"/>
      <c r="E28" s="1242" t="s">
        <v>87</v>
      </c>
      <c r="F28" s="1244">
        <v>51</v>
      </c>
      <c r="G28" s="1245" t="s">
        <v>6252</v>
      </c>
      <c r="H28" s="1244">
        <v>1110</v>
      </c>
      <c r="I28" s="1245" t="s">
        <v>6251</v>
      </c>
      <c r="J28" s="1244">
        <v>109045</v>
      </c>
      <c r="K28" s="1247" t="s">
        <v>6250</v>
      </c>
      <c r="L28" s="1177"/>
    </row>
    <row r="29" spans="1:13" s="12" customFormat="1" ht="21.95" customHeight="1">
      <c r="A29" s="6556" t="s">
        <v>6249</v>
      </c>
      <c r="B29" s="6557"/>
      <c r="C29" s="6554">
        <v>2</v>
      </c>
      <c r="D29" s="6558"/>
      <c r="E29" s="1242" t="s">
        <v>87</v>
      </c>
      <c r="F29" s="1244">
        <v>41</v>
      </c>
      <c r="G29" s="1245" t="s">
        <v>6247</v>
      </c>
      <c r="H29" s="1244">
        <v>820</v>
      </c>
      <c r="I29" s="1245" t="s">
        <v>6247</v>
      </c>
      <c r="J29" s="1244">
        <v>77861</v>
      </c>
      <c r="K29" s="1247" t="s">
        <v>6247</v>
      </c>
      <c r="L29" s="1177"/>
    </row>
    <row r="30" spans="1:13" s="12" customFormat="1" ht="21.95" customHeight="1" thickBot="1">
      <c r="A30" s="6560" t="s">
        <v>6248</v>
      </c>
      <c r="B30" s="6561"/>
      <c r="C30" s="6562">
        <v>1</v>
      </c>
      <c r="D30" s="6563"/>
      <c r="E30" s="1248" t="s">
        <v>87</v>
      </c>
      <c r="F30" s="1249">
        <v>37</v>
      </c>
      <c r="G30" s="1250" t="s">
        <v>6247</v>
      </c>
      <c r="H30" s="1251">
        <v>604</v>
      </c>
      <c r="I30" s="1250" t="s">
        <v>6247</v>
      </c>
      <c r="J30" s="1249">
        <v>65107</v>
      </c>
      <c r="K30" s="1252" t="s">
        <v>6247</v>
      </c>
      <c r="L30" s="1177"/>
    </row>
    <row r="31" spans="1:13" s="1176" customFormat="1" ht="15.75" customHeight="1">
      <c r="A31" s="17"/>
      <c r="B31" s="17"/>
      <c r="C31" s="17"/>
      <c r="D31" s="17"/>
      <c r="E31" s="17"/>
      <c r="F31" s="17"/>
      <c r="G31" s="17"/>
      <c r="H31" s="6526" t="s">
        <v>6246</v>
      </c>
      <c r="I31" s="6526"/>
      <c r="J31" s="6526"/>
      <c r="K31" s="6526"/>
      <c r="L31" s="378"/>
      <c r="M31" s="378"/>
    </row>
    <row r="33" spans="10:12" ht="15.75" customHeight="1">
      <c r="J33" s="6534"/>
      <c r="K33" s="6534"/>
      <c r="L33" s="6534"/>
    </row>
  </sheetData>
  <mergeCells count="57">
    <mergeCell ref="A28:B28"/>
    <mergeCell ref="A29:B29"/>
    <mergeCell ref="A30:B30"/>
    <mergeCell ref="C26:D26"/>
    <mergeCell ref="C28:D28"/>
    <mergeCell ref="C29:D29"/>
    <mergeCell ref="C30:D30"/>
    <mergeCell ref="A27:B27"/>
    <mergeCell ref="A24:B24"/>
    <mergeCell ref="C24:D24"/>
    <mergeCell ref="A25:B25"/>
    <mergeCell ref="C25:D25"/>
    <mergeCell ref="C27:D27"/>
    <mergeCell ref="A26:B26"/>
    <mergeCell ref="A21:B21"/>
    <mergeCell ref="C21:D21"/>
    <mergeCell ref="A22:B22"/>
    <mergeCell ref="C22:D22"/>
    <mergeCell ref="A23:B23"/>
    <mergeCell ref="C23:D23"/>
    <mergeCell ref="A19:B19"/>
    <mergeCell ref="C19:D19"/>
    <mergeCell ref="A17:B17"/>
    <mergeCell ref="C17:D17"/>
    <mergeCell ref="A20:B20"/>
    <mergeCell ref="C20:D20"/>
    <mergeCell ref="E13:E14"/>
    <mergeCell ref="F13:K13"/>
    <mergeCell ref="F14:G14"/>
    <mergeCell ref="A18:B18"/>
    <mergeCell ref="C18:D18"/>
    <mergeCell ref="A15:B15"/>
    <mergeCell ref="C15:D15"/>
    <mergeCell ref="A16:B16"/>
    <mergeCell ref="C16:D16"/>
    <mergeCell ref="A13:B14"/>
    <mergeCell ref="C13:D14"/>
    <mergeCell ref="J33:L33"/>
    <mergeCell ref="F3:G4"/>
    <mergeCell ref="H3:K3"/>
    <mergeCell ref="H4:I4"/>
    <mergeCell ref="J4:K4"/>
    <mergeCell ref="H11:K11"/>
    <mergeCell ref="H14:I14"/>
    <mergeCell ref="J14:K14"/>
    <mergeCell ref="H31:K31"/>
    <mergeCell ref="F10:G10"/>
    <mergeCell ref="F5:G5"/>
    <mergeCell ref="F6:G6"/>
    <mergeCell ref="F7:G7"/>
    <mergeCell ref="F8:G8"/>
    <mergeCell ref="F9:G9"/>
    <mergeCell ref="A3:A4"/>
    <mergeCell ref="B3:B4"/>
    <mergeCell ref="C3:C4"/>
    <mergeCell ref="D3:D4"/>
    <mergeCell ref="E3:E4"/>
  </mergeCells>
  <phoneticPr fontId="2"/>
  <hyperlinks>
    <hyperlink ref="M3" location="目次!F241" display="目　次" xr:uid="{00000000-0004-0000-CE00-000000000000}"/>
  </hyperlinks>
  <pageMargins left="0.86614173228346458" right="0.6692913385826772" top="0.6692913385826772" bottom="0.55118110236220474" header="0.39370078740157483" footer="0.39370078740157483"/>
  <pageSetup paperSize="9" scale="91" orientation="portrait" r:id="rId1"/>
  <headerFooter alignWithMargins="0"/>
  <ignoredErrors>
    <ignoredError sqref="D5:D10 G15:G30 I15:I30 K15:K30" numberStoredAsText="1"/>
  </ignoredError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N9"/>
  <sheetViews>
    <sheetView zoomScaleNormal="100" workbookViewId="0">
      <selection activeCell="L2" sqref="L2"/>
    </sheetView>
  </sheetViews>
  <sheetFormatPr defaultRowHeight="12.75"/>
  <cols>
    <col min="1" max="1" width="4.625" style="4" customWidth="1"/>
    <col min="2" max="2" width="14.125" style="4" customWidth="1"/>
    <col min="3" max="4" width="4.625" style="4" customWidth="1"/>
    <col min="5" max="5" width="12.875" style="4" customWidth="1"/>
    <col min="6" max="6" width="9.125" style="4" customWidth="1"/>
    <col min="7" max="7" width="10" style="4" customWidth="1"/>
    <col min="8" max="8" width="4" style="4" customWidth="1"/>
    <col min="9" max="9" width="10" style="4" customWidth="1"/>
    <col min="10" max="10" width="4" style="4" customWidth="1"/>
    <col min="11" max="16384" width="9" style="4"/>
  </cols>
  <sheetData>
    <row r="1" spans="1:14" ht="21.95" customHeight="1" thickBot="1">
      <c r="A1" s="2240" t="s">
        <v>6333</v>
      </c>
      <c r="B1" s="218"/>
      <c r="C1" s="218"/>
      <c r="D1" s="218"/>
      <c r="E1" s="218"/>
      <c r="F1" s="218"/>
      <c r="G1" s="218"/>
      <c r="H1" s="218"/>
      <c r="I1" s="218"/>
      <c r="J1" s="218"/>
      <c r="K1" s="12"/>
    </row>
    <row r="2" spans="1:14" ht="21.95" customHeight="1">
      <c r="A2" s="6541" t="s">
        <v>3943</v>
      </c>
      <c r="B2" s="6543" t="s">
        <v>3942</v>
      </c>
      <c r="C2" s="6543" t="s">
        <v>1895</v>
      </c>
      <c r="D2" s="6543" t="s">
        <v>3418</v>
      </c>
      <c r="E2" s="5930" t="s">
        <v>3941</v>
      </c>
      <c r="F2" s="6341" t="s">
        <v>3940</v>
      </c>
      <c r="G2" s="5722" t="s">
        <v>3928</v>
      </c>
      <c r="H2" s="5723"/>
      <c r="I2" s="5723"/>
      <c r="J2" s="5723"/>
      <c r="K2" s="4492"/>
      <c r="L2" s="5207" t="s">
        <v>8086</v>
      </c>
      <c r="M2" s="17"/>
      <c r="N2" s="17"/>
    </row>
    <row r="3" spans="1:14" ht="21.95" customHeight="1">
      <c r="A3" s="6564"/>
      <c r="B3" s="6544"/>
      <c r="C3" s="6544"/>
      <c r="D3" s="6544"/>
      <c r="E3" s="5640"/>
      <c r="F3" s="5917"/>
      <c r="G3" s="5634" t="s">
        <v>3927</v>
      </c>
      <c r="H3" s="5635"/>
      <c r="I3" s="5634" t="s">
        <v>6330</v>
      </c>
      <c r="J3" s="5635"/>
      <c r="K3" s="12"/>
      <c r="L3" s="12"/>
    </row>
    <row r="4" spans="1:14" ht="21.95" customHeight="1">
      <c r="A4" s="2223" t="s">
        <v>3938</v>
      </c>
      <c r="B4" s="2224" t="s">
        <v>6329</v>
      </c>
      <c r="C4" s="140" t="s">
        <v>1892</v>
      </c>
      <c r="D4" s="2241">
        <v>57</v>
      </c>
      <c r="E4" s="2224" t="s">
        <v>3945</v>
      </c>
      <c r="F4" s="4113" t="s">
        <v>3936</v>
      </c>
      <c r="G4" s="2231">
        <v>28959</v>
      </c>
      <c r="H4" s="2237"/>
      <c r="I4" s="2231">
        <v>635365</v>
      </c>
      <c r="J4" s="2237"/>
      <c r="K4" s="12"/>
      <c r="L4" s="12"/>
    </row>
    <row r="5" spans="1:14" ht="21.95" customHeight="1" thickBot="1">
      <c r="A5" s="2232" t="s">
        <v>6326</v>
      </c>
      <c r="B5" s="2233" t="s">
        <v>6332</v>
      </c>
      <c r="C5" s="2234" t="s">
        <v>1892</v>
      </c>
      <c r="D5" s="2242">
        <v>68</v>
      </c>
      <c r="E5" s="2233" t="s">
        <v>3945</v>
      </c>
      <c r="F5" s="4112" t="s">
        <v>3933</v>
      </c>
      <c r="G5" s="2236">
        <v>5318</v>
      </c>
      <c r="H5" s="2243"/>
      <c r="I5" s="2236">
        <v>110930</v>
      </c>
      <c r="J5" s="2243"/>
      <c r="K5" s="12"/>
      <c r="L5" s="12"/>
    </row>
    <row r="6" spans="1:14" ht="13.5">
      <c r="A6" s="17"/>
      <c r="B6" s="17"/>
      <c r="C6" s="17"/>
      <c r="D6" s="17"/>
      <c r="E6" s="17"/>
      <c r="F6" s="17"/>
      <c r="G6" s="6526"/>
      <c r="H6" s="6526"/>
      <c r="I6" s="6526"/>
      <c r="J6" s="6526"/>
      <c r="K6" s="12"/>
      <c r="L6" s="12"/>
    </row>
    <row r="7" spans="1:14" ht="15" customHeight="1">
      <c r="A7" s="17"/>
      <c r="B7" s="17"/>
      <c r="C7" s="17"/>
      <c r="D7" s="17"/>
      <c r="E7" s="17"/>
      <c r="F7" s="17"/>
      <c r="G7" s="6526" t="s">
        <v>3897</v>
      </c>
      <c r="H7" s="6526"/>
      <c r="I7" s="6526"/>
      <c r="J7" s="6526"/>
      <c r="K7" s="12"/>
      <c r="L7" s="12"/>
    </row>
    <row r="8" spans="1:14">
      <c r="A8" s="12"/>
      <c r="B8" s="12"/>
      <c r="C8" s="12"/>
      <c r="D8" s="12"/>
      <c r="E8" s="12"/>
      <c r="F8" s="12"/>
      <c r="G8" s="12"/>
      <c r="H8" s="12"/>
      <c r="I8" s="12"/>
      <c r="J8" s="12"/>
      <c r="K8" s="12"/>
      <c r="L8" s="12"/>
    </row>
    <row r="9" spans="1:14">
      <c r="A9" s="12"/>
      <c r="B9" s="12"/>
      <c r="C9" s="12"/>
      <c r="D9" s="12"/>
      <c r="E9" s="12"/>
      <c r="F9" s="12"/>
      <c r="G9" s="12"/>
      <c r="H9" s="12"/>
      <c r="I9" s="12"/>
      <c r="J9" s="12"/>
      <c r="K9" s="12"/>
      <c r="L9" s="12"/>
    </row>
  </sheetData>
  <mergeCells count="11">
    <mergeCell ref="G7:J7"/>
    <mergeCell ref="G6:J6"/>
    <mergeCell ref="F2:F3"/>
    <mergeCell ref="G2:J2"/>
    <mergeCell ref="A2:A3"/>
    <mergeCell ref="B2:B3"/>
    <mergeCell ref="C2:C3"/>
    <mergeCell ref="D2:D3"/>
    <mergeCell ref="E2:E3"/>
    <mergeCell ref="G3:H3"/>
    <mergeCell ref="I3:J3"/>
  </mergeCells>
  <phoneticPr fontId="2"/>
  <hyperlinks>
    <hyperlink ref="L2" location="目次!F242" display="目　次" xr:uid="{00000000-0004-0000-CF00-00000000000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43"/>
  <sheetViews>
    <sheetView showGridLines="0" zoomScaleNormal="100" zoomScaleSheetLayoutView="115" workbookViewId="0">
      <pane xSplit="2" ySplit="4" topLeftCell="C5" activePane="bottomRight" state="frozen"/>
      <selection activeCell="P27" sqref="P27"/>
      <selection pane="topRight" activeCell="P27" sqref="P27"/>
      <selection pane="bottomLeft" activeCell="P27" sqref="P27"/>
      <selection pane="bottomRight" activeCell="E1" sqref="E1"/>
    </sheetView>
  </sheetViews>
  <sheetFormatPr defaultRowHeight="13.5"/>
  <cols>
    <col min="1" max="1" width="2.625" style="762" customWidth="1"/>
    <col min="2" max="2" width="33.125" style="762" customWidth="1"/>
    <col min="3" max="5" width="8.875" style="762" customWidth="1"/>
    <col min="6" max="6" width="7.375" style="699" customWidth="1"/>
    <col min="7" max="16384" width="9" style="699"/>
  </cols>
  <sheetData>
    <row r="1" spans="1:6" ht="18" customHeight="1" thickBot="1">
      <c r="A1" s="1522" t="s">
        <v>5283</v>
      </c>
      <c r="B1" s="698"/>
      <c r="C1" s="5308" t="s">
        <v>8231</v>
      </c>
      <c r="D1" s="5308"/>
    </row>
    <row r="2" spans="1:6" s="686" customFormat="1" ht="18" customHeight="1">
      <c r="A2" s="1098"/>
      <c r="B2" s="1099" t="s">
        <v>5241</v>
      </c>
      <c r="C2" s="5310">
        <v>2</v>
      </c>
      <c r="D2" s="5311"/>
      <c r="E2" s="707"/>
      <c r="F2" s="5118" t="s">
        <v>7930</v>
      </c>
    </row>
    <row r="3" spans="1:6" s="686" customFormat="1" ht="18" customHeight="1">
      <c r="A3" s="1100" t="s">
        <v>5240</v>
      </c>
      <c r="B3" s="1100"/>
      <c r="C3" s="3778" t="s">
        <v>5238</v>
      </c>
      <c r="D3" s="1101" t="s">
        <v>5237</v>
      </c>
      <c r="E3" s="707"/>
    </row>
    <row r="4" spans="1:6" ht="18" customHeight="1">
      <c r="A4" s="776"/>
      <c r="B4" s="775"/>
      <c r="C4" s="3784" t="s">
        <v>5236</v>
      </c>
      <c r="D4" s="3784" t="s">
        <v>5235</v>
      </c>
      <c r="E4" s="698"/>
    </row>
    <row r="5" spans="1:6" ht="18" customHeight="1">
      <c r="A5" s="5304" t="s">
        <v>557</v>
      </c>
      <c r="B5" s="5305"/>
      <c r="C5" s="1536">
        <f>C7+C11+C16+C32</f>
        <v>51531</v>
      </c>
      <c r="D5" s="1104">
        <f>C5/$C$5*100</f>
        <v>100</v>
      </c>
      <c r="E5" s="698"/>
    </row>
    <row r="6" spans="1:6" ht="18" customHeight="1">
      <c r="A6" s="782"/>
      <c r="B6" s="781"/>
      <c r="C6" s="369"/>
      <c r="D6" s="778"/>
      <c r="E6" s="698"/>
    </row>
    <row r="7" spans="1:6" ht="18" customHeight="1">
      <c r="A7" s="5304" t="s">
        <v>5234</v>
      </c>
      <c r="B7" s="5305"/>
      <c r="C7" s="840">
        <f>SUM(C8:C9)</f>
        <v>4217</v>
      </c>
      <c r="D7" s="1104">
        <f>C7/$C$5*100</f>
        <v>8.1834235702780855</v>
      </c>
      <c r="E7" s="698"/>
    </row>
    <row r="8" spans="1:6" ht="21" customHeight="1">
      <c r="A8" s="1102" t="s">
        <v>5282</v>
      </c>
      <c r="B8" s="1103" t="s">
        <v>5281</v>
      </c>
      <c r="C8" s="840">
        <v>4198</v>
      </c>
      <c r="D8" s="1104">
        <f>C8/$C$5*100</f>
        <v>8.1465525605945928</v>
      </c>
      <c r="E8" s="698"/>
    </row>
    <row r="9" spans="1:6" ht="18" customHeight="1">
      <c r="A9" s="1102" t="s">
        <v>5280</v>
      </c>
      <c r="B9" s="1103" t="s">
        <v>5279</v>
      </c>
      <c r="C9" s="840">
        <v>19</v>
      </c>
      <c r="D9" s="1104">
        <v>0.1</v>
      </c>
      <c r="E9" s="698"/>
    </row>
    <row r="10" spans="1:6" ht="18" customHeight="1">
      <c r="A10" s="782"/>
      <c r="B10" s="781"/>
      <c r="C10" s="369"/>
      <c r="D10" s="778"/>
      <c r="E10" s="698"/>
    </row>
    <row r="11" spans="1:6" ht="18" customHeight="1">
      <c r="A11" s="5304" t="s">
        <v>5233</v>
      </c>
      <c r="B11" s="5305"/>
      <c r="C11" s="840">
        <f>SUM(C12:C13:C14)</f>
        <v>15726</v>
      </c>
      <c r="D11" s="1104">
        <f>C11/$C$5*100</f>
        <v>30.517552541188799</v>
      </c>
      <c r="E11" s="698"/>
    </row>
    <row r="12" spans="1:6" ht="21" customHeight="1">
      <c r="A12" s="1102" t="s">
        <v>5278</v>
      </c>
      <c r="B12" s="1103" t="s">
        <v>5277</v>
      </c>
      <c r="C12" s="840">
        <v>27</v>
      </c>
      <c r="D12" s="1104">
        <f>C12/$C$5*100</f>
        <v>5.2395645339698434E-2</v>
      </c>
      <c r="E12" s="698"/>
    </row>
    <row r="13" spans="1:6" ht="18" customHeight="1">
      <c r="A13" s="1102" t="s">
        <v>5276</v>
      </c>
      <c r="B13" s="1103" t="s">
        <v>5275</v>
      </c>
      <c r="C13" s="840">
        <v>4319</v>
      </c>
      <c r="D13" s="1104">
        <f>C13/$C$5*100</f>
        <v>8.3813626748947243</v>
      </c>
      <c r="E13" s="698"/>
    </row>
    <row r="14" spans="1:6" ht="18" customHeight="1">
      <c r="A14" s="1102" t="s">
        <v>5274</v>
      </c>
      <c r="B14" s="1103" t="s">
        <v>5273</v>
      </c>
      <c r="C14" s="840">
        <v>11380</v>
      </c>
      <c r="D14" s="1104">
        <f>C14/$C$5*100</f>
        <v>22.083794220954378</v>
      </c>
      <c r="E14" s="698"/>
    </row>
    <row r="15" spans="1:6" ht="18" customHeight="1">
      <c r="A15" s="782"/>
      <c r="B15" s="781"/>
      <c r="C15" s="369"/>
      <c r="D15" s="778"/>
      <c r="E15" s="698"/>
    </row>
    <row r="16" spans="1:6" ht="18" customHeight="1">
      <c r="A16" s="5304" t="s">
        <v>5232</v>
      </c>
      <c r="B16" s="5305"/>
      <c r="C16" s="840">
        <f>SUM(C17:C30)</f>
        <v>30269</v>
      </c>
      <c r="D16" s="1104">
        <f t="shared" ref="D16:D30" si="0">C16/$C$5*100</f>
        <v>58.739399584716004</v>
      </c>
      <c r="E16" s="698"/>
    </row>
    <row r="17" spans="1:5" ht="21" customHeight="1">
      <c r="A17" s="1102" t="s">
        <v>5272</v>
      </c>
      <c r="B17" s="1105" t="s">
        <v>5271</v>
      </c>
      <c r="C17" s="470">
        <v>330</v>
      </c>
      <c r="D17" s="1104">
        <f t="shared" si="0"/>
        <v>0.64039122081853639</v>
      </c>
      <c r="E17" s="698"/>
    </row>
    <row r="18" spans="1:5" ht="18" customHeight="1">
      <c r="A18" s="1102" t="s">
        <v>5270</v>
      </c>
      <c r="B18" s="1105" t="s">
        <v>5269</v>
      </c>
      <c r="C18" s="470">
        <v>336</v>
      </c>
      <c r="D18" s="1104">
        <f t="shared" si="0"/>
        <v>0.65203469756069166</v>
      </c>
      <c r="E18" s="698"/>
    </row>
    <row r="19" spans="1:5" ht="18" customHeight="1">
      <c r="A19" s="1102" t="s">
        <v>5268</v>
      </c>
      <c r="B19" s="1105" t="s">
        <v>5267</v>
      </c>
      <c r="C19" s="470">
        <v>1893</v>
      </c>
      <c r="D19" s="1104">
        <f t="shared" si="0"/>
        <v>3.6735169121499678</v>
      </c>
      <c r="E19" s="698"/>
    </row>
    <row r="20" spans="1:5" ht="18" customHeight="1">
      <c r="A20" s="1102" t="s">
        <v>5266</v>
      </c>
      <c r="B20" s="1105" t="s">
        <v>5265</v>
      </c>
      <c r="C20" s="470">
        <v>6665</v>
      </c>
      <c r="D20" s="1104">
        <f t="shared" si="0"/>
        <v>12.933962081077411</v>
      </c>
      <c r="E20" s="698"/>
    </row>
    <row r="21" spans="1:5" ht="18" customHeight="1">
      <c r="A21" s="1102" t="s">
        <v>5264</v>
      </c>
      <c r="B21" s="1105" t="s">
        <v>5263</v>
      </c>
      <c r="C21" s="470">
        <v>940</v>
      </c>
      <c r="D21" s="1104">
        <f t="shared" si="0"/>
        <v>1.8241446896043159</v>
      </c>
      <c r="E21" s="698"/>
    </row>
    <row r="22" spans="1:5" ht="18" customHeight="1">
      <c r="A22" s="1102" t="s">
        <v>5262</v>
      </c>
      <c r="B22" s="1105" t="s">
        <v>5261</v>
      </c>
      <c r="C22" s="470">
        <v>507</v>
      </c>
      <c r="D22" s="1104">
        <f t="shared" si="0"/>
        <v>0.98387378471211506</v>
      </c>
      <c r="E22" s="698"/>
    </row>
    <row r="23" spans="1:5" ht="18" customHeight="1">
      <c r="A23" s="1102" t="s">
        <v>5260</v>
      </c>
      <c r="B23" s="1105" t="s">
        <v>5259</v>
      </c>
      <c r="C23" s="470">
        <v>1347</v>
      </c>
      <c r="D23" s="1104">
        <f t="shared" si="0"/>
        <v>2.6139605286138443</v>
      </c>
      <c r="E23" s="698"/>
    </row>
    <row r="24" spans="1:5" ht="18" customHeight="1">
      <c r="A24" s="1102" t="s">
        <v>5258</v>
      </c>
      <c r="B24" s="1105" t="s">
        <v>5257</v>
      </c>
      <c r="C24" s="470">
        <v>2631</v>
      </c>
      <c r="D24" s="1104">
        <f t="shared" si="0"/>
        <v>5.1056645514350585</v>
      </c>
      <c r="E24" s="698"/>
    </row>
    <row r="25" spans="1:5" ht="18" customHeight="1">
      <c r="A25" s="1102" t="s">
        <v>5256</v>
      </c>
      <c r="B25" s="1105" t="s">
        <v>5255</v>
      </c>
      <c r="C25" s="470">
        <v>1693</v>
      </c>
      <c r="D25" s="1104">
        <f t="shared" si="0"/>
        <v>3.2854010207447946</v>
      </c>
      <c r="E25" s="698"/>
    </row>
    <row r="26" spans="1:5" ht="18" customHeight="1">
      <c r="A26" s="1102" t="s">
        <v>5254</v>
      </c>
      <c r="B26" s="1105" t="s">
        <v>5253</v>
      </c>
      <c r="C26" s="470">
        <v>2047</v>
      </c>
      <c r="D26" s="1104">
        <f t="shared" si="0"/>
        <v>3.9723661485319512</v>
      </c>
      <c r="E26" s="698"/>
    </row>
    <row r="27" spans="1:5" ht="18" customHeight="1">
      <c r="A27" s="1102" t="s">
        <v>5252</v>
      </c>
      <c r="B27" s="1105" t="s">
        <v>5251</v>
      </c>
      <c r="C27" s="470">
        <v>7623</v>
      </c>
      <c r="D27" s="1104">
        <f t="shared" si="0"/>
        <v>14.793037200908191</v>
      </c>
      <c r="E27" s="698"/>
    </row>
    <row r="28" spans="1:5" ht="18" customHeight="1">
      <c r="A28" s="1102" t="s">
        <v>5250</v>
      </c>
      <c r="B28" s="1105" t="s">
        <v>5249</v>
      </c>
      <c r="C28" s="470">
        <v>675</v>
      </c>
      <c r="D28" s="1104">
        <f t="shared" si="0"/>
        <v>1.3098911334924608</v>
      </c>
      <c r="E28" s="698"/>
    </row>
    <row r="29" spans="1:5" ht="18" customHeight="1">
      <c r="A29" s="1102" t="s">
        <v>5248</v>
      </c>
      <c r="B29" s="1106" t="s">
        <v>5247</v>
      </c>
      <c r="C29" s="470">
        <v>2214</v>
      </c>
      <c r="D29" s="1104">
        <f t="shared" si="0"/>
        <v>4.2964429178552717</v>
      </c>
      <c r="E29" s="698"/>
    </row>
    <row r="30" spans="1:5" ht="18" customHeight="1">
      <c r="A30" s="1102" t="s">
        <v>5246</v>
      </c>
      <c r="B30" s="1106" t="s">
        <v>5245</v>
      </c>
      <c r="C30" s="470">
        <v>1368</v>
      </c>
      <c r="D30" s="1104">
        <f t="shared" si="0"/>
        <v>2.6547126972113873</v>
      </c>
      <c r="E30" s="698"/>
    </row>
    <row r="31" spans="1:5" ht="18" customHeight="1">
      <c r="A31" s="780"/>
      <c r="B31" s="779"/>
      <c r="C31" s="365"/>
      <c r="D31" s="778"/>
      <c r="E31" s="698"/>
    </row>
    <row r="32" spans="1:5" ht="18" customHeight="1" thickBot="1">
      <c r="A32" s="1529" t="s">
        <v>5244</v>
      </c>
      <c r="B32" s="1530" t="s">
        <v>5243</v>
      </c>
      <c r="C32" s="772">
        <v>1319</v>
      </c>
      <c r="D32" s="1531">
        <f>C32/$C$5*100</f>
        <v>2.5596243038171198</v>
      </c>
      <c r="E32" s="698"/>
    </row>
    <row r="33" spans="1:5" ht="18" customHeight="1">
      <c r="C33" s="5309" t="s">
        <v>5992</v>
      </c>
      <c r="D33" s="5309"/>
    </row>
    <row r="34" spans="1:5" ht="18" customHeight="1">
      <c r="C34" s="777"/>
      <c r="D34" s="3784"/>
    </row>
    <row r="35" spans="1:5" ht="14.25" thickBot="1">
      <c r="B35" s="698" t="s">
        <v>5242</v>
      </c>
    </row>
    <row r="36" spans="1:5" s="686" customFormat="1" ht="18" customHeight="1">
      <c r="A36" s="1098"/>
      <c r="B36" s="1099" t="s">
        <v>5241</v>
      </c>
      <c r="C36" s="5310">
        <v>27</v>
      </c>
      <c r="D36" s="5312"/>
      <c r="E36" s="1451">
        <v>2</v>
      </c>
    </row>
    <row r="37" spans="1:5" s="686" customFormat="1" ht="18" customHeight="1">
      <c r="A37" s="1100" t="s">
        <v>5240</v>
      </c>
      <c r="B37" s="1100"/>
      <c r="C37" s="3778" t="s">
        <v>5239</v>
      </c>
      <c r="D37" s="1101" t="s">
        <v>796</v>
      </c>
      <c r="E37" s="3778" t="s">
        <v>5238</v>
      </c>
    </row>
    <row r="38" spans="1:5" ht="18" customHeight="1">
      <c r="A38" s="1534"/>
      <c r="B38" s="1535"/>
      <c r="C38" s="3784" t="s">
        <v>523</v>
      </c>
      <c r="D38" s="3784" t="s">
        <v>4944</v>
      </c>
      <c r="E38" s="3784" t="s">
        <v>5236</v>
      </c>
    </row>
    <row r="39" spans="1:5" ht="18" customHeight="1">
      <c r="A39" s="5304" t="s">
        <v>557</v>
      </c>
      <c r="B39" s="5305"/>
      <c r="C39" s="840">
        <v>52685</v>
      </c>
      <c r="D39" s="1532">
        <v>100</v>
      </c>
      <c r="E39" s="840">
        <f>C5</f>
        <v>51531</v>
      </c>
    </row>
    <row r="40" spans="1:5" ht="18" customHeight="1">
      <c r="A40" s="5304" t="s">
        <v>5234</v>
      </c>
      <c r="B40" s="5305"/>
      <c r="C40" s="840">
        <v>4297</v>
      </c>
      <c r="D40" s="1532">
        <v>11.053484044386243</v>
      </c>
      <c r="E40" s="840">
        <f>C7</f>
        <v>4217</v>
      </c>
    </row>
    <row r="41" spans="1:5" ht="18" customHeight="1">
      <c r="A41" s="5304" t="s">
        <v>5233</v>
      </c>
      <c r="B41" s="5305"/>
      <c r="C41" s="840">
        <v>16518</v>
      </c>
      <c r="D41" s="1532">
        <v>33.91343304156041</v>
      </c>
      <c r="E41" s="840">
        <f>C11</f>
        <v>15726</v>
      </c>
    </row>
    <row r="42" spans="1:5" ht="18" customHeight="1" thickBot="1">
      <c r="A42" s="5306" t="s">
        <v>5232</v>
      </c>
      <c r="B42" s="5307"/>
      <c r="C42" s="772">
        <v>30225</v>
      </c>
      <c r="D42" s="1533">
        <v>54.259425184368325</v>
      </c>
      <c r="E42" s="772">
        <f>C16</f>
        <v>30269</v>
      </c>
    </row>
    <row r="43" spans="1:5">
      <c r="B43" s="698" t="s">
        <v>5231</v>
      </c>
    </row>
  </sheetData>
  <mergeCells count="12">
    <mergeCell ref="A39:B39"/>
    <mergeCell ref="A40:B40"/>
    <mergeCell ref="A41:B41"/>
    <mergeCell ref="A42:B42"/>
    <mergeCell ref="C1:D1"/>
    <mergeCell ref="A5:B5"/>
    <mergeCell ref="A7:B7"/>
    <mergeCell ref="A11:B11"/>
    <mergeCell ref="A16:B16"/>
    <mergeCell ref="C33:D33"/>
    <mergeCell ref="C2:D2"/>
    <mergeCell ref="C36:D36"/>
  </mergeCells>
  <phoneticPr fontId="2"/>
  <hyperlinks>
    <hyperlink ref="F2" location="目次!F26" display="目　次" xr:uid="{00000000-0004-0000-1300-000000000000}"/>
  </hyperlinks>
  <pageMargins left="0.86614173228346458" right="0.86614173228346458" top="0.98425196850393704" bottom="0.98425196850393704" header="0.51181102362204722" footer="0.51181102362204722"/>
  <pageSetup paperSize="9" scale="92" orientation="portrait" horizontalDpi="300" verticalDpi="300" r:id="rId1"/>
  <headerFooter alignWithMargins="0"/>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L10"/>
  <sheetViews>
    <sheetView zoomScaleNormal="100" workbookViewId="0">
      <selection activeCell="L2" sqref="L2:L3"/>
    </sheetView>
  </sheetViews>
  <sheetFormatPr defaultRowHeight="12.75"/>
  <cols>
    <col min="1" max="1" width="4.625" style="4" customWidth="1"/>
    <col min="2" max="2" width="14.125" style="4" customWidth="1"/>
    <col min="3" max="4" width="4.625" style="4" customWidth="1"/>
    <col min="5" max="5" width="12.875" style="4" customWidth="1"/>
    <col min="6" max="6" width="9.125" style="4" customWidth="1"/>
    <col min="7" max="7" width="10" style="4" customWidth="1"/>
    <col min="8" max="8" width="4" style="4" customWidth="1"/>
    <col min="9" max="9" width="10" style="4" customWidth="1"/>
    <col min="10" max="10" width="4" style="4" customWidth="1"/>
    <col min="11" max="16384" width="9" style="4"/>
  </cols>
  <sheetData>
    <row r="1" spans="1:12" s="1183" customFormat="1" ht="19.5" customHeight="1" thickBot="1">
      <c r="A1" s="2240" t="s">
        <v>6331</v>
      </c>
      <c r="B1" s="218"/>
      <c r="C1" s="218"/>
      <c r="D1" s="218"/>
      <c r="E1" s="218"/>
      <c r="F1" s="218"/>
      <c r="G1" s="218"/>
      <c r="H1" s="218"/>
      <c r="I1" s="218"/>
      <c r="J1" s="218"/>
      <c r="K1" s="218"/>
      <c r="L1" s="218"/>
    </row>
    <row r="2" spans="1:12" s="1183" customFormat="1" ht="14.25" customHeight="1">
      <c r="A2" s="6541" t="s">
        <v>3943</v>
      </c>
      <c r="B2" s="6543" t="s">
        <v>3942</v>
      </c>
      <c r="C2" s="6543" t="s">
        <v>1895</v>
      </c>
      <c r="D2" s="6543" t="s">
        <v>3418</v>
      </c>
      <c r="E2" s="5930" t="s">
        <v>3941</v>
      </c>
      <c r="F2" s="6341" t="s">
        <v>3940</v>
      </c>
      <c r="G2" s="5722" t="s">
        <v>3928</v>
      </c>
      <c r="H2" s="5723"/>
      <c r="I2" s="5723"/>
      <c r="J2" s="5723"/>
      <c r="K2" s="4492"/>
      <c r="L2" s="6533" t="s">
        <v>8086</v>
      </c>
    </row>
    <row r="3" spans="1:12" s="1183" customFormat="1" ht="14.25" customHeight="1">
      <c r="A3" s="6564"/>
      <c r="B3" s="6544"/>
      <c r="C3" s="6544"/>
      <c r="D3" s="6544"/>
      <c r="E3" s="5640"/>
      <c r="F3" s="5917"/>
      <c r="G3" s="5634" t="s">
        <v>3927</v>
      </c>
      <c r="H3" s="5635"/>
      <c r="I3" s="5634" t="s">
        <v>6330</v>
      </c>
      <c r="J3" s="5635"/>
      <c r="K3" s="218"/>
      <c r="L3" s="6533"/>
    </row>
    <row r="4" spans="1:12" s="1183" customFormat="1" ht="19.5" customHeight="1">
      <c r="A4" s="2223" t="s">
        <v>3938</v>
      </c>
      <c r="B4" s="2224" t="s">
        <v>6329</v>
      </c>
      <c r="C4" s="140" t="s">
        <v>1892</v>
      </c>
      <c r="D4" s="2241">
        <v>61</v>
      </c>
      <c r="E4" s="2224" t="s">
        <v>3945</v>
      </c>
      <c r="F4" s="4113" t="s">
        <v>3936</v>
      </c>
      <c r="G4" s="2231">
        <v>30602</v>
      </c>
      <c r="H4" s="2237"/>
      <c r="I4" s="2231">
        <v>615728</v>
      </c>
      <c r="J4" s="2237"/>
      <c r="K4" s="218"/>
      <c r="L4" s="218"/>
    </row>
    <row r="5" spans="1:12" s="1183" customFormat="1" ht="19.5" customHeight="1">
      <c r="A5" s="4124" t="s">
        <v>6328</v>
      </c>
      <c r="B5" s="1253" t="s">
        <v>6327</v>
      </c>
      <c r="C5" s="2244" t="s">
        <v>1892</v>
      </c>
      <c r="D5" s="2245">
        <v>72</v>
      </c>
      <c r="E5" s="2228" t="s">
        <v>3945</v>
      </c>
      <c r="F5" s="4115" t="s">
        <v>3933</v>
      </c>
      <c r="G5" s="2246">
        <v>2717</v>
      </c>
      <c r="H5" s="2247"/>
      <c r="I5" s="2246">
        <v>67758</v>
      </c>
      <c r="J5" s="2247"/>
      <c r="K5" s="218"/>
      <c r="L5" s="218"/>
    </row>
    <row r="6" spans="1:12" ht="19.5" customHeight="1" thickBot="1">
      <c r="A6" s="2232" t="s">
        <v>6326</v>
      </c>
      <c r="B6" s="1254" t="s">
        <v>6402</v>
      </c>
      <c r="C6" s="2234" t="s">
        <v>1892</v>
      </c>
      <c r="D6" s="2242">
        <v>72</v>
      </c>
      <c r="E6" s="2233" t="s">
        <v>3945</v>
      </c>
      <c r="F6" s="4112" t="s">
        <v>3933</v>
      </c>
      <c r="G6" s="2236">
        <v>531</v>
      </c>
      <c r="H6" s="2243"/>
      <c r="I6" s="2236">
        <v>9560</v>
      </c>
      <c r="J6" s="2243"/>
      <c r="K6" s="12"/>
      <c r="L6" s="12"/>
    </row>
    <row r="7" spans="1:12" ht="13.5">
      <c r="A7" s="17"/>
      <c r="B7" s="17"/>
      <c r="C7" s="17"/>
      <c r="D7" s="17"/>
      <c r="E7" s="17"/>
      <c r="F7" s="17"/>
      <c r="G7" s="17"/>
      <c r="H7" s="17"/>
      <c r="I7" s="17"/>
      <c r="J7" s="17"/>
      <c r="K7" s="12"/>
      <c r="L7" s="12"/>
    </row>
    <row r="8" spans="1:12" ht="13.5">
      <c r="A8" s="17"/>
      <c r="B8" s="17"/>
      <c r="C8" s="17"/>
      <c r="D8" s="17"/>
      <c r="E8" s="17"/>
      <c r="F8" s="17"/>
      <c r="G8" s="6526" t="s">
        <v>3897</v>
      </c>
      <c r="H8" s="6526"/>
      <c r="I8" s="6526"/>
      <c r="J8" s="6526"/>
      <c r="K8" s="12"/>
      <c r="L8" s="12"/>
    </row>
    <row r="9" spans="1:12">
      <c r="A9" s="12"/>
      <c r="B9" s="12"/>
      <c r="C9" s="12"/>
      <c r="D9" s="12"/>
      <c r="E9" s="12"/>
      <c r="F9" s="12"/>
      <c r="G9" s="12"/>
      <c r="H9" s="12"/>
      <c r="I9" s="12"/>
      <c r="J9" s="12"/>
      <c r="K9" s="12"/>
      <c r="L9" s="12"/>
    </row>
    <row r="10" spans="1:12">
      <c r="A10" s="12"/>
      <c r="B10" s="12"/>
      <c r="C10" s="12"/>
      <c r="D10" s="12"/>
      <c r="E10" s="12"/>
      <c r="F10" s="12"/>
      <c r="G10" s="12"/>
      <c r="H10" s="12"/>
      <c r="I10" s="12"/>
      <c r="J10" s="12"/>
      <c r="K10" s="12"/>
      <c r="L10" s="12"/>
    </row>
  </sheetData>
  <mergeCells count="11">
    <mergeCell ref="G8:J8"/>
    <mergeCell ref="A2:A3"/>
    <mergeCell ref="B2:B3"/>
    <mergeCell ref="C2:C3"/>
    <mergeCell ref="D2:D3"/>
    <mergeCell ref="E2:E3"/>
    <mergeCell ref="L2:L3"/>
    <mergeCell ref="F2:F3"/>
    <mergeCell ref="G2:J2"/>
    <mergeCell ref="G3:H3"/>
    <mergeCell ref="I3:J3"/>
  </mergeCells>
  <phoneticPr fontId="2"/>
  <hyperlinks>
    <hyperlink ref="L2" location="各課照会用!A1" display="各課照会用" xr:uid="{00000000-0004-0000-D000-000000000000}"/>
    <hyperlink ref="L2:L3" location="目次!F243" display="目　次" xr:uid="{00000000-0004-0000-D000-00000100000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K14"/>
  <sheetViews>
    <sheetView zoomScaleNormal="100" workbookViewId="0">
      <selection activeCell="J2" sqref="J2"/>
    </sheetView>
  </sheetViews>
  <sheetFormatPr defaultRowHeight="17.25" customHeight="1"/>
  <cols>
    <col min="1" max="1" width="4.625" style="12" customWidth="1"/>
    <col min="2" max="2" width="13.5" style="12" customWidth="1"/>
    <col min="3" max="4" width="5.625" style="12" customWidth="1"/>
    <col min="5" max="5" width="12.75" style="12" customWidth="1"/>
    <col min="6" max="6" width="8.25" style="12" customWidth="1"/>
    <col min="7" max="8" width="13.625" style="12" customWidth="1"/>
    <col min="9" max="9" width="8" style="12" customWidth="1"/>
    <col min="10" max="16384" width="9" style="4"/>
  </cols>
  <sheetData>
    <row r="1" spans="1:11" ht="17.25" customHeight="1">
      <c r="A1" s="2124" t="s">
        <v>6403</v>
      </c>
      <c r="B1" s="218"/>
      <c r="C1" s="218"/>
      <c r="D1" s="218"/>
      <c r="E1" s="218"/>
      <c r="F1" s="218"/>
      <c r="G1" s="218"/>
      <c r="H1" s="218"/>
      <c r="I1" s="218"/>
      <c r="K1" s="12"/>
    </row>
    <row r="2" spans="1:11" ht="17.25" customHeight="1" thickBot="1">
      <c r="A2" s="6" t="s">
        <v>6344</v>
      </c>
      <c r="B2" s="218"/>
      <c r="C2" s="218"/>
      <c r="D2" s="218"/>
      <c r="E2" s="218"/>
      <c r="F2" s="218"/>
      <c r="G2" s="218"/>
      <c r="H2" s="218"/>
      <c r="I2" s="218"/>
      <c r="J2" s="5207" t="s">
        <v>8086</v>
      </c>
      <c r="K2" s="12"/>
    </row>
    <row r="3" spans="1:11" ht="24" customHeight="1">
      <c r="A3" s="3990" t="s">
        <v>3943</v>
      </c>
      <c r="B3" s="283" t="s">
        <v>3942</v>
      </c>
      <c r="C3" s="283" t="s">
        <v>1895</v>
      </c>
      <c r="D3" s="283" t="s">
        <v>3418</v>
      </c>
      <c r="E3" s="283" t="s">
        <v>3941</v>
      </c>
      <c r="F3" s="3989" t="s">
        <v>3940</v>
      </c>
      <c r="G3" s="2031" t="s">
        <v>6343</v>
      </c>
      <c r="H3" s="2261" t="s">
        <v>6342</v>
      </c>
      <c r="I3" s="4606"/>
      <c r="J3" s="12"/>
      <c r="K3" s="12"/>
    </row>
    <row r="4" spans="1:11" ht="17.25" customHeight="1">
      <c r="A4" s="1470" t="s">
        <v>3938</v>
      </c>
      <c r="B4" s="2228" t="s">
        <v>6341</v>
      </c>
      <c r="C4" s="2229" t="s">
        <v>1892</v>
      </c>
      <c r="D4" s="2248">
        <v>48</v>
      </c>
      <c r="E4" s="2228" t="s">
        <v>3922</v>
      </c>
      <c r="F4" s="1770" t="s">
        <v>3933</v>
      </c>
      <c r="G4" s="2249">
        <v>8284</v>
      </c>
      <c r="H4" s="2250">
        <v>14773</v>
      </c>
      <c r="I4" s="4607"/>
      <c r="J4" s="12"/>
      <c r="K4" s="12"/>
    </row>
    <row r="5" spans="1:11" ht="17.25" customHeight="1">
      <c r="A5" s="4066" t="s">
        <v>3938</v>
      </c>
      <c r="B5" s="2251" t="s">
        <v>6340</v>
      </c>
      <c r="C5" s="2244" t="s">
        <v>1892</v>
      </c>
      <c r="D5" s="2245">
        <v>62</v>
      </c>
      <c r="E5" s="2251" t="s">
        <v>3945</v>
      </c>
      <c r="F5" s="2252" t="s">
        <v>3933</v>
      </c>
      <c r="G5" s="2253">
        <v>2285</v>
      </c>
      <c r="H5" s="2254">
        <v>11754</v>
      </c>
      <c r="I5" s="4608"/>
      <c r="J5" s="12"/>
      <c r="K5" s="12"/>
    </row>
    <row r="6" spans="1:11" ht="17.25" customHeight="1">
      <c r="A6" s="4066" t="s">
        <v>3938</v>
      </c>
      <c r="B6" s="2251" t="s">
        <v>6339</v>
      </c>
      <c r="C6" s="2244" t="s">
        <v>1892</v>
      </c>
      <c r="D6" s="2245">
        <v>63</v>
      </c>
      <c r="E6" s="2251" t="s">
        <v>3945</v>
      </c>
      <c r="F6" s="2252" t="s">
        <v>3936</v>
      </c>
      <c r="G6" s="2253">
        <v>9381</v>
      </c>
      <c r="H6" s="2254">
        <v>11179</v>
      </c>
      <c r="I6" s="4608"/>
      <c r="J6" s="12"/>
      <c r="K6" s="12"/>
    </row>
    <row r="7" spans="1:11" ht="17.25" customHeight="1">
      <c r="A7" s="4066" t="s">
        <v>3938</v>
      </c>
      <c r="B7" s="2251" t="s">
        <v>6338</v>
      </c>
      <c r="C7" s="2244" t="s">
        <v>1892</v>
      </c>
      <c r="D7" s="2245">
        <v>61</v>
      </c>
      <c r="E7" s="2251" t="s">
        <v>3924</v>
      </c>
      <c r="F7" s="2252" t="s">
        <v>3936</v>
      </c>
      <c r="G7" s="2253">
        <v>7463</v>
      </c>
      <c r="H7" s="2254">
        <v>10370</v>
      </c>
      <c r="I7" s="4608"/>
      <c r="J7" s="1187"/>
      <c r="K7" s="12"/>
    </row>
    <row r="8" spans="1:11" ht="17.25" customHeight="1">
      <c r="A8" s="2255" t="s">
        <v>6328</v>
      </c>
      <c r="B8" s="2251" t="s">
        <v>6337</v>
      </c>
      <c r="C8" s="2244" t="s">
        <v>1892</v>
      </c>
      <c r="D8" s="2245">
        <v>78</v>
      </c>
      <c r="E8" s="2251" t="s">
        <v>3924</v>
      </c>
      <c r="F8" s="2252" t="s">
        <v>3936</v>
      </c>
      <c r="G8" s="2253">
        <v>7403</v>
      </c>
      <c r="H8" s="2254">
        <v>10311</v>
      </c>
      <c r="I8" s="4608"/>
      <c r="J8" s="12"/>
      <c r="K8" s="12"/>
    </row>
    <row r="9" spans="1:11" ht="17.25" customHeight="1">
      <c r="A9" s="2255" t="s">
        <v>6328</v>
      </c>
      <c r="B9" s="2251" t="s">
        <v>6336</v>
      </c>
      <c r="C9" s="2244" t="s">
        <v>1892</v>
      </c>
      <c r="D9" s="2245">
        <v>39</v>
      </c>
      <c r="E9" s="2251" t="s">
        <v>3920</v>
      </c>
      <c r="F9" s="2252" t="s">
        <v>3933</v>
      </c>
      <c r="G9" s="2253">
        <v>5311</v>
      </c>
      <c r="H9" s="2254">
        <v>8312</v>
      </c>
      <c r="I9" s="4608"/>
      <c r="J9" s="12"/>
      <c r="K9" s="12"/>
    </row>
    <row r="10" spans="1:11" ht="17.25" customHeight="1">
      <c r="A10" s="2255" t="s">
        <v>6328</v>
      </c>
      <c r="B10" s="2251" t="s">
        <v>6335</v>
      </c>
      <c r="C10" s="2244" t="s">
        <v>1892</v>
      </c>
      <c r="D10" s="2245">
        <v>37</v>
      </c>
      <c r="E10" s="2251" t="s">
        <v>3945</v>
      </c>
      <c r="F10" s="2252" t="s">
        <v>3933</v>
      </c>
      <c r="G10" s="2253">
        <v>4762</v>
      </c>
      <c r="H10" s="2254">
        <v>6525</v>
      </c>
      <c r="I10" s="4608"/>
      <c r="J10" s="12"/>
      <c r="K10" s="12"/>
    </row>
    <row r="11" spans="1:11" ht="17.25" customHeight="1" thickBot="1">
      <c r="A11" s="2256" t="s">
        <v>6328</v>
      </c>
      <c r="B11" s="2257" t="s">
        <v>6334</v>
      </c>
      <c r="C11" s="2258" t="s">
        <v>1892</v>
      </c>
      <c r="D11" s="2259">
        <v>48</v>
      </c>
      <c r="E11" s="2257" t="s">
        <v>3945</v>
      </c>
      <c r="F11" s="2258" t="s">
        <v>3936</v>
      </c>
      <c r="G11" s="2253">
        <v>911</v>
      </c>
      <c r="H11" s="2260">
        <v>3712</v>
      </c>
      <c r="I11" s="4608"/>
      <c r="J11" s="12"/>
      <c r="K11" s="12"/>
    </row>
    <row r="12" spans="1:11" s="218" customFormat="1" ht="17.25" customHeight="1">
      <c r="A12" s="4066"/>
      <c r="B12" s="17"/>
      <c r="C12" s="17"/>
      <c r="D12" s="17"/>
      <c r="E12" s="17"/>
      <c r="F12" s="17"/>
      <c r="G12" s="6565"/>
      <c r="H12" s="6565"/>
      <c r="I12" s="4111"/>
    </row>
    <row r="13" spans="1:11" ht="17.25" customHeight="1">
      <c r="A13" s="17"/>
      <c r="B13" s="17"/>
      <c r="C13" s="17"/>
      <c r="D13" s="17"/>
      <c r="E13" s="17"/>
      <c r="F13" s="17"/>
      <c r="G13" s="6526" t="s">
        <v>3897</v>
      </c>
      <c r="H13" s="6526"/>
      <c r="I13" s="4111"/>
      <c r="J13" s="12"/>
      <c r="K13" s="12"/>
    </row>
    <row r="14" spans="1:11" ht="17.25" customHeight="1">
      <c r="A14" s="17"/>
      <c r="B14" s="17"/>
      <c r="C14" s="17"/>
      <c r="D14" s="17"/>
      <c r="E14" s="17"/>
      <c r="F14" s="17"/>
      <c r="G14" s="17"/>
      <c r="H14" s="17"/>
      <c r="I14" s="17"/>
      <c r="J14" s="12"/>
      <c r="K14" s="12"/>
    </row>
  </sheetData>
  <mergeCells count="2">
    <mergeCell ref="G13:H13"/>
    <mergeCell ref="G12:H12"/>
  </mergeCells>
  <phoneticPr fontId="2"/>
  <hyperlinks>
    <hyperlink ref="J2" location="目次!F244" display="目　次" xr:uid="{00000000-0004-0000-D100-000000000000}"/>
  </hyperlinks>
  <pageMargins left="0.86614173228346458" right="0.86614173228346458" top="0.98425196850393704" bottom="0.98425196850393704" header="0.51181102362204722" footer="0.51181102362204722"/>
  <pageSetup paperSize="9" scale="97"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J12"/>
  <sheetViews>
    <sheetView zoomScaleNormal="100" workbookViewId="0">
      <selection activeCell="J2" sqref="J2"/>
    </sheetView>
  </sheetViews>
  <sheetFormatPr defaultRowHeight="17.25" customHeight="1"/>
  <cols>
    <col min="1" max="1" width="4.625" style="12" customWidth="1"/>
    <col min="2" max="2" width="13.5" style="12" customWidth="1"/>
    <col min="3" max="4" width="5.625" style="12" customWidth="1"/>
    <col min="5" max="5" width="12.75" style="12" customWidth="1"/>
    <col min="6" max="6" width="8.25" style="12" customWidth="1"/>
    <col min="7" max="8" width="13.625" style="12" customWidth="1"/>
    <col min="9" max="16384" width="9" style="4"/>
  </cols>
  <sheetData>
    <row r="1" spans="1:10" s="12" customFormat="1" ht="21.75" customHeight="1">
      <c r="A1" s="6" t="s">
        <v>6404</v>
      </c>
      <c r="B1" s="6"/>
      <c r="C1" s="6"/>
      <c r="D1" s="6"/>
      <c r="E1" s="6"/>
      <c r="F1" s="6"/>
      <c r="G1" s="6"/>
      <c r="H1" s="6"/>
      <c r="I1" s="4492"/>
    </row>
    <row r="2" spans="1:10" s="12" customFormat="1" ht="20.25" customHeight="1" thickBot="1">
      <c r="A2" s="6" t="s">
        <v>6344</v>
      </c>
      <c r="B2" s="6"/>
      <c r="C2" s="6"/>
      <c r="D2" s="6"/>
      <c r="E2" s="6"/>
      <c r="F2" s="6"/>
      <c r="G2" s="6"/>
      <c r="H2" s="6"/>
      <c r="J2" s="5207" t="s">
        <v>8086</v>
      </c>
    </row>
    <row r="3" spans="1:10" s="12" customFormat="1" ht="30" customHeight="1">
      <c r="A3" s="3990" t="s">
        <v>3943</v>
      </c>
      <c r="B3" s="283" t="s">
        <v>3942</v>
      </c>
      <c r="C3" s="283" t="s">
        <v>1895</v>
      </c>
      <c r="D3" s="283" t="s">
        <v>3418</v>
      </c>
      <c r="E3" s="283" t="s">
        <v>3941</v>
      </c>
      <c r="F3" s="3989" t="s">
        <v>3940</v>
      </c>
      <c r="G3" s="2031" t="s">
        <v>6343</v>
      </c>
      <c r="H3" s="2261" t="s">
        <v>6342</v>
      </c>
    </row>
    <row r="4" spans="1:10" s="12" customFormat="1" ht="21.95" customHeight="1">
      <c r="A4" s="1470" t="s">
        <v>3938</v>
      </c>
      <c r="B4" s="2228" t="s">
        <v>6405</v>
      </c>
      <c r="C4" s="2229" t="s">
        <v>1892</v>
      </c>
      <c r="D4" s="2248">
        <v>65</v>
      </c>
      <c r="E4" s="2228" t="s">
        <v>3924</v>
      </c>
      <c r="F4" s="1770" t="s">
        <v>3936</v>
      </c>
      <c r="G4" s="2249">
        <v>9795</v>
      </c>
      <c r="H4" s="2250">
        <v>14749</v>
      </c>
    </row>
    <row r="5" spans="1:10" s="12" customFormat="1" ht="21.95" customHeight="1">
      <c r="A5" s="4066" t="s">
        <v>3938</v>
      </c>
      <c r="B5" s="2251" t="s">
        <v>6406</v>
      </c>
      <c r="C5" s="2244" t="s">
        <v>1891</v>
      </c>
      <c r="D5" s="2245">
        <v>56</v>
      </c>
      <c r="E5" s="2251" t="s">
        <v>3923</v>
      </c>
      <c r="F5" s="2252" t="s">
        <v>3933</v>
      </c>
      <c r="G5" s="2253">
        <v>7235</v>
      </c>
      <c r="H5" s="2254">
        <v>13593</v>
      </c>
    </row>
    <row r="6" spans="1:10" s="12" customFormat="1" ht="21.95" customHeight="1">
      <c r="A6" s="4066" t="s">
        <v>3938</v>
      </c>
      <c r="B6" s="2251" t="s">
        <v>6407</v>
      </c>
      <c r="C6" s="2244" t="s">
        <v>1892</v>
      </c>
      <c r="D6" s="2245">
        <v>52</v>
      </c>
      <c r="E6" s="2228" t="s">
        <v>3922</v>
      </c>
      <c r="F6" s="2252" t="s">
        <v>3936</v>
      </c>
      <c r="G6" s="2253">
        <v>6586</v>
      </c>
      <c r="H6" s="2254">
        <v>11888</v>
      </c>
    </row>
    <row r="7" spans="1:10" s="12" customFormat="1" ht="21.95" customHeight="1">
      <c r="A7" s="4066" t="s">
        <v>3938</v>
      </c>
      <c r="B7" s="2251" t="s">
        <v>6408</v>
      </c>
      <c r="C7" s="2244" t="s">
        <v>1892</v>
      </c>
      <c r="D7" s="2245">
        <v>41</v>
      </c>
      <c r="E7" s="2251" t="s">
        <v>3945</v>
      </c>
      <c r="F7" s="2252" t="s">
        <v>3933</v>
      </c>
      <c r="G7" s="2253">
        <v>5991</v>
      </c>
      <c r="H7" s="2254">
        <v>9020</v>
      </c>
    </row>
    <row r="8" spans="1:10" s="12" customFormat="1" ht="21.95" customHeight="1">
      <c r="A8" s="2255" t="s">
        <v>6328</v>
      </c>
      <c r="B8" s="2251" t="s">
        <v>6409</v>
      </c>
      <c r="C8" s="2244" t="s">
        <v>1891</v>
      </c>
      <c r="D8" s="2245">
        <v>56</v>
      </c>
      <c r="E8" s="2251" t="s">
        <v>3920</v>
      </c>
      <c r="F8" s="2252" t="s">
        <v>3933</v>
      </c>
      <c r="G8" s="2253">
        <v>4180</v>
      </c>
      <c r="H8" s="2254">
        <v>7286</v>
      </c>
    </row>
    <row r="9" spans="1:10" s="12" customFormat="1" ht="21.95" customHeight="1" thickBot="1">
      <c r="A9" s="2256" t="s">
        <v>6328</v>
      </c>
      <c r="B9" s="2257" t="s">
        <v>6410</v>
      </c>
      <c r="C9" s="2258" t="s">
        <v>1892</v>
      </c>
      <c r="D9" s="2259">
        <v>52</v>
      </c>
      <c r="E9" s="2257" t="s">
        <v>3945</v>
      </c>
      <c r="F9" s="2258" t="s">
        <v>3933</v>
      </c>
      <c r="G9" s="2253">
        <v>5496</v>
      </c>
      <c r="H9" s="2260">
        <v>7112</v>
      </c>
    </row>
    <row r="10" spans="1:10" ht="17.25" customHeight="1">
      <c r="A10" s="4066"/>
      <c r="B10" s="17"/>
      <c r="C10" s="17"/>
      <c r="D10" s="17"/>
      <c r="E10" s="17"/>
      <c r="F10" s="17"/>
      <c r="G10" s="6565"/>
      <c r="H10" s="6565"/>
      <c r="I10" s="12"/>
      <c r="J10" s="12"/>
    </row>
    <row r="11" spans="1:10" ht="17.25" customHeight="1">
      <c r="A11" s="17"/>
      <c r="B11" s="17"/>
      <c r="C11" s="17"/>
      <c r="D11" s="17"/>
      <c r="E11" s="17"/>
      <c r="F11" s="17"/>
      <c r="G11" s="6526" t="s">
        <v>3897</v>
      </c>
      <c r="H11" s="6526"/>
      <c r="I11" s="12"/>
      <c r="J11" s="12"/>
    </row>
    <row r="12" spans="1:10" ht="17.25" customHeight="1">
      <c r="A12" s="17"/>
      <c r="B12" s="17"/>
      <c r="C12" s="17"/>
      <c r="D12" s="17"/>
      <c r="E12" s="17"/>
      <c r="F12" s="17"/>
      <c r="G12" s="17"/>
      <c r="H12" s="17"/>
      <c r="I12" s="12"/>
      <c r="J12" s="12"/>
    </row>
  </sheetData>
  <mergeCells count="2">
    <mergeCell ref="G10:H10"/>
    <mergeCell ref="G11:H11"/>
  </mergeCells>
  <phoneticPr fontId="2"/>
  <hyperlinks>
    <hyperlink ref="J2" location="目次!F245" display="目　次" xr:uid="{00000000-0004-0000-D200-000000000000}"/>
  </hyperlinks>
  <pageMargins left="0.86614173228346458" right="0.86614173228346458" top="0.98425196850393704" bottom="0.98425196850393704" header="0.51181102362204722" footer="0.51181102362204722"/>
  <pageSetup paperSize="9" scale="97"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I8"/>
  <sheetViews>
    <sheetView zoomScaleNormal="100" workbookViewId="0">
      <selection activeCell="I2" sqref="I2"/>
    </sheetView>
  </sheetViews>
  <sheetFormatPr defaultRowHeight="17.25" customHeight="1"/>
  <cols>
    <col min="1" max="1" width="6.375" style="4" customWidth="1"/>
    <col min="2" max="2" width="16" style="4" customWidth="1"/>
    <col min="3" max="4" width="5.75" style="4" customWidth="1"/>
    <col min="5" max="5" width="15.625" style="4" customWidth="1"/>
    <col min="6" max="6" width="9" style="4"/>
    <col min="7" max="7" width="12.875" style="4" customWidth="1"/>
    <col min="8" max="8" width="7.375" style="4" customWidth="1"/>
    <col min="9" max="16384" width="9" style="4"/>
  </cols>
  <sheetData>
    <row r="1" spans="1:9" ht="17.25" customHeight="1" thickBot="1">
      <c r="A1" s="594" t="s">
        <v>7901</v>
      </c>
      <c r="B1" s="17"/>
      <c r="C1" s="12"/>
      <c r="D1" s="12"/>
      <c r="E1" s="12"/>
      <c r="F1" s="12"/>
      <c r="G1" s="12"/>
      <c r="H1" s="12"/>
    </row>
    <row r="2" spans="1:9" ht="17.25" customHeight="1">
      <c r="A2" s="4081" t="s">
        <v>3943</v>
      </c>
      <c r="B2" s="3543" t="s">
        <v>3942</v>
      </c>
      <c r="C2" s="3542" t="s">
        <v>1895</v>
      </c>
      <c r="D2" s="3542" t="s">
        <v>3418</v>
      </c>
      <c r="E2" s="3542" t="s">
        <v>3941</v>
      </c>
      <c r="F2" s="4080" t="s">
        <v>3940</v>
      </c>
      <c r="G2" s="4075" t="s">
        <v>6348</v>
      </c>
      <c r="H2" s="4609"/>
      <c r="I2" s="5207" t="s">
        <v>8086</v>
      </c>
    </row>
    <row r="3" spans="1:9" ht="17.25" customHeight="1">
      <c r="A3" s="3541" t="s">
        <v>3938</v>
      </c>
      <c r="B3" s="3539" t="s">
        <v>6347</v>
      </c>
      <c r="C3" s="4088" t="s">
        <v>1892</v>
      </c>
      <c r="D3" s="3540">
        <v>52</v>
      </c>
      <c r="E3" s="3539" t="s">
        <v>3945</v>
      </c>
      <c r="F3" s="3538" t="s">
        <v>3933</v>
      </c>
      <c r="G3" s="4610">
        <v>35448</v>
      </c>
      <c r="H3" s="4611"/>
      <c r="I3" s="12"/>
    </row>
    <row r="4" spans="1:9" ht="17.25" customHeight="1">
      <c r="A4" s="3541" t="s">
        <v>6326</v>
      </c>
      <c r="B4" s="3539" t="s">
        <v>6346</v>
      </c>
      <c r="C4" s="4088" t="s">
        <v>1892</v>
      </c>
      <c r="D4" s="3540">
        <v>59</v>
      </c>
      <c r="E4" s="3539" t="s">
        <v>3945</v>
      </c>
      <c r="F4" s="3538" t="s">
        <v>3936</v>
      </c>
      <c r="G4" s="4612">
        <v>15980</v>
      </c>
      <c r="H4" s="4611"/>
      <c r="I4" s="12"/>
    </row>
    <row r="5" spans="1:9" ht="17.25" customHeight="1" thickBot="1">
      <c r="A5" s="3537" t="s">
        <v>6328</v>
      </c>
      <c r="B5" s="3534" t="s">
        <v>6345</v>
      </c>
      <c r="C5" s="3536" t="s">
        <v>1892</v>
      </c>
      <c r="D5" s="3535">
        <v>68</v>
      </c>
      <c r="E5" s="3534" t="s">
        <v>3945</v>
      </c>
      <c r="F5" s="3533" t="s">
        <v>3933</v>
      </c>
      <c r="G5" s="4613">
        <v>897</v>
      </c>
      <c r="H5" s="4614"/>
      <c r="I5" s="12"/>
    </row>
    <row r="6" spans="1:9" ht="17.25" customHeight="1">
      <c r="A6" s="1184"/>
      <c r="B6" s="12"/>
      <c r="C6" s="12"/>
      <c r="D6" s="12"/>
      <c r="E6" s="12"/>
      <c r="F6" s="4118"/>
      <c r="G6" s="4118"/>
      <c r="H6" s="4118"/>
      <c r="I6" s="12"/>
    </row>
    <row r="7" spans="1:9" ht="18" customHeight="1">
      <c r="A7" s="17"/>
      <c r="B7" s="17"/>
      <c r="C7" s="17"/>
      <c r="D7" s="17"/>
      <c r="E7" s="17"/>
      <c r="F7" s="6526" t="s">
        <v>3897</v>
      </c>
      <c r="G7" s="6526"/>
      <c r="H7" s="4111"/>
      <c r="I7" s="12"/>
    </row>
    <row r="8" spans="1:9" ht="17.25" customHeight="1">
      <c r="A8" s="12"/>
      <c r="B8" s="12"/>
      <c r="C8" s="12"/>
      <c r="D8" s="12"/>
      <c r="E8" s="12"/>
      <c r="F8" s="12"/>
      <c r="G8" s="12"/>
      <c r="H8" s="12"/>
      <c r="I8" s="12"/>
    </row>
  </sheetData>
  <mergeCells count="1">
    <mergeCell ref="F7:G7"/>
  </mergeCells>
  <phoneticPr fontId="2"/>
  <hyperlinks>
    <hyperlink ref="I2" location="目次!F246" display="目　次" xr:uid="{00000000-0004-0000-D300-00000000000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I9"/>
  <sheetViews>
    <sheetView zoomScaleNormal="100" workbookViewId="0">
      <selection activeCell="I2" sqref="I2"/>
    </sheetView>
  </sheetViews>
  <sheetFormatPr defaultRowHeight="17.25" customHeight="1"/>
  <cols>
    <col min="1" max="1" width="6.375" style="4" customWidth="1"/>
    <col min="2" max="2" width="16" style="4" customWidth="1"/>
    <col min="3" max="4" width="5.75" style="4" customWidth="1"/>
    <col min="5" max="5" width="15.625" style="4" customWidth="1"/>
    <col min="6" max="6" width="9" style="4"/>
    <col min="7" max="7" width="12.875" style="4" customWidth="1"/>
    <col min="8" max="16384" width="9" style="4"/>
  </cols>
  <sheetData>
    <row r="1" spans="1:9" ht="17.25" customHeight="1" thickBot="1">
      <c r="A1" s="594" t="s">
        <v>7902</v>
      </c>
      <c r="B1" s="12"/>
      <c r="C1" s="12"/>
      <c r="D1" s="12"/>
      <c r="E1" s="12"/>
      <c r="F1" s="12"/>
      <c r="G1" s="12"/>
      <c r="H1" s="4604"/>
      <c r="I1" s="12"/>
    </row>
    <row r="2" spans="1:9" ht="17.25" customHeight="1">
      <c r="A2" s="3990" t="s">
        <v>3943</v>
      </c>
      <c r="B2" s="4615" t="s">
        <v>3942</v>
      </c>
      <c r="C2" s="283" t="s">
        <v>1895</v>
      </c>
      <c r="D2" s="283" t="s">
        <v>3418</v>
      </c>
      <c r="E2" s="283" t="s">
        <v>3941</v>
      </c>
      <c r="F2" s="3989" t="s">
        <v>3940</v>
      </c>
      <c r="G2" s="3972" t="s">
        <v>6348</v>
      </c>
      <c r="H2" s="12"/>
      <c r="I2" s="5207" t="s">
        <v>8086</v>
      </c>
    </row>
    <row r="3" spans="1:9" ht="17.25" customHeight="1">
      <c r="A3" s="2075" t="s">
        <v>3938</v>
      </c>
      <c r="B3" s="4616" t="s">
        <v>6347</v>
      </c>
      <c r="C3" s="4042" t="s">
        <v>1892</v>
      </c>
      <c r="D3" s="4617">
        <v>57</v>
      </c>
      <c r="E3" s="4616" t="s">
        <v>3945</v>
      </c>
      <c r="F3" s="4618" t="s">
        <v>3936</v>
      </c>
      <c r="G3" s="4622">
        <v>31417</v>
      </c>
      <c r="H3" s="12"/>
      <c r="I3" s="12"/>
    </row>
    <row r="4" spans="1:9" ht="17.25" customHeight="1">
      <c r="A4" s="2075" t="s">
        <v>6326</v>
      </c>
      <c r="B4" s="4616" t="s">
        <v>7136</v>
      </c>
      <c r="C4" s="4042" t="s">
        <v>1892</v>
      </c>
      <c r="D4" s="4617">
        <v>53</v>
      </c>
      <c r="E4" s="4616" t="s">
        <v>3945</v>
      </c>
      <c r="F4" s="4618" t="s">
        <v>3933</v>
      </c>
      <c r="G4" s="4623">
        <v>8011</v>
      </c>
      <c r="H4" s="12"/>
      <c r="I4" s="12"/>
    </row>
    <row r="5" spans="1:9" ht="17.25" customHeight="1" thickBot="1">
      <c r="A5" s="4125" t="s">
        <v>6328</v>
      </c>
      <c r="B5" s="4619" t="s">
        <v>6345</v>
      </c>
      <c r="C5" s="2258" t="s">
        <v>1892</v>
      </c>
      <c r="D5" s="4620">
        <v>72</v>
      </c>
      <c r="E5" s="4619" t="s">
        <v>3945</v>
      </c>
      <c r="F5" s="4621" t="s">
        <v>3933</v>
      </c>
      <c r="G5" s="4624">
        <v>1214</v>
      </c>
      <c r="H5" s="12"/>
      <c r="I5" s="12"/>
    </row>
    <row r="6" spans="1:9" ht="13.5">
      <c r="A6" s="4066"/>
      <c r="B6" s="17"/>
      <c r="C6" s="17"/>
      <c r="D6" s="17"/>
      <c r="E6" s="17"/>
      <c r="F6" s="17"/>
      <c r="G6" s="17"/>
      <c r="H6" s="12"/>
      <c r="I6" s="12"/>
    </row>
    <row r="7" spans="1:9" ht="18" customHeight="1">
      <c r="A7" s="17"/>
      <c r="B7" s="17"/>
      <c r="C7" s="17"/>
      <c r="D7" s="17"/>
      <c r="E7" s="17"/>
      <c r="F7" s="6526" t="s">
        <v>3897</v>
      </c>
      <c r="G7" s="6526"/>
      <c r="H7" s="12"/>
      <c r="I7" s="12"/>
    </row>
    <row r="8" spans="1:9" ht="17.25" customHeight="1">
      <c r="A8" s="12"/>
      <c r="B8" s="12"/>
      <c r="C8" s="12"/>
      <c r="D8" s="12"/>
      <c r="E8" s="12"/>
      <c r="F8" s="12"/>
      <c r="G8" s="12"/>
      <c r="H8" s="12"/>
      <c r="I8" s="12"/>
    </row>
    <row r="9" spans="1:9" ht="17.25" customHeight="1">
      <c r="A9" s="12"/>
      <c r="B9" s="12"/>
      <c r="C9" s="12"/>
      <c r="D9" s="12"/>
      <c r="E9" s="12"/>
      <c r="F9" s="12"/>
      <c r="G9" s="12"/>
      <c r="H9" s="12"/>
      <c r="I9" s="12"/>
    </row>
  </sheetData>
  <mergeCells count="1">
    <mergeCell ref="F7:G7"/>
  </mergeCells>
  <phoneticPr fontId="2"/>
  <hyperlinks>
    <hyperlink ref="I2" location="目次!F247" display="目　次" xr:uid="{00000000-0004-0000-D400-00000000000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L30"/>
  <sheetViews>
    <sheetView zoomScaleNormal="100" workbookViewId="0">
      <selection activeCell="I2" sqref="I2"/>
    </sheetView>
  </sheetViews>
  <sheetFormatPr defaultRowHeight="15.2" customHeight="1"/>
  <cols>
    <col min="1" max="1" width="6.75" style="64" customWidth="1"/>
    <col min="2" max="2" width="19.125" style="64" customWidth="1"/>
    <col min="3" max="3" width="6" style="64" customWidth="1"/>
    <col min="4" max="4" width="5.75" style="64" customWidth="1"/>
    <col min="5" max="5" width="17.5" style="64" customWidth="1"/>
    <col min="6" max="6" width="11" style="64" customWidth="1"/>
    <col min="7" max="7" width="14.75" style="64" customWidth="1"/>
    <col min="8" max="8" width="8.375" style="64" customWidth="1"/>
    <col min="9" max="16384" width="9" style="64"/>
  </cols>
  <sheetData>
    <row r="1" spans="1:12" s="218" customFormat="1" ht="21.95" customHeight="1" thickBot="1">
      <c r="A1" s="2124" t="s">
        <v>7903</v>
      </c>
      <c r="G1" s="1188" t="s">
        <v>6354</v>
      </c>
      <c r="H1" s="1188"/>
      <c r="J1" s="251"/>
    </row>
    <row r="2" spans="1:12" s="65" customFormat="1" ht="21.95" customHeight="1">
      <c r="A2" s="283" t="s">
        <v>3943</v>
      </c>
      <c r="B2" s="283" t="s">
        <v>3942</v>
      </c>
      <c r="C2" s="283" t="s">
        <v>1895</v>
      </c>
      <c r="D2" s="283" t="s">
        <v>3418</v>
      </c>
      <c r="E2" s="283" t="s">
        <v>3941</v>
      </c>
      <c r="F2" s="283" t="s">
        <v>3940</v>
      </c>
      <c r="G2" s="4126" t="s">
        <v>3928</v>
      </c>
      <c r="H2" s="4625"/>
      <c r="I2" s="5136" t="s">
        <v>8086</v>
      </c>
      <c r="J2" s="17"/>
      <c r="K2" s="17"/>
      <c r="L2" s="17"/>
    </row>
    <row r="3" spans="1:12" s="65" customFormat="1" ht="21.95" customHeight="1">
      <c r="A3" s="4626" t="s">
        <v>6352</v>
      </c>
      <c r="B3" s="2269" t="s">
        <v>6411</v>
      </c>
      <c r="C3" s="4627" t="s">
        <v>6350</v>
      </c>
      <c r="D3" s="4628">
        <v>49</v>
      </c>
      <c r="E3" s="2269" t="s">
        <v>3945</v>
      </c>
      <c r="F3" s="2270" t="s">
        <v>3936</v>
      </c>
      <c r="G3" s="4629">
        <v>3890</v>
      </c>
      <c r="H3" s="4630"/>
    </row>
    <row r="4" spans="1:12" s="65" customFormat="1" ht="21.95" customHeight="1">
      <c r="A4" s="4631" t="s">
        <v>6352</v>
      </c>
      <c r="B4" s="4632" t="s">
        <v>6412</v>
      </c>
      <c r="C4" s="4633" t="s">
        <v>6350</v>
      </c>
      <c r="D4" s="4634">
        <v>67</v>
      </c>
      <c r="E4" s="3545" t="s">
        <v>3945</v>
      </c>
      <c r="F4" s="3544" t="s">
        <v>3936</v>
      </c>
      <c r="G4" s="4635">
        <v>3046</v>
      </c>
      <c r="H4" s="4630"/>
    </row>
    <row r="5" spans="1:12" s="65" customFormat="1" ht="21.95" customHeight="1">
      <c r="A5" s="4631" t="s">
        <v>6352</v>
      </c>
      <c r="B5" s="4632" t="s">
        <v>6413</v>
      </c>
      <c r="C5" s="4633" t="s">
        <v>6353</v>
      </c>
      <c r="D5" s="4634">
        <v>56</v>
      </c>
      <c r="E5" s="3545" t="s">
        <v>3945</v>
      </c>
      <c r="F5" s="3544" t="s">
        <v>3933</v>
      </c>
      <c r="G5" s="4635">
        <v>2911</v>
      </c>
      <c r="H5" s="4630"/>
      <c r="J5" s="239"/>
    </row>
    <row r="6" spans="1:12" s="65" customFormat="1" ht="21.95" customHeight="1">
      <c r="A6" s="4631" t="s">
        <v>6352</v>
      </c>
      <c r="B6" s="4632" t="s">
        <v>6414</v>
      </c>
      <c r="C6" s="4633" t="s">
        <v>6350</v>
      </c>
      <c r="D6" s="4634">
        <v>62</v>
      </c>
      <c r="E6" s="3545" t="s">
        <v>3922</v>
      </c>
      <c r="F6" s="3544" t="s">
        <v>3936</v>
      </c>
      <c r="G6" s="4635">
        <v>2240</v>
      </c>
      <c r="H6" s="4630"/>
    </row>
    <row r="7" spans="1:12" s="65" customFormat="1" ht="21.95" customHeight="1">
      <c r="A7" s="4631" t="s">
        <v>6352</v>
      </c>
      <c r="B7" s="4636" t="s">
        <v>6415</v>
      </c>
      <c r="C7" s="4633" t="s">
        <v>6350</v>
      </c>
      <c r="D7" s="4634">
        <v>41</v>
      </c>
      <c r="E7" s="3545" t="s">
        <v>3922</v>
      </c>
      <c r="F7" s="3544" t="s">
        <v>3936</v>
      </c>
      <c r="G7" s="4635">
        <v>2202</v>
      </c>
      <c r="H7" s="4630"/>
    </row>
    <row r="8" spans="1:12" s="65" customFormat="1" ht="21.95" customHeight="1">
      <c r="A8" s="4631" t="s">
        <v>6352</v>
      </c>
      <c r="B8" s="4632" t="s">
        <v>6416</v>
      </c>
      <c r="C8" s="4633" t="s">
        <v>6353</v>
      </c>
      <c r="D8" s="4634">
        <v>50</v>
      </c>
      <c r="E8" s="3545" t="s">
        <v>3945</v>
      </c>
      <c r="F8" s="3544" t="s">
        <v>6349</v>
      </c>
      <c r="G8" s="4635">
        <v>2145</v>
      </c>
      <c r="H8" s="4630"/>
    </row>
    <row r="9" spans="1:12" s="65" customFormat="1" ht="21.95" customHeight="1">
      <c r="A9" s="4631" t="s">
        <v>6352</v>
      </c>
      <c r="B9" s="4632" t="s">
        <v>6417</v>
      </c>
      <c r="C9" s="4633" t="s">
        <v>6350</v>
      </c>
      <c r="D9" s="4634">
        <v>38</v>
      </c>
      <c r="E9" s="3545" t="s">
        <v>3945</v>
      </c>
      <c r="F9" s="3544" t="s">
        <v>3936</v>
      </c>
      <c r="G9" s="4635">
        <v>2102.4520000000002</v>
      </c>
      <c r="H9" s="4630"/>
    </row>
    <row r="10" spans="1:12" s="65" customFormat="1" ht="21.95" customHeight="1">
      <c r="A10" s="4631" t="s">
        <v>6352</v>
      </c>
      <c r="B10" s="4632" t="s">
        <v>6418</v>
      </c>
      <c r="C10" s="4633" t="s">
        <v>6350</v>
      </c>
      <c r="D10" s="4634">
        <v>60</v>
      </c>
      <c r="E10" s="3545" t="s">
        <v>3922</v>
      </c>
      <c r="F10" s="3544" t="s">
        <v>6349</v>
      </c>
      <c r="G10" s="4635">
        <v>2000</v>
      </c>
      <c r="H10" s="4630"/>
    </row>
    <row r="11" spans="1:12" s="65" customFormat="1" ht="21.95" customHeight="1">
      <c r="A11" s="4631" t="s">
        <v>6352</v>
      </c>
      <c r="B11" s="4632" t="s">
        <v>6419</v>
      </c>
      <c r="C11" s="4633" t="s">
        <v>6350</v>
      </c>
      <c r="D11" s="4634">
        <v>58</v>
      </c>
      <c r="E11" s="3545" t="s">
        <v>3945</v>
      </c>
      <c r="F11" s="3544" t="s">
        <v>6349</v>
      </c>
      <c r="G11" s="4635">
        <v>1979</v>
      </c>
      <c r="H11" s="4630"/>
    </row>
    <row r="12" spans="1:12" s="65" customFormat="1" ht="21.95" customHeight="1">
      <c r="A12" s="4631" t="s">
        <v>6352</v>
      </c>
      <c r="B12" s="4632" t="s">
        <v>6420</v>
      </c>
      <c r="C12" s="4633" t="s">
        <v>6350</v>
      </c>
      <c r="D12" s="4634">
        <v>72</v>
      </c>
      <c r="E12" s="3545" t="s">
        <v>3945</v>
      </c>
      <c r="F12" s="3544" t="s">
        <v>6349</v>
      </c>
      <c r="G12" s="4635">
        <v>1976</v>
      </c>
      <c r="H12" s="4630"/>
    </row>
    <row r="13" spans="1:12" s="65" customFormat="1" ht="21.95" customHeight="1">
      <c r="A13" s="4631" t="s">
        <v>6352</v>
      </c>
      <c r="B13" s="4632" t="s">
        <v>6421</v>
      </c>
      <c r="C13" s="4633" t="s">
        <v>6350</v>
      </c>
      <c r="D13" s="4634">
        <v>50</v>
      </c>
      <c r="E13" s="3545" t="s">
        <v>3945</v>
      </c>
      <c r="F13" s="3544" t="s">
        <v>3936</v>
      </c>
      <c r="G13" s="4635">
        <v>1967</v>
      </c>
      <c r="H13" s="4630"/>
    </row>
    <row r="14" spans="1:12" s="65" customFormat="1" ht="21.95" customHeight="1">
      <c r="A14" s="4631" t="s">
        <v>6352</v>
      </c>
      <c r="B14" s="4632" t="s">
        <v>6422</v>
      </c>
      <c r="C14" s="4633" t="s">
        <v>6350</v>
      </c>
      <c r="D14" s="4634">
        <v>51</v>
      </c>
      <c r="E14" s="3545" t="s">
        <v>3945</v>
      </c>
      <c r="F14" s="3544" t="s">
        <v>3936</v>
      </c>
      <c r="G14" s="4635">
        <v>1963</v>
      </c>
      <c r="H14" s="4630"/>
    </row>
    <row r="15" spans="1:12" s="65" customFormat="1" ht="21.95" customHeight="1">
      <c r="A15" s="4631" t="s">
        <v>6352</v>
      </c>
      <c r="B15" s="4636" t="s">
        <v>6423</v>
      </c>
      <c r="C15" s="4633" t="s">
        <v>6350</v>
      </c>
      <c r="D15" s="4634">
        <v>53</v>
      </c>
      <c r="E15" s="3545" t="s">
        <v>3920</v>
      </c>
      <c r="F15" s="3544" t="s">
        <v>3936</v>
      </c>
      <c r="G15" s="4635">
        <v>1843</v>
      </c>
      <c r="H15" s="4630"/>
    </row>
    <row r="16" spans="1:12" s="65" customFormat="1" ht="21.95" customHeight="1">
      <c r="A16" s="4631" t="s">
        <v>6352</v>
      </c>
      <c r="B16" s="4632" t="s">
        <v>6424</v>
      </c>
      <c r="C16" s="4633" t="s">
        <v>6350</v>
      </c>
      <c r="D16" s="4634">
        <v>55</v>
      </c>
      <c r="E16" s="3545" t="s">
        <v>3945</v>
      </c>
      <c r="F16" s="3544" t="s">
        <v>6349</v>
      </c>
      <c r="G16" s="4635">
        <v>1841</v>
      </c>
      <c r="H16" s="4630"/>
    </row>
    <row r="17" spans="1:8" s="65" customFormat="1" ht="21.95" customHeight="1">
      <c r="A17" s="4631" t="s">
        <v>6352</v>
      </c>
      <c r="B17" s="4632" t="s">
        <v>6425</v>
      </c>
      <c r="C17" s="4633" t="s">
        <v>6350</v>
      </c>
      <c r="D17" s="4634">
        <v>66</v>
      </c>
      <c r="E17" s="3545" t="s">
        <v>3945</v>
      </c>
      <c r="F17" s="3544" t="s">
        <v>3936</v>
      </c>
      <c r="G17" s="4635">
        <v>1791</v>
      </c>
      <c r="H17" s="4630"/>
    </row>
    <row r="18" spans="1:8" s="65" customFormat="1" ht="21.95" customHeight="1">
      <c r="A18" s="4631" t="s">
        <v>6352</v>
      </c>
      <c r="B18" s="4632" t="s">
        <v>6426</v>
      </c>
      <c r="C18" s="4633" t="s">
        <v>6350</v>
      </c>
      <c r="D18" s="4634">
        <v>61</v>
      </c>
      <c r="E18" s="3545" t="s">
        <v>3945</v>
      </c>
      <c r="F18" s="3544" t="s">
        <v>3936</v>
      </c>
      <c r="G18" s="4635">
        <v>1748</v>
      </c>
      <c r="H18" s="4630"/>
    </row>
    <row r="19" spans="1:8" s="65" customFormat="1" ht="21.95" customHeight="1">
      <c r="A19" s="4631" t="s">
        <v>6352</v>
      </c>
      <c r="B19" s="4632" t="s">
        <v>6427</v>
      </c>
      <c r="C19" s="4633" t="s">
        <v>6350</v>
      </c>
      <c r="D19" s="4634">
        <v>67</v>
      </c>
      <c r="E19" s="3545" t="s">
        <v>3945</v>
      </c>
      <c r="F19" s="3544" t="s">
        <v>3936</v>
      </c>
      <c r="G19" s="4635">
        <v>1673</v>
      </c>
      <c r="H19" s="4630"/>
    </row>
    <row r="20" spans="1:8" s="65" customFormat="1" ht="21.95" customHeight="1">
      <c r="A20" s="4631" t="s">
        <v>6352</v>
      </c>
      <c r="B20" s="4632" t="s">
        <v>6428</v>
      </c>
      <c r="C20" s="4633" t="s">
        <v>6350</v>
      </c>
      <c r="D20" s="4634">
        <v>67</v>
      </c>
      <c r="E20" s="3545" t="s">
        <v>3945</v>
      </c>
      <c r="F20" s="3544" t="s">
        <v>3936</v>
      </c>
      <c r="G20" s="4635">
        <v>1602</v>
      </c>
      <c r="H20" s="4630"/>
    </row>
    <row r="21" spans="1:8" s="65" customFormat="1" ht="21.95" customHeight="1">
      <c r="A21" s="4631" t="s">
        <v>6352</v>
      </c>
      <c r="B21" s="4632" t="s">
        <v>6429</v>
      </c>
      <c r="C21" s="4633" t="s">
        <v>6350</v>
      </c>
      <c r="D21" s="4634">
        <v>68</v>
      </c>
      <c r="E21" s="3545" t="s">
        <v>3945</v>
      </c>
      <c r="F21" s="3544" t="s">
        <v>3936</v>
      </c>
      <c r="G21" s="4635">
        <v>1551.547</v>
      </c>
      <c r="H21" s="4630"/>
    </row>
    <row r="22" spans="1:8" s="65" customFormat="1" ht="21.95" customHeight="1">
      <c r="A22" s="4631" t="s">
        <v>6352</v>
      </c>
      <c r="B22" s="4632" t="s">
        <v>6430</v>
      </c>
      <c r="C22" s="4633" t="s">
        <v>6350</v>
      </c>
      <c r="D22" s="4634">
        <v>41</v>
      </c>
      <c r="E22" s="3545" t="s">
        <v>3920</v>
      </c>
      <c r="F22" s="3544" t="s">
        <v>6349</v>
      </c>
      <c r="G22" s="4635">
        <v>1540</v>
      </c>
      <c r="H22" s="4630"/>
    </row>
    <row r="23" spans="1:8" s="65" customFormat="1" ht="21.95" customHeight="1">
      <c r="A23" s="4631" t="s">
        <v>6352</v>
      </c>
      <c r="B23" s="4636" t="s">
        <v>6431</v>
      </c>
      <c r="C23" s="4633" t="s">
        <v>6350</v>
      </c>
      <c r="D23" s="4634">
        <v>58</v>
      </c>
      <c r="E23" s="3545" t="s">
        <v>3945</v>
      </c>
      <c r="F23" s="3544" t="s">
        <v>6349</v>
      </c>
      <c r="G23" s="4635">
        <v>1525</v>
      </c>
      <c r="H23" s="4630"/>
    </row>
    <row r="24" spans="1:8" s="65" customFormat="1" ht="21.95" customHeight="1">
      <c r="A24" s="4631" t="s">
        <v>6352</v>
      </c>
      <c r="B24" s="4632" t="s">
        <v>6432</v>
      </c>
      <c r="C24" s="4633" t="s">
        <v>6350</v>
      </c>
      <c r="D24" s="4634">
        <v>62</v>
      </c>
      <c r="E24" s="3545" t="s">
        <v>3945</v>
      </c>
      <c r="F24" s="3544" t="s">
        <v>6349</v>
      </c>
      <c r="G24" s="4635">
        <v>1329</v>
      </c>
      <c r="H24" s="4630"/>
    </row>
    <row r="25" spans="1:8" s="65" customFormat="1" ht="21.95" customHeight="1">
      <c r="A25" s="4631" t="s">
        <v>6352</v>
      </c>
      <c r="B25" s="4632" t="s">
        <v>6433</v>
      </c>
      <c r="C25" s="4633" t="s">
        <v>6350</v>
      </c>
      <c r="D25" s="4634">
        <v>47</v>
      </c>
      <c r="E25" s="3545" t="s">
        <v>3945</v>
      </c>
      <c r="F25" s="3544" t="s">
        <v>3936</v>
      </c>
      <c r="G25" s="4635">
        <v>1286</v>
      </c>
      <c r="H25" s="4630"/>
    </row>
    <row r="26" spans="1:8" s="65" customFormat="1" ht="21.95" customHeight="1">
      <c r="A26" s="4631" t="s">
        <v>6351</v>
      </c>
      <c r="B26" s="4632" t="s">
        <v>6434</v>
      </c>
      <c r="C26" s="4633" t="s">
        <v>6350</v>
      </c>
      <c r="D26" s="4634">
        <v>56</v>
      </c>
      <c r="E26" s="3545" t="s">
        <v>3945</v>
      </c>
      <c r="F26" s="3544" t="s">
        <v>3936</v>
      </c>
      <c r="G26" s="4635">
        <v>1148</v>
      </c>
      <c r="H26" s="4630"/>
    </row>
    <row r="27" spans="1:8" s="65" customFormat="1" ht="21.95" customHeight="1">
      <c r="A27" s="4631" t="s">
        <v>6351</v>
      </c>
      <c r="B27" s="4632" t="s">
        <v>6435</v>
      </c>
      <c r="C27" s="4633" t="s">
        <v>6350</v>
      </c>
      <c r="D27" s="4634">
        <v>60</v>
      </c>
      <c r="E27" s="3545" t="s">
        <v>3945</v>
      </c>
      <c r="F27" s="3544" t="s">
        <v>6349</v>
      </c>
      <c r="G27" s="4635">
        <v>627</v>
      </c>
      <c r="H27" s="4630"/>
    </row>
    <row r="28" spans="1:8" s="65" customFormat="1" ht="21.95" customHeight="1" thickBot="1">
      <c r="A28" s="4637" t="s">
        <v>6351</v>
      </c>
      <c r="B28" s="4638" t="s">
        <v>6436</v>
      </c>
      <c r="C28" s="4639" t="s">
        <v>6350</v>
      </c>
      <c r="D28" s="4640">
        <v>73</v>
      </c>
      <c r="E28" s="2267" t="s">
        <v>3945</v>
      </c>
      <c r="F28" s="2268" t="s">
        <v>6349</v>
      </c>
      <c r="G28" s="4641">
        <v>595</v>
      </c>
      <c r="H28" s="4630"/>
    </row>
    <row r="29" spans="1:8" s="65" customFormat="1" ht="14.25" customHeight="1">
      <c r="A29" s="139"/>
      <c r="B29" s="139"/>
      <c r="C29" s="139"/>
      <c r="D29" s="139"/>
      <c r="E29" s="139"/>
      <c r="F29" s="139"/>
      <c r="G29" s="139"/>
      <c r="H29" s="139"/>
    </row>
    <row r="30" spans="1:8" ht="14.25" customHeight="1">
      <c r="A30" s="3"/>
      <c r="B30" s="3"/>
      <c r="C30" s="3"/>
      <c r="D30" s="3"/>
      <c r="E30" s="3"/>
      <c r="F30" s="3"/>
      <c r="G30" s="2271" t="s">
        <v>3897</v>
      </c>
      <c r="H30" s="2271"/>
    </row>
  </sheetData>
  <phoneticPr fontId="2"/>
  <hyperlinks>
    <hyperlink ref="I2" location="目次!F248" display="目　次" xr:uid="{00000000-0004-0000-D500-000000000000}"/>
  </hyperlinks>
  <pageMargins left="0.86614173228346458" right="0.6" top="0.57999999999999996" bottom="0.42" header="0.41" footer="0.37"/>
  <pageSetup paperSize="9" scale="95"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I5"/>
  <sheetViews>
    <sheetView zoomScaleNormal="100" workbookViewId="0">
      <selection activeCell="I2" sqref="I2"/>
    </sheetView>
  </sheetViews>
  <sheetFormatPr defaultRowHeight="15.2" customHeight="1"/>
  <cols>
    <col min="1" max="1" width="6.75" style="64" customWidth="1"/>
    <col min="2" max="2" width="19.125" style="64" customWidth="1"/>
    <col min="3" max="3" width="6" style="64" customWidth="1"/>
    <col min="4" max="4" width="5.75" style="64" customWidth="1"/>
    <col min="5" max="5" width="17.5" style="64" customWidth="1"/>
    <col min="6" max="6" width="11" style="64" customWidth="1"/>
    <col min="7" max="7" width="14.75" style="64" customWidth="1"/>
    <col min="8" max="16384" width="9" style="64"/>
  </cols>
  <sheetData>
    <row r="1" spans="1:9" s="218" customFormat="1" ht="21.95" customHeight="1" thickBot="1">
      <c r="A1" s="2263" t="s">
        <v>7904</v>
      </c>
      <c r="G1" s="1188"/>
      <c r="H1" s="4601"/>
    </row>
    <row r="2" spans="1:9" s="65" customFormat="1" ht="21.95" customHeight="1">
      <c r="A2" s="4642" t="s">
        <v>3943</v>
      </c>
      <c r="B2" s="283" t="s">
        <v>3942</v>
      </c>
      <c r="C2" s="283" t="s">
        <v>1895</v>
      </c>
      <c r="D2" s="283" t="s">
        <v>3418</v>
      </c>
      <c r="E2" s="283" t="s">
        <v>3941</v>
      </c>
      <c r="F2" s="283" t="s">
        <v>3940</v>
      </c>
      <c r="G2" s="4643" t="s">
        <v>3928</v>
      </c>
      <c r="I2" s="5136" t="s">
        <v>8086</v>
      </c>
    </row>
    <row r="3" spans="1:9" ht="21.95" customHeight="1">
      <c r="A3" s="4644" t="s">
        <v>6352</v>
      </c>
      <c r="B3" s="3548" t="s">
        <v>7137</v>
      </c>
      <c r="C3" s="3547" t="s">
        <v>6350</v>
      </c>
      <c r="D3" s="3546">
        <v>36</v>
      </c>
      <c r="E3" s="3545" t="s">
        <v>3945</v>
      </c>
      <c r="F3" s="3544" t="s">
        <v>3936</v>
      </c>
      <c r="G3" s="4645">
        <v>27540</v>
      </c>
    </row>
    <row r="4" spans="1:9" ht="21.95" customHeight="1" thickBot="1">
      <c r="A4" s="4646" t="s">
        <v>6351</v>
      </c>
      <c r="B4" s="2264" t="s">
        <v>6435</v>
      </c>
      <c r="C4" s="2265" t="s">
        <v>6350</v>
      </c>
      <c r="D4" s="2266">
        <v>63</v>
      </c>
      <c r="E4" s="2267" t="s">
        <v>3945</v>
      </c>
      <c r="F4" s="2268" t="s">
        <v>6349</v>
      </c>
      <c r="G4" s="4647">
        <v>9003</v>
      </c>
    </row>
    <row r="5" spans="1:9" ht="14.25" customHeight="1">
      <c r="A5" s="3"/>
      <c r="B5" s="3"/>
      <c r="C5" s="3"/>
      <c r="D5" s="3"/>
      <c r="E5" s="3"/>
      <c r="F5" s="3"/>
      <c r="G5" s="2271" t="s">
        <v>3897</v>
      </c>
    </row>
  </sheetData>
  <phoneticPr fontId="2"/>
  <hyperlinks>
    <hyperlink ref="I2" location="目次!F249" display="目　次" xr:uid="{00000000-0004-0000-D600-000000000000}"/>
  </hyperlinks>
  <pageMargins left="0.86614173228346458" right="0.6" top="0.57999999999999996" bottom="0.42" header="0.41" footer="0.37"/>
  <pageSetup paperSize="9" scale="95"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I27"/>
  <sheetViews>
    <sheetView showGridLines="0" workbookViewId="0">
      <selection activeCell="I2" sqref="I2"/>
    </sheetView>
  </sheetViews>
  <sheetFormatPr defaultRowHeight="12.75"/>
  <cols>
    <col min="1" max="1" width="9.625" style="64" customWidth="1"/>
    <col min="2" max="2" width="9" style="64"/>
    <col min="3" max="3" width="11.625" style="64" customWidth="1"/>
    <col min="4" max="7" width="11.375" style="64" customWidth="1"/>
    <col min="8" max="8" width="9" style="64"/>
    <col min="9" max="9" width="11.875" style="64" customWidth="1"/>
    <col min="10" max="16384" width="9" style="64"/>
  </cols>
  <sheetData>
    <row r="1" spans="1:9" ht="15.95" customHeight="1" thickBot="1">
      <c r="A1" s="128" t="s">
        <v>3702</v>
      </c>
      <c r="E1" s="6566" t="s">
        <v>7020</v>
      </c>
      <c r="F1" s="6566"/>
      <c r="G1" s="6566"/>
    </row>
    <row r="2" spans="1:9" s="65" customFormat="1" ht="31.5" customHeight="1">
      <c r="A2" s="6569" t="s">
        <v>3701</v>
      </c>
      <c r="B2" s="6570"/>
      <c r="C2" s="2133">
        <v>2</v>
      </c>
      <c r="D2" s="2132">
        <v>3</v>
      </c>
      <c r="E2" s="2272">
        <v>4</v>
      </c>
      <c r="F2" s="2272">
        <v>5</v>
      </c>
      <c r="G2" s="2272">
        <v>6</v>
      </c>
      <c r="I2" s="592" t="s">
        <v>8086</v>
      </c>
    </row>
    <row r="3" spans="1:9" ht="20.100000000000001" customHeight="1">
      <c r="A3" s="6571" t="s">
        <v>3700</v>
      </c>
      <c r="B3" s="2273" t="s">
        <v>3699</v>
      </c>
      <c r="C3" s="1468">
        <v>4</v>
      </c>
      <c r="D3" s="1468">
        <v>4</v>
      </c>
      <c r="E3" s="2274">
        <v>4</v>
      </c>
      <c r="F3" s="2274">
        <v>4</v>
      </c>
      <c r="G3" s="2274">
        <v>4</v>
      </c>
    </row>
    <row r="4" spans="1:9" ht="20.100000000000001" customHeight="1">
      <c r="A4" s="6572"/>
      <c r="B4" s="2275" t="s">
        <v>3698</v>
      </c>
      <c r="C4" s="1468">
        <v>2</v>
      </c>
      <c r="D4" s="1468">
        <v>4</v>
      </c>
      <c r="E4" s="2274">
        <v>2</v>
      </c>
      <c r="F4" s="2274">
        <v>1</v>
      </c>
      <c r="G4" s="2274">
        <v>2</v>
      </c>
    </row>
    <row r="5" spans="1:9" ht="20.100000000000001" customHeight="1">
      <c r="A5" s="6573" t="s">
        <v>3697</v>
      </c>
      <c r="B5" s="6574"/>
      <c r="C5" s="1468">
        <v>108</v>
      </c>
      <c r="D5" s="1468">
        <v>106</v>
      </c>
      <c r="E5" s="2274">
        <v>102</v>
      </c>
      <c r="F5" s="2274">
        <v>111</v>
      </c>
      <c r="G5" s="2274">
        <v>118</v>
      </c>
    </row>
    <row r="6" spans="1:9" ht="20.100000000000001" customHeight="1">
      <c r="A6" s="6573" t="s">
        <v>3696</v>
      </c>
      <c r="B6" s="6574"/>
      <c r="C6" s="1468">
        <v>18</v>
      </c>
      <c r="D6" s="1468">
        <v>23</v>
      </c>
      <c r="E6" s="2274">
        <v>19</v>
      </c>
      <c r="F6" s="2274">
        <v>19</v>
      </c>
      <c r="G6" s="2274">
        <v>19</v>
      </c>
    </row>
    <row r="7" spans="1:9" ht="20.100000000000001" customHeight="1" thickBot="1">
      <c r="A7" s="6567" t="s">
        <v>3695</v>
      </c>
      <c r="B7" s="6568"/>
      <c r="C7" s="2630">
        <v>176</v>
      </c>
      <c r="D7" s="2630">
        <v>173</v>
      </c>
      <c r="E7" s="2629">
        <v>153</v>
      </c>
      <c r="F7" s="2629">
        <v>164</v>
      </c>
      <c r="G7" s="2629">
        <v>166</v>
      </c>
    </row>
    <row r="8" spans="1:9" ht="15.95" customHeight="1">
      <c r="A8" s="3"/>
      <c r="B8" s="3"/>
      <c r="C8" s="3"/>
      <c r="D8" s="236"/>
      <c r="E8" s="236"/>
      <c r="F8" s="236"/>
      <c r="G8" s="123" t="s">
        <v>3694</v>
      </c>
    </row>
    <row r="9" spans="1:9" ht="15.95" customHeight="1">
      <c r="A9" s="87"/>
      <c r="B9" s="87"/>
      <c r="C9" s="87"/>
      <c r="D9" s="87"/>
      <c r="E9" s="87"/>
      <c r="F9" s="87"/>
      <c r="G9" s="87"/>
    </row>
    <row r="10" spans="1:9"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6">
    <mergeCell ref="E1:G1"/>
    <mergeCell ref="A7:B7"/>
    <mergeCell ref="A2:B2"/>
    <mergeCell ref="A3:A4"/>
    <mergeCell ref="A5:B5"/>
    <mergeCell ref="A6:B6"/>
  </mergeCells>
  <phoneticPr fontId="2"/>
  <hyperlinks>
    <hyperlink ref="I2" location="目次!F252" display="目　次" xr:uid="{00000000-0004-0000-D700-000000000000}"/>
  </hyperlinks>
  <pageMargins left="0.86614173228346458" right="0.86614173228346458" top="0.98425196850393704" bottom="0.98425196850393704" header="0.51181102362204722" footer="0.51181102362204722"/>
  <pageSetup paperSize="9"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P11"/>
  <sheetViews>
    <sheetView showGridLines="0" zoomScaleNormal="100" zoomScaleSheetLayoutView="130" workbookViewId="0">
      <selection activeCell="O2" sqref="O2"/>
    </sheetView>
  </sheetViews>
  <sheetFormatPr defaultRowHeight="13.5"/>
  <cols>
    <col min="1" max="1" width="8.5" style="555" customWidth="1"/>
    <col min="2" max="13" width="6.125" style="555" customWidth="1"/>
    <col min="14" max="14" width="2.75" style="555" customWidth="1"/>
    <col min="15" max="15" width="8.25" style="555" customWidth="1"/>
    <col min="16" max="16" width="2.75" style="555" customWidth="1"/>
    <col min="17" max="23" width="4.375" style="555" customWidth="1"/>
    <col min="24" max="16384" width="9" style="555"/>
  </cols>
  <sheetData>
    <row r="1" spans="1:16" ht="15.75" customHeight="1">
      <c r="A1" s="2276" t="s">
        <v>3720</v>
      </c>
      <c r="B1" s="4648"/>
      <c r="C1" s="4648"/>
      <c r="D1" s="4648"/>
      <c r="E1" s="4648"/>
      <c r="F1" s="4648"/>
      <c r="G1" s="4648"/>
      <c r="H1" s="4648"/>
      <c r="I1" s="4648"/>
      <c r="J1" s="4648"/>
      <c r="K1" s="4648"/>
      <c r="L1" s="4648"/>
      <c r="M1" s="4648"/>
      <c r="N1" s="4648"/>
      <c r="O1" s="4648"/>
      <c r="P1" s="556"/>
    </row>
    <row r="2" spans="1:16" ht="18.75">
      <c r="A2" s="4648"/>
      <c r="B2" s="4648"/>
      <c r="C2" s="4648"/>
      <c r="D2" s="4648"/>
      <c r="E2" s="4648"/>
      <c r="F2" s="4648"/>
      <c r="G2" s="4648"/>
      <c r="H2" s="4649"/>
      <c r="I2" s="4649"/>
      <c r="J2" s="4649"/>
      <c r="K2" s="4649"/>
      <c r="L2" s="4649"/>
      <c r="M2" s="4650" t="s">
        <v>6899</v>
      </c>
      <c r="N2" s="4651"/>
      <c r="O2" s="5207" t="s">
        <v>8086</v>
      </c>
      <c r="P2" s="556"/>
    </row>
    <row r="3" spans="1:16" ht="93.75" customHeight="1">
      <c r="A3" s="6575"/>
      <c r="B3" s="6577" t="s">
        <v>3719</v>
      </c>
      <c r="C3" s="6578"/>
      <c r="D3" s="6578"/>
      <c r="E3" s="6579"/>
      <c r="F3" s="6579"/>
      <c r="G3" s="6579"/>
      <c r="H3" s="6580"/>
      <c r="I3" s="2277" t="s">
        <v>3718</v>
      </c>
      <c r="J3" s="6576" t="s">
        <v>3717</v>
      </c>
      <c r="K3" s="6576" t="s">
        <v>3716</v>
      </c>
      <c r="L3" s="6576" t="s">
        <v>3715</v>
      </c>
      <c r="M3" s="6576" t="s">
        <v>3714</v>
      </c>
      <c r="N3" s="4652"/>
      <c r="O3" s="4651"/>
    </row>
    <row r="4" spans="1:16" ht="27" customHeight="1">
      <c r="A4" s="6575"/>
      <c r="B4" s="6581" t="s">
        <v>3713</v>
      </c>
      <c r="C4" s="6583" t="s">
        <v>3712</v>
      </c>
      <c r="D4" s="6585" t="s">
        <v>3711</v>
      </c>
      <c r="E4" s="6587" t="s">
        <v>3710</v>
      </c>
      <c r="F4" s="6579"/>
      <c r="G4" s="6579"/>
      <c r="H4" s="6580"/>
      <c r="I4" s="6583" t="s">
        <v>3709</v>
      </c>
      <c r="J4" s="6576"/>
      <c r="K4" s="6576"/>
      <c r="L4" s="6576"/>
      <c r="M4" s="6576"/>
      <c r="N4" s="4652"/>
      <c r="O4" s="4651"/>
    </row>
    <row r="5" spans="1:16" ht="132.75" customHeight="1">
      <c r="A5" s="6575"/>
      <c r="B5" s="6582"/>
      <c r="C5" s="6584"/>
      <c r="D5" s="6586"/>
      <c r="E5" s="2278" t="s">
        <v>3708</v>
      </c>
      <c r="F5" s="2278" t="s">
        <v>3707</v>
      </c>
      <c r="G5" s="2278" t="s">
        <v>3706</v>
      </c>
      <c r="H5" s="2278" t="s">
        <v>3705</v>
      </c>
      <c r="I5" s="6584"/>
      <c r="J5" s="6576"/>
      <c r="K5" s="6576"/>
      <c r="L5" s="6576"/>
      <c r="M5" s="6576"/>
      <c r="N5" s="4652"/>
      <c r="O5" s="4653"/>
    </row>
    <row r="6" spans="1:16" ht="22.5" customHeight="1">
      <c r="A6" s="4654" t="s">
        <v>3704</v>
      </c>
      <c r="B6" s="4655">
        <v>8</v>
      </c>
      <c r="C6" s="4655">
        <v>12</v>
      </c>
      <c r="D6" s="4655">
        <v>7</v>
      </c>
      <c r="E6" s="4655">
        <v>11</v>
      </c>
      <c r="F6" s="4655">
        <v>8</v>
      </c>
      <c r="G6" s="4655">
        <v>10</v>
      </c>
      <c r="H6" s="4655">
        <v>12</v>
      </c>
      <c r="I6" s="4655">
        <v>4</v>
      </c>
      <c r="J6" s="4655">
        <v>23</v>
      </c>
      <c r="K6" s="4655">
        <v>1</v>
      </c>
      <c r="L6" s="4655">
        <v>12</v>
      </c>
      <c r="M6" s="4656"/>
      <c r="N6" s="4657"/>
      <c r="O6" s="4653"/>
    </row>
    <row r="7" spans="1:16" ht="22.5" customHeight="1">
      <c r="A7" s="4654" t="s">
        <v>3703</v>
      </c>
      <c r="B7" s="4655">
        <v>13</v>
      </c>
      <c r="C7" s="4655">
        <v>18</v>
      </c>
      <c r="D7" s="4655">
        <v>14</v>
      </c>
      <c r="E7" s="4656"/>
      <c r="F7" s="4656"/>
      <c r="G7" s="4656"/>
      <c r="H7" s="4656"/>
      <c r="I7" s="4655">
        <v>0</v>
      </c>
      <c r="J7" s="4656"/>
      <c r="K7" s="4656"/>
      <c r="L7" s="4656"/>
      <c r="M7" s="4655">
        <v>8</v>
      </c>
      <c r="N7" s="4657"/>
      <c r="O7" s="4653"/>
    </row>
    <row r="8" spans="1:16" ht="22.5" customHeight="1">
      <c r="A8" s="4654" t="s">
        <v>2050</v>
      </c>
      <c r="B8" s="4655">
        <v>21</v>
      </c>
      <c r="C8" s="4655">
        <v>30</v>
      </c>
      <c r="D8" s="4655">
        <v>21</v>
      </c>
      <c r="E8" s="4655">
        <v>11</v>
      </c>
      <c r="F8" s="4655">
        <v>8</v>
      </c>
      <c r="G8" s="4655">
        <v>10</v>
      </c>
      <c r="H8" s="4655">
        <v>12</v>
      </c>
      <c r="I8" s="4655">
        <v>4</v>
      </c>
      <c r="J8" s="4655">
        <v>23</v>
      </c>
      <c r="K8" s="4655">
        <v>1</v>
      </c>
      <c r="L8" s="4655">
        <v>12</v>
      </c>
      <c r="M8" s="4655">
        <v>8</v>
      </c>
      <c r="N8" s="4657"/>
      <c r="O8" s="4653"/>
    </row>
    <row r="9" spans="1:16">
      <c r="A9" s="4651"/>
      <c r="B9" s="4651"/>
      <c r="C9" s="4651"/>
      <c r="D9" s="4651"/>
      <c r="E9" s="4651"/>
      <c r="F9" s="4651"/>
      <c r="G9" s="4651"/>
      <c r="H9" s="4651"/>
      <c r="I9" s="4651"/>
      <c r="J9" s="4651"/>
      <c r="K9" s="4651"/>
      <c r="L9" s="4651"/>
      <c r="M9" s="4651"/>
      <c r="N9" s="4651"/>
      <c r="O9" s="4651"/>
    </row>
    <row r="10" spans="1:16">
      <c r="A10" s="4651"/>
      <c r="B10" s="4651"/>
      <c r="C10" s="4651"/>
      <c r="D10" s="4651"/>
      <c r="E10" s="4651"/>
      <c r="F10" s="4651"/>
      <c r="G10" s="4651"/>
      <c r="H10" s="4651"/>
      <c r="I10" s="4651"/>
      <c r="J10" s="4651"/>
      <c r="K10" s="4651"/>
      <c r="L10" s="4651"/>
      <c r="M10" s="4651"/>
      <c r="N10" s="4651"/>
      <c r="O10" s="4651"/>
    </row>
    <row r="11" spans="1:16">
      <c r="A11" s="4651"/>
      <c r="B11" s="4651"/>
      <c r="C11" s="4651"/>
      <c r="D11" s="4651"/>
      <c r="E11" s="4651"/>
      <c r="F11" s="4651"/>
      <c r="G11" s="4651"/>
      <c r="H11" s="4651"/>
      <c r="I11" s="4651"/>
      <c r="J11" s="4651"/>
      <c r="K11" s="4651"/>
      <c r="L11" s="4651"/>
      <c r="M11" s="4651"/>
      <c r="N11" s="4651"/>
      <c r="O11" s="4651"/>
    </row>
  </sheetData>
  <mergeCells count="11">
    <mergeCell ref="A3:A5"/>
    <mergeCell ref="K3:K5"/>
    <mergeCell ref="M3:M5"/>
    <mergeCell ref="L3:L5"/>
    <mergeCell ref="J3:J5"/>
    <mergeCell ref="B3:H3"/>
    <mergeCell ref="B4:B5"/>
    <mergeCell ref="C4:C5"/>
    <mergeCell ref="D4:D5"/>
    <mergeCell ref="E4:H4"/>
    <mergeCell ref="I4:I5"/>
  </mergeCells>
  <phoneticPr fontId="2"/>
  <hyperlinks>
    <hyperlink ref="O2" location="目次!F253" display="目　次" xr:uid="{00000000-0004-0000-D800-000000000000}"/>
  </hyperlinks>
  <pageMargins left="0.78740157480314965" right="0.78740157480314965" top="0.98425196850393704" bottom="0.98425196850393704" header="0.51181102362204722" footer="0.51181102362204722"/>
  <pageSetup paperSize="9" fitToHeight="0"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K13"/>
  <sheetViews>
    <sheetView showGridLines="0" zoomScaleNormal="100" zoomScaleSheetLayoutView="160" workbookViewId="0">
      <selection activeCell="K2" sqref="K2"/>
    </sheetView>
  </sheetViews>
  <sheetFormatPr defaultRowHeight="12.75"/>
  <cols>
    <col min="1" max="1" width="5.875" style="64" customWidth="1"/>
    <col min="2" max="2" width="9.375" style="64" customWidth="1"/>
    <col min="3" max="8" width="8.5" style="64" customWidth="1"/>
    <col min="9" max="9" width="10.25" style="64" customWidth="1"/>
    <col min="10" max="10" width="9" style="64"/>
    <col min="11" max="11" width="10.5" style="64" customWidth="1"/>
    <col min="12" max="16384" width="9" style="64"/>
  </cols>
  <sheetData>
    <row r="1" spans="1:11" ht="20.100000000000001" customHeight="1" thickBot="1">
      <c r="A1" s="128" t="s">
        <v>3735</v>
      </c>
      <c r="G1" s="139"/>
      <c r="H1" s="139"/>
      <c r="I1" s="4658" t="s">
        <v>6900</v>
      </c>
    </row>
    <row r="2" spans="1:11" s="65" customFormat="1" ht="20.100000000000001" customHeight="1">
      <c r="A2" s="5726" t="s">
        <v>3734</v>
      </c>
      <c r="B2" s="5726"/>
      <c r="C2" s="105" t="s">
        <v>3733</v>
      </c>
      <c r="D2" s="104"/>
      <c r="E2" s="104"/>
      <c r="F2" s="104"/>
      <c r="G2" s="104"/>
      <c r="H2" s="104"/>
      <c r="I2" s="6588" t="s">
        <v>328</v>
      </c>
      <c r="K2" s="5207" t="s">
        <v>8086</v>
      </c>
    </row>
    <row r="3" spans="1:11" s="65" customFormat="1" ht="20.100000000000001" customHeight="1">
      <c r="A3" s="5728"/>
      <c r="B3" s="5728"/>
      <c r="C3" s="4127" t="s">
        <v>3732</v>
      </c>
      <c r="D3" s="3976" t="s">
        <v>3731</v>
      </c>
      <c r="E3" s="3976" t="s">
        <v>3730</v>
      </c>
      <c r="F3" s="3976" t="s">
        <v>3729</v>
      </c>
      <c r="G3" s="3976" t="s">
        <v>3728</v>
      </c>
      <c r="H3" s="3976" t="s">
        <v>3727</v>
      </c>
      <c r="I3" s="6141"/>
    </row>
    <row r="4" spans="1:11" ht="20.100000000000001" customHeight="1">
      <c r="A4" s="6589" t="s">
        <v>3726</v>
      </c>
      <c r="B4" s="2279" t="s">
        <v>3724</v>
      </c>
      <c r="C4" s="4659">
        <v>3</v>
      </c>
      <c r="D4" s="4660"/>
      <c r="E4" s="4661"/>
      <c r="F4" s="4661"/>
      <c r="G4" s="4661"/>
      <c r="H4" s="4661"/>
      <c r="I4" s="4660">
        <v>3</v>
      </c>
    </row>
    <row r="5" spans="1:11" ht="20.100000000000001" customHeight="1">
      <c r="A5" s="6590"/>
      <c r="B5" s="2279" t="s">
        <v>3723</v>
      </c>
      <c r="C5" s="4659">
        <v>2</v>
      </c>
      <c r="D5" s="4661"/>
      <c r="E5" s="4661"/>
      <c r="F5" s="4661"/>
      <c r="G5" s="4661"/>
      <c r="H5" s="4661"/>
      <c r="I5" s="4661">
        <v>2</v>
      </c>
    </row>
    <row r="6" spans="1:11" ht="20.100000000000001" customHeight="1">
      <c r="A6" s="6590"/>
      <c r="B6" s="2279" t="s">
        <v>3722</v>
      </c>
      <c r="C6" s="4659"/>
      <c r="D6" s="4661"/>
      <c r="E6" s="4661"/>
      <c r="F6" s="4661"/>
      <c r="G6" s="4661"/>
      <c r="H6" s="4661"/>
      <c r="I6" s="4661"/>
    </row>
    <row r="7" spans="1:11" ht="20.100000000000001" customHeight="1">
      <c r="A7" s="6105"/>
      <c r="B7" s="2280" t="s">
        <v>328</v>
      </c>
      <c r="C7" s="4659">
        <v>5</v>
      </c>
      <c r="D7" s="4662"/>
      <c r="E7" s="4662"/>
      <c r="F7" s="4662"/>
      <c r="G7" s="4662"/>
      <c r="H7" s="4662"/>
      <c r="I7" s="4662">
        <v>5</v>
      </c>
    </row>
    <row r="8" spans="1:11" ht="20.100000000000001" customHeight="1">
      <c r="A8" s="6589" t="s">
        <v>3725</v>
      </c>
      <c r="B8" s="2279" t="s">
        <v>3724</v>
      </c>
      <c r="C8" s="4663"/>
      <c r="D8" s="4660"/>
      <c r="E8" s="4660"/>
      <c r="F8" s="4660"/>
      <c r="G8" s="4660"/>
      <c r="H8" s="4660"/>
      <c r="I8" s="4660"/>
    </row>
    <row r="9" spans="1:11" ht="20.100000000000001" customHeight="1">
      <c r="A9" s="6590"/>
      <c r="B9" s="2279" t="s">
        <v>3723</v>
      </c>
      <c r="C9" s="4659"/>
      <c r="D9" s="4661"/>
      <c r="E9" s="4661"/>
      <c r="F9" s="4661">
        <v>4</v>
      </c>
      <c r="G9" s="4661"/>
      <c r="H9" s="4661"/>
      <c r="I9" s="4661">
        <v>4</v>
      </c>
    </row>
    <row r="10" spans="1:11" ht="20.100000000000001" customHeight="1">
      <c r="A10" s="6590"/>
      <c r="B10" s="2279" t="s">
        <v>3722</v>
      </c>
      <c r="C10" s="4659"/>
      <c r="D10" s="4661"/>
      <c r="E10" s="4661"/>
      <c r="F10" s="4661"/>
      <c r="G10" s="4661"/>
      <c r="H10" s="4661"/>
      <c r="I10" s="4661"/>
    </row>
    <row r="11" spans="1:11" ht="20.100000000000001" customHeight="1" thickBot="1">
      <c r="A11" s="6591"/>
      <c r="B11" s="2281" t="s">
        <v>328</v>
      </c>
      <c r="C11" s="4664"/>
      <c r="D11" s="4665"/>
      <c r="E11" s="4665"/>
      <c r="F11" s="4665"/>
      <c r="G11" s="4665"/>
      <c r="H11" s="4665"/>
      <c r="I11" s="4665">
        <v>4</v>
      </c>
    </row>
    <row r="12" spans="1:11" ht="15.95" customHeight="1">
      <c r="A12" s="3"/>
      <c r="B12" s="3"/>
      <c r="C12" s="3"/>
      <c r="D12" s="3"/>
      <c r="E12" s="3"/>
      <c r="F12" s="3"/>
      <c r="G12" s="3"/>
      <c r="H12" s="3"/>
      <c r="I12" s="4061" t="s">
        <v>3721</v>
      </c>
    </row>
    <row r="13" spans="1:11" ht="15.95" customHeight="1"/>
  </sheetData>
  <mergeCells count="4">
    <mergeCell ref="A2:B3"/>
    <mergeCell ref="I2:I3"/>
    <mergeCell ref="A4:A7"/>
    <mergeCell ref="A8:A11"/>
  </mergeCells>
  <phoneticPr fontId="2"/>
  <hyperlinks>
    <hyperlink ref="K2" location="目次!F254" display="目　次" xr:uid="{00000000-0004-0000-D900-000000000000}"/>
  </hyperlinks>
  <pageMargins left="0.86614173228346458" right="0.86614173228346458" top="0.98425196850393704" bottom="0.98425196850393704" header="0.51181102362204722" footer="0.51181102362204722"/>
  <pageSetup paperSize="9" fitToHeight="0" orientation="landscape"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37"/>
  <sheetViews>
    <sheetView showGridLines="0" showZeros="0" zoomScaleNormal="100" zoomScaleSheetLayoutView="100" workbookViewId="0">
      <pane ySplit="5" topLeftCell="A14" activePane="bottomLeft" state="frozen"/>
      <selection activeCell="P27" sqref="P27"/>
      <selection pane="bottomLeft" activeCell="O2" sqref="O2"/>
    </sheetView>
  </sheetViews>
  <sheetFormatPr defaultRowHeight="13.5"/>
  <cols>
    <col min="1" max="1" width="2.125" style="784" customWidth="1"/>
    <col min="2" max="2" width="19.75" style="784" customWidth="1"/>
    <col min="3" max="3" width="6.875" style="784" customWidth="1"/>
    <col min="4" max="4" width="6.5" style="784" customWidth="1"/>
    <col min="5" max="5" width="7.625" style="784" bestFit="1" customWidth="1"/>
    <col min="6" max="7" width="6.5" style="784" customWidth="1"/>
    <col min="8" max="9" width="6" style="784" customWidth="1"/>
    <col min="10" max="10" width="7.75" style="784" bestFit="1" customWidth="1"/>
    <col min="11" max="11" width="7.625" style="784" bestFit="1" customWidth="1"/>
    <col min="12" max="12" width="6.5" style="784" customWidth="1"/>
    <col min="13" max="13" width="6" style="784" customWidth="1"/>
    <col min="14" max="14" width="9" style="699"/>
    <col min="15" max="15" width="7.5" style="699" customWidth="1"/>
    <col min="16" max="16384" width="9" style="699"/>
  </cols>
  <sheetData>
    <row r="1" spans="1:15" ht="15.95" customHeight="1" thickBot="1">
      <c r="A1" s="1537" t="s">
        <v>5336</v>
      </c>
      <c r="B1" s="4194"/>
      <c r="M1" s="3784" t="s">
        <v>5177</v>
      </c>
      <c r="N1" s="698"/>
      <c r="O1" s="698"/>
    </row>
    <row r="2" spans="1:15" s="686" customFormat="1" ht="15.95" customHeight="1">
      <c r="A2" s="5275" t="s">
        <v>5335</v>
      </c>
      <c r="B2" s="5315"/>
      <c r="C2" s="1108" t="s">
        <v>5334</v>
      </c>
      <c r="D2" s="1109"/>
      <c r="E2" s="1109"/>
      <c r="F2" s="1109"/>
      <c r="G2" s="1109"/>
      <c r="H2" s="1109"/>
      <c r="I2" s="1109"/>
      <c r="J2" s="1108" t="s">
        <v>5333</v>
      </c>
      <c r="K2" s="1109"/>
      <c r="L2" s="1109"/>
      <c r="M2" s="1109"/>
      <c r="N2" s="707"/>
      <c r="O2" s="5207" t="s">
        <v>7930</v>
      </c>
    </row>
    <row r="3" spans="1:15" s="686" customFormat="1" ht="15.95" customHeight="1">
      <c r="A3" s="5316"/>
      <c r="B3" s="5317"/>
      <c r="C3" s="1110"/>
      <c r="D3" s="1111"/>
      <c r="E3" s="1111"/>
      <c r="F3" s="1111"/>
      <c r="G3" s="1111"/>
      <c r="H3" s="1111"/>
      <c r="I3" s="1112"/>
      <c r="J3" s="1110"/>
      <c r="K3" s="1111"/>
      <c r="L3" s="1111"/>
      <c r="M3" s="1111"/>
      <c r="N3" s="707"/>
      <c r="O3" s="707"/>
    </row>
    <row r="4" spans="1:15" s="686" customFormat="1" ht="15.95" customHeight="1">
      <c r="A4" s="5316"/>
      <c r="B4" s="5317"/>
      <c r="C4" s="1110" t="s">
        <v>557</v>
      </c>
      <c r="D4" s="5320" t="s">
        <v>5332</v>
      </c>
      <c r="E4" s="5321"/>
      <c r="F4" s="5320" t="s">
        <v>5331</v>
      </c>
      <c r="G4" s="5322"/>
      <c r="H4" s="5321"/>
      <c r="I4" s="1113" t="s">
        <v>5330</v>
      </c>
      <c r="J4" s="1114" t="s">
        <v>5329</v>
      </c>
      <c r="K4" s="1115" t="s">
        <v>5328</v>
      </c>
      <c r="L4" s="1116"/>
      <c r="M4" s="1116"/>
      <c r="N4" s="707"/>
      <c r="O4" s="707"/>
    </row>
    <row r="5" spans="1:15" s="686" customFormat="1" ht="15.95" customHeight="1">
      <c r="A5" s="5318"/>
      <c r="B5" s="5319"/>
      <c r="C5" s="1117"/>
      <c r="D5" s="1117" t="s">
        <v>5327</v>
      </c>
      <c r="E5" s="3786" t="s">
        <v>5326</v>
      </c>
      <c r="F5" s="1118" t="s">
        <v>5325</v>
      </c>
      <c r="G5" s="3786" t="s">
        <v>5323</v>
      </c>
      <c r="H5" s="3786" t="s">
        <v>5322</v>
      </c>
      <c r="I5" s="1117" t="s">
        <v>5047</v>
      </c>
      <c r="J5" s="1119" t="s">
        <v>5324</v>
      </c>
      <c r="K5" s="1117" t="s">
        <v>897</v>
      </c>
      <c r="L5" s="3786" t="s">
        <v>5323</v>
      </c>
      <c r="M5" s="3786" t="s">
        <v>5322</v>
      </c>
      <c r="N5" s="707"/>
      <c r="O5" s="707"/>
    </row>
    <row r="6" spans="1:15" ht="24" customHeight="1">
      <c r="A6" s="5323" t="s">
        <v>6002</v>
      </c>
      <c r="B6" s="5324"/>
      <c r="C6" s="1120">
        <f t="shared" ref="C6:J6" si="0">C8+C13+C18+C34</f>
        <v>51531</v>
      </c>
      <c r="D6" s="1121">
        <f t="shared" si="0"/>
        <v>7700</v>
      </c>
      <c r="E6" s="1121">
        <f t="shared" si="0"/>
        <v>35839</v>
      </c>
      <c r="F6" s="1121">
        <f t="shared" si="0"/>
        <v>7126</v>
      </c>
      <c r="G6" s="1121">
        <f t="shared" si="0"/>
        <v>6699</v>
      </c>
      <c r="H6" s="1121">
        <f t="shared" si="0"/>
        <v>427</v>
      </c>
      <c r="I6" s="1121">
        <f t="shared" si="0"/>
        <v>866</v>
      </c>
      <c r="J6" s="1538">
        <f t="shared" si="0"/>
        <v>54716</v>
      </c>
      <c r="K6" s="1122">
        <f>SUM(K8,K13,K18,K34)</f>
        <v>10165</v>
      </c>
      <c r="L6" s="1122">
        <f>L8+L13+L18+L34</f>
        <v>9819</v>
      </c>
      <c r="M6" s="1122">
        <f>M8+M13+M18+M34</f>
        <v>346</v>
      </c>
      <c r="N6" s="698"/>
      <c r="O6" s="698"/>
    </row>
    <row r="7" spans="1:15" ht="15.95" customHeight="1">
      <c r="A7" s="1126"/>
      <c r="B7" s="1126"/>
      <c r="C7" s="788"/>
      <c r="D7" s="787"/>
      <c r="E7" s="787"/>
      <c r="F7" s="787"/>
      <c r="G7" s="787"/>
      <c r="H7" s="787"/>
      <c r="I7" s="787"/>
      <c r="J7" s="786"/>
      <c r="K7" s="785"/>
      <c r="L7" s="785"/>
      <c r="M7" s="785"/>
      <c r="N7" s="698"/>
      <c r="O7" s="698"/>
    </row>
    <row r="8" spans="1:15" ht="24" customHeight="1">
      <c r="A8" s="5313" t="s">
        <v>5234</v>
      </c>
      <c r="B8" s="5314"/>
      <c r="C8" s="1120">
        <f t="shared" ref="C8:I8" si="1">C9+C11</f>
        <v>4217</v>
      </c>
      <c r="D8" s="1121">
        <f t="shared" si="1"/>
        <v>3068</v>
      </c>
      <c r="E8" s="1121">
        <f t="shared" si="1"/>
        <v>935</v>
      </c>
      <c r="F8" s="1121">
        <f t="shared" si="1"/>
        <v>211</v>
      </c>
      <c r="G8" s="1121">
        <f t="shared" si="1"/>
        <v>199</v>
      </c>
      <c r="H8" s="1121">
        <f t="shared" si="1"/>
        <v>12</v>
      </c>
      <c r="I8" s="1122">
        <f t="shared" si="1"/>
        <v>3</v>
      </c>
      <c r="J8" s="1123">
        <f>SUM(J9:J11)-J10</f>
        <v>4166</v>
      </c>
      <c r="K8" s="1122">
        <f>SUM(K9:K11)-K10</f>
        <v>157</v>
      </c>
      <c r="L8" s="1122">
        <f>SUM(L9:L11)-L10</f>
        <v>154</v>
      </c>
      <c r="M8" s="1122">
        <f>SUM(M9:M11)-M10</f>
        <v>3</v>
      </c>
      <c r="N8" s="698"/>
      <c r="O8" s="698"/>
    </row>
    <row r="9" spans="1:15" ht="24" customHeight="1">
      <c r="A9" s="1127" t="s">
        <v>5321</v>
      </c>
      <c r="B9" s="1127" t="s">
        <v>5320</v>
      </c>
      <c r="C9" s="1120">
        <v>4198</v>
      </c>
      <c r="D9" s="1121">
        <v>3057</v>
      </c>
      <c r="E9" s="1121">
        <v>927</v>
      </c>
      <c r="F9" s="1121">
        <v>211</v>
      </c>
      <c r="G9" s="1121">
        <v>199</v>
      </c>
      <c r="H9" s="1121">
        <v>12</v>
      </c>
      <c r="I9" s="1122">
        <v>3</v>
      </c>
      <c r="J9" s="1123">
        <v>4146</v>
      </c>
      <c r="K9" s="1122">
        <f>SUM(L9:M9)</f>
        <v>156</v>
      </c>
      <c r="L9" s="1122">
        <v>153</v>
      </c>
      <c r="M9" s="1122">
        <v>3</v>
      </c>
      <c r="N9" s="698"/>
      <c r="O9" s="698"/>
    </row>
    <row r="10" spans="1:15" ht="24" customHeight="1">
      <c r="A10" s="1127"/>
      <c r="B10" s="1127" t="s">
        <v>5319</v>
      </c>
      <c r="C10" s="1120">
        <v>4024</v>
      </c>
      <c r="D10" s="1121">
        <v>3044</v>
      </c>
      <c r="E10" s="1121">
        <v>815</v>
      </c>
      <c r="F10" s="1121">
        <v>162</v>
      </c>
      <c r="G10" s="1121">
        <v>159</v>
      </c>
      <c r="H10" s="1121">
        <v>3</v>
      </c>
      <c r="I10" s="1122">
        <v>3</v>
      </c>
      <c r="J10" s="1123">
        <v>3980</v>
      </c>
      <c r="K10" s="1122">
        <f>SUM(L10:M10)</f>
        <v>115</v>
      </c>
      <c r="L10" s="1122">
        <v>112</v>
      </c>
      <c r="M10" s="1122">
        <v>3</v>
      </c>
      <c r="N10" s="698"/>
      <c r="O10" s="698"/>
    </row>
    <row r="11" spans="1:15" ht="24" customHeight="1">
      <c r="A11" s="1127" t="s">
        <v>5318</v>
      </c>
      <c r="B11" s="1127" t="s">
        <v>5279</v>
      </c>
      <c r="C11" s="1120">
        <v>19</v>
      </c>
      <c r="D11" s="1121">
        <v>11</v>
      </c>
      <c r="E11" s="1121">
        <v>8</v>
      </c>
      <c r="F11" s="1122">
        <v>0</v>
      </c>
      <c r="G11" s="1122">
        <v>0</v>
      </c>
      <c r="H11" s="1122">
        <v>0</v>
      </c>
      <c r="I11" s="1122">
        <v>0</v>
      </c>
      <c r="J11" s="1123">
        <v>20</v>
      </c>
      <c r="K11" s="1122">
        <v>1</v>
      </c>
      <c r="L11" s="1122">
        <v>1</v>
      </c>
      <c r="M11" s="1122" t="s">
        <v>1946</v>
      </c>
      <c r="N11" s="698"/>
      <c r="O11" s="698"/>
    </row>
    <row r="12" spans="1:15" ht="15.95" customHeight="1">
      <c r="A12" s="1128"/>
      <c r="B12" s="1128"/>
      <c r="C12" s="788"/>
      <c r="D12" s="787"/>
      <c r="E12" s="787"/>
      <c r="F12" s="787"/>
      <c r="G12" s="787"/>
      <c r="H12" s="787"/>
      <c r="I12" s="787"/>
      <c r="J12" s="786"/>
      <c r="K12" s="785"/>
      <c r="L12" s="785"/>
      <c r="M12" s="785"/>
      <c r="N12" s="698"/>
      <c r="O12" s="698"/>
    </row>
    <row r="13" spans="1:15" ht="24" customHeight="1">
      <c r="A13" s="5313" t="s">
        <v>5233</v>
      </c>
      <c r="B13" s="5314"/>
      <c r="C13" s="1120">
        <f t="shared" ref="C13:M13" si="2">SUM(C14:C16)</f>
        <v>15726</v>
      </c>
      <c r="D13" s="1122">
        <f t="shared" si="2"/>
        <v>1195</v>
      </c>
      <c r="E13" s="1122">
        <f t="shared" si="2"/>
        <v>11313</v>
      </c>
      <c r="F13" s="1122">
        <f t="shared" si="2"/>
        <v>3053</v>
      </c>
      <c r="G13" s="1122">
        <f t="shared" si="2"/>
        <v>2888</v>
      </c>
      <c r="H13" s="1122">
        <f t="shared" si="2"/>
        <v>165</v>
      </c>
      <c r="I13" s="1122">
        <f t="shared" si="2"/>
        <v>165</v>
      </c>
      <c r="J13" s="1123">
        <f t="shared" si="2"/>
        <v>15982</v>
      </c>
      <c r="K13" s="1122">
        <f t="shared" si="2"/>
        <v>3260</v>
      </c>
      <c r="L13" s="1122">
        <f t="shared" si="2"/>
        <v>3097</v>
      </c>
      <c r="M13" s="1122">
        <f t="shared" si="2"/>
        <v>163</v>
      </c>
      <c r="N13" s="698"/>
      <c r="O13" s="698"/>
    </row>
    <row r="14" spans="1:15" ht="27">
      <c r="A14" s="1127" t="s">
        <v>5317</v>
      </c>
      <c r="B14" s="1127" t="s">
        <v>5316</v>
      </c>
      <c r="C14" s="1120">
        <v>27</v>
      </c>
      <c r="D14" s="1122">
        <v>0</v>
      </c>
      <c r="E14" s="1122">
        <v>16</v>
      </c>
      <c r="F14" s="1122">
        <v>11</v>
      </c>
      <c r="G14" s="1122">
        <v>11</v>
      </c>
      <c r="H14" s="1122" t="s">
        <v>1946</v>
      </c>
      <c r="I14" s="1122" t="s">
        <v>1946</v>
      </c>
      <c r="J14" s="1123">
        <v>25</v>
      </c>
      <c r="K14" s="1122">
        <v>9</v>
      </c>
      <c r="L14" s="1122">
        <v>9</v>
      </c>
      <c r="M14" s="1122" t="s">
        <v>1946</v>
      </c>
      <c r="N14" s="698"/>
      <c r="O14" s="698"/>
    </row>
    <row r="15" spans="1:15" ht="24" customHeight="1">
      <c r="A15" s="1127" t="s">
        <v>5315</v>
      </c>
      <c r="B15" s="1127" t="s">
        <v>5314</v>
      </c>
      <c r="C15" s="1120">
        <v>4319</v>
      </c>
      <c r="D15" s="1122">
        <v>507</v>
      </c>
      <c r="E15" s="1122">
        <v>3151</v>
      </c>
      <c r="F15" s="1122">
        <v>600</v>
      </c>
      <c r="G15" s="1122">
        <v>519</v>
      </c>
      <c r="H15" s="1122">
        <v>81</v>
      </c>
      <c r="I15" s="1122">
        <v>61</v>
      </c>
      <c r="J15" s="1123">
        <v>4847</v>
      </c>
      <c r="K15" s="1122">
        <v>1114</v>
      </c>
      <c r="L15" s="1122">
        <v>1001</v>
      </c>
      <c r="M15" s="1122">
        <v>113</v>
      </c>
      <c r="N15" s="698"/>
      <c r="O15" s="698"/>
    </row>
    <row r="16" spans="1:15" ht="24" customHeight="1">
      <c r="A16" s="1127" t="s">
        <v>5313</v>
      </c>
      <c r="B16" s="1127" t="s">
        <v>5312</v>
      </c>
      <c r="C16" s="1120">
        <v>11380</v>
      </c>
      <c r="D16" s="1122">
        <v>688</v>
      </c>
      <c r="E16" s="1122">
        <v>8146</v>
      </c>
      <c r="F16" s="1122">
        <v>2442</v>
      </c>
      <c r="G16" s="1122">
        <v>2358</v>
      </c>
      <c r="H16" s="1122">
        <v>84</v>
      </c>
      <c r="I16" s="1122">
        <v>104</v>
      </c>
      <c r="J16" s="1123">
        <v>11110</v>
      </c>
      <c r="K16" s="1122">
        <v>2137</v>
      </c>
      <c r="L16" s="1122">
        <v>2087</v>
      </c>
      <c r="M16" s="1122">
        <v>50</v>
      </c>
      <c r="N16" s="698"/>
      <c r="O16" s="698"/>
    </row>
    <row r="17" spans="1:15" ht="15.95" customHeight="1">
      <c r="A17" s="1128"/>
      <c r="B17" s="1128"/>
      <c r="C17" s="788"/>
      <c r="D17" s="787"/>
      <c r="E17" s="787"/>
      <c r="F17" s="787"/>
      <c r="G17" s="787"/>
      <c r="H17" s="787"/>
      <c r="I17" s="785"/>
      <c r="J17" s="786"/>
      <c r="K17" s="785"/>
      <c r="L17" s="785"/>
      <c r="M17" s="785"/>
      <c r="N17" s="698"/>
      <c r="O17" s="698"/>
    </row>
    <row r="18" spans="1:15" ht="24" customHeight="1">
      <c r="A18" s="5313" t="s">
        <v>5232</v>
      </c>
      <c r="B18" s="5314"/>
      <c r="C18" s="1123">
        <f t="shared" ref="C18:M18" si="3">SUM(C19:C32)</f>
        <v>30269</v>
      </c>
      <c r="D18" s="1122">
        <f t="shared" si="3"/>
        <v>3109</v>
      </c>
      <c r="E18" s="1122">
        <f t="shared" si="3"/>
        <v>23081</v>
      </c>
      <c r="F18" s="1122">
        <f t="shared" si="3"/>
        <v>3801</v>
      </c>
      <c r="G18" s="1122">
        <f t="shared" si="3"/>
        <v>3580</v>
      </c>
      <c r="H18" s="1122">
        <f t="shared" si="3"/>
        <v>221</v>
      </c>
      <c r="I18" s="1122">
        <f t="shared" si="3"/>
        <v>278</v>
      </c>
      <c r="J18" s="1123">
        <f t="shared" si="3"/>
        <v>33248</v>
      </c>
      <c r="K18" s="1122">
        <f t="shared" si="3"/>
        <v>6711</v>
      </c>
      <c r="L18" s="1122">
        <f t="shared" si="3"/>
        <v>6536</v>
      </c>
      <c r="M18" s="1122">
        <f t="shared" si="3"/>
        <v>175</v>
      </c>
      <c r="N18" s="698"/>
      <c r="O18" s="698"/>
    </row>
    <row r="19" spans="1:15" ht="27">
      <c r="A19" s="1124" t="s">
        <v>5311</v>
      </c>
      <c r="B19" s="1127" t="s">
        <v>5310</v>
      </c>
      <c r="C19" s="1123">
        <v>330</v>
      </c>
      <c r="D19" s="1122">
        <v>9</v>
      </c>
      <c r="E19" s="1122">
        <v>269</v>
      </c>
      <c r="F19" s="1122">
        <v>52</v>
      </c>
      <c r="G19" s="1122">
        <v>41</v>
      </c>
      <c r="H19" s="1122">
        <v>11</v>
      </c>
      <c r="I19" s="1122" t="s">
        <v>1946</v>
      </c>
      <c r="J19" s="1123">
        <v>429</v>
      </c>
      <c r="K19" s="1122">
        <v>151</v>
      </c>
      <c r="L19" s="1122">
        <v>141</v>
      </c>
      <c r="M19" s="1122">
        <v>10</v>
      </c>
      <c r="N19" s="698"/>
      <c r="O19" s="698"/>
    </row>
    <row r="20" spans="1:15" ht="24" customHeight="1">
      <c r="A20" s="1124" t="s">
        <v>5309</v>
      </c>
      <c r="B20" s="1127" t="s">
        <v>5308</v>
      </c>
      <c r="C20" s="1123">
        <v>336</v>
      </c>
      <c r="D20" s="1122">
        <v>71</v>
      </c>
      <c r="E20" s="1122">
        <v>239</v>
      </c>
      <c r="F20" s="1122">
        <v>25</v>
      </c>
      <c r="G20" s="1122">
        <v>13</v>
      </c>
      <c r="H20" s="1122">
        <v>12</v>
      </c>
      <c r="I20" s="1122">
        <v>1</v>
      </c>
      <c r="J20" s="1123">
        <v>394</v>
      </c>
      <c r="K20" s="1122">
        <v>82</v>
      </c>
      <c r="L20" s="1122">
        <v>80</v>
      </c>
      <c r="M20" s="1122">
        <v>2</v>
      </c>
      <c r="N20" s="698"/>
      <c r="O20" s="698"/>
    </row>
    <row r="21" spans="1:15" ht="24" customHeight="1">
      <c r="A21" s="1124" t="s">
        <v>5307</v>
      </c>
      <c r="B21" s="1127" t="s">
        <v>5306</v>
      </c>
      <c r="C21" s="1123">
        <v>1893</v>
      </c>
      <c r="D21" s="1122">
        <v>63</v>
      </c>
      <c r="E21" s="1122">
        <v>1486</v>
      </c>
      <c r="F21" s="1122">
        <v>328</v>
      </c>
      <c r="G21" s="1122">
        <v>293</v>
      </c>
      <c r="H21" s="1122">
        <v>35</v>
      </c>
      <c r="I21" s="1122">
        <v>16</v>
      </c>
      <c r="J21" s="1123">
        <v>2105</v>
      </c>
      <c r="K21" s="1122">
        <v>534</v>
      </c>
      <c r="L21" s="1122">
        <v>503</v>
      </c>
      <c r="M21" s="1122">
        <v>31</v>
      </c>
      <c r="N21" s="698"/>
      <c r="O21" s="698"/>
    </row>
    <row r="22" spans="1:15" ht="24" customHeight="1">
      <c r="A22" s="1124" t="s">
        <v>5305</v>
      </c>
      <c r="B22" s="1127" t="s">
        <v>5304</v>
      </c>
      <c r="C22" s="1123">
        <v>6665</v>
      </c>
      <c r="D22" s="1122">
        <v>810</v>
      </c>
      <c r="E22" s="1122">
        <v>5179</v>
      </c>
      <c r="F22" s="1122">
        <v>602</v>
      </c>
      <c r="G22" s="1122">
        <v>555</v>
      </c>
      <c r="H22" s="1122">
        <v>47</v>
      </c>
      <c r="I22" s="1122">
        <v>74</v>
      </c>
      <c r="J22" s="1123">
        <v>7642</v>
      </c>
      <c r="K22" s="1122">
        <v>1566</v>
      </c>
      <c r="L22" s="1122">
        <v>1531</v>
      </c>
      <c r="M22" s="1122">
        <v>35</v>
      </c>
      <c r="N22" s="698"/>
      <c r="O22" s="698"/>
    </row>
    <row r="23" spans="1:15" ht="24" customHeight="1">
      <c r="A23" s="1124" t="s">
        <v>5303</v>
      </c>
      <c r="B23" s="1127" t="s">
        <v>5302</v>
      </c>
      <c r="C23" s="1123">
        <v>940</v>
      </c>
      <c r="D23" s="1122">
        <v>66</v>
      </c>
      <c r="E23" s="1122">
        <v>781</v>
      </c>
      <c r="F23" s="1122">
        <v>89</v>
      </c>
      <c r="G23" s="1122">
        <v>88</v>
      </c>
      <c r="H23" s="1122">
        <v>1</v>
      </c>
      <c r="I23" s="1122">
        <v>4</v>
      </c>
      <c r="J23" s="1123">
        <v>1144</v>
      </c>
      <c r="K23" s="1122">
        <v>293</v>
      </c>
      <c r="L23" s="1122">
        <v>286</v>
      </c>
      <c r="M23" s="1122">
        <v>7</v>
      </c>
      <c r="N23" s="698"/>
      <c r="O23" s="698"/>
    </row>
    <row r="24" spans="1:15" ht="24" customHeight="1">
      <c r="A24" s="1124" t="s">
        <v>5301</v>
      </c>
      <c r="B24" s="1129" t="s">
        <v>5300</v>
      </c>
      <c r="C24" s="1123">
        <v>507</v>
      </c>
      <c r="D24" s="1122">
        <v>140</v>
      </c>
      <c r="E24" s="1122">
        <v>315</v>
      </c>
      <c r="F24" s="1122">
        <v>47</v>
      </c>
      <c r="G24" s="1122">
        <v>42</v>
      </c>
      <c r="H24" s="1122">
        <v>5</v>
      </c>
      <c r="I24" s="1122">
        <v>5</v>
      </c>
      <c r="J24" s="1123">
        <v>563</v>
      </c>
      <c r="K24" s="1122">
        <v>103</v>
      </c>
      <c r="L24" s="1122">
        <v>98</v>
      </c>
      <c r="M24" s="1122">
        <v>5</v>
      </c>
      <c r="N24" s="698"/>
      <c r="O24" s="698"/>
    </row>
    <row r="25" spans="1:15" ht="27">
      <c r="A25" s="1124" t="s">
        <v>5299</v>
      </c>
      <c r="B25" s="1127" t="s">
        <v>5298</v>
      </c>
      <c r="C25" s="1123">
        <v>1347</v>
      </c>
      <c r="D25" s="1122">
        <v>315</v>
      </c>
      <c r="E25" s="1122">
        <v>934</v>
      </c>
      <c r="F25" s="1122">
        <v>92</v>
      </c>
      <c r="G25" s="1122">
        <v>68</v>
      </c>
      <c r="H25" s="1122">
        <v>24</v>
      </c>
      <c r="I25" s="1122">
        <v>6</v>
      </c>
      <c r="J25" s="1123">
        <v>1619</v>
      </c>
      <c r="K25" s="1122">
        <v>360</v>
      </c>
      <c r="L25" s="1122">
        <v>335</v>
      </c>
      <c r="M25" s="1122">
        <v>25</v>
      </c>
      <c r="N25" s="698"/>
      <c r="O25" s="698"/>
    </row>
    <row r="26" spans="1:15" ht="24" customHeight="1">
      <c r="A26" s="1124" t="s">
        <v>5297</v>
      </c>
      <c r="B26" s="2289" t="s">
        <v>5257</v>
      </c>
      <c r="C26" s="1123">
        <v>2631</v>
      </c>
      <c r="D26" s="1122">
        <v>415</v>
      </c>
      <c r="E26" s="1122">
        <v>1817</v>
      </c>
      <c r="F26" s="1122">
        <v>351</v>
      </c>
      <c r="G26" s="1122">
        <v>334</v>
      </c>
      <c r="H26" s="1122">
        <v>17</v>
      </c>
      <c r="I26" s="1122">
        <v>48</v>
      </c>
      <c r="J26" s="1123">
        <v>2657</v>
      </c>
      <c r="K26" s="1122">
        <v>369</v>
      </c>
      <c r="L26" s="1122">
        <v>363</v>
      </c>
      <c r="M26" s="1122">
        <v>6</v>
      </c>
      <c r="N26" s="698"/>
      <c r="O26" s="698"/>
    </row>
    <row r="27" spans="1:15" ht="27">
      <c r="A27" s="1124" t="s">
        <v>5296</v>
      </c>
      <c r="B27" s="1127" t="s">
        <v>5295</v>
      </c>
      <c r="C27" s="1123">
        <v>1693</v>
      </c>
      <c r="D27" s="1122">
        <v>399</v>
      </c>
      <c r="E27" s="1122">
        <v>1133</v>
      </c>
      <c r="F27" s="1122">
        <v>141</v>
      </c>
      <c r="G27" s="1122">
        <v>136</v>
      </c>
      <c r="H27" s="1122">
        <v>5</v>
      </c>
      <c r="I27" s="1122">
        <v>20</v>
      </c>
      <c r="J27" s="1123">
        <v>1856</v>
      </c>
      <c r="K27" s="1122">
        <v>303</v>
      </c>
      <c r="L27" s="1122">
        <v>292</v>
      </c>
      <c r="M27" s="1122">
        <v>11</v>
      </c>
      <c r="N27" s="698"/>
      <c r="O27" s="698"/>
    </row>
    <row r="28" spans="1:15" ht="24" customHeight="1">
      <c r="A28" s="1124" t="s">
        <v>5294</v>
      </c>
      <c r="B28" s="1127" t="s">
        <v>5253</v>
      </c>
      <c r="C28" s="1123">
        <v>2047</v>
      </c>
      <c r="D28" s="1122">
        <v>135</v>
      </c>
      <c r="E28" s="1122">
        <v>1365</v>
      </c>
      <c r="F28" s="1122">
        <v>541</v>
      </c>
      <c r="G28" s="1122">
        <v>524</v>
      </c>
      <c r="H28" s="1122">
        <v>17</v>
      </c>
      <c r="I28" s="1122">
        <v>6</v>
      </c>
      <c r="J28" s="1123">
        <v>1997</v>
      </c>
      <c r="K28" s="1122">
        <v>482</v>
      </c>
      <c r="L28" s="1122">
        <v>474</v>
      </c>
      <c r="M28" s="1122">
        <v>8</v>
      </c>
      <c r="N28" s="698"/>
      <c r="O28" s="698"/>
    </row>
    <row r="29" spans="1:15" ht="24" customHeight="1">
      <c r="A29" s="1124" t="s">
        <v>5293</v>
      </c>
      <c r="B29" s="1127" t="s">
        <v>5251</v>
      </c>
      <c r="C29" s="1123">
        <v>7623</v>
      </c>
      <c r="D29" s="1122">
        <v>383</v>
      </c>
      <c r="E29" s="1122">
        <v>6244</v>
      </c>
      <c r="F29" s="1122">
        <v>944</v>
      </c>
      <c r="G29" s="1122">
        <v>927</v>
      </c>
      <c r="H29" s="1122">
        <v>17</v>
      </c>
      <c r="I29" s="1122">
        <v>52</v>
      </c>
      <c r="J29" s="1123">
        <v>8197</v>
      </c>
      <c r="K29" s="1122">
        <v>1505</v>
      </c>
      <c r="L29" s="1122">
        <v>1491</v>
      </c>
      <c r="M29" s="1122">
        <v>14</v>
      </c>
      <c r="N29" s="698"/>
      <c r="O29" s="698"/>
    </row>
    <row r="30" spans="1:15" ht="24" customHeight="1">
      <c r="A30" s="1124" t="s">
        <v>5292</v>
      </c>
      <c r="B30" s="1127" t="s">
        <v>5291</v>
      </c>
      <c r="C30" s="1123">
        <v>675</v>
      </c>
      <c r="D30" s="1122">
        <v>21</v>
      </c>
      <c r="E30" s="1122">
        <v>460</v>
      </c>
      <c r="F30" s="1122">
        <v>192</v>
      </c>
      <c r="G30" s="1122">
        <v>188</v>
      </c>
      <c r="H30" s="1122">
        <v>4</v>
      </c>
      <c r="I30" s="1122">
        <v>2</v>
      </c>
      <c r="J30" s="1123">
        <v>664</v>
      </c>
      <c r="K30" s="1122">
        <v>180</v>
      </c>
      <c r="L30" s="1122">
        <v>180</v>
      </c>
      <c r="M30" s="1122" t="s">
        <v>1946</v>
      </c>
      <c r="N30" s="698"/>
      <c r="O30" s="698"/>
    </row>
    <row r="31" spans="1:15" ht="25.5">
      <c r="A31" s="1124" t="s">
        <v>5290</v>
      </c>
      <c r="B31" s="1127" t="s">
        <v>6003</v>
      </c>
      <c r="C31" s="1123">
        <v>2214</v>
      </c>
      <c r="D31" s="1122">
        <v>242</v>
      </c>
      <c r="E31" s="1122">
        <v>1714</v>
      </c>
      <c r="F31" s="1122">
        <v>220</v>
      </c>
      <c r="G31" s="1122">
        <v>201</v>
      </c>
      <c r="H31" s="1122">
        <v>19</v>
      </c>
      <c r="I31" s="1122">
        <v>38</v>
      </c>
      <c r="J31" s="1123">
        <v>2496</v>
      </c>
      <c r="K31" s="1122">
        <v>491</v>
      </c>
      <c r="L31" s="1122">
        <v>476</v>
      </c>
      <c r="M31" s="1122">
        <v>15</v>
      </c>
      <c r="N31" s="698"/>
      <c r="O31" s="698"/>
    </row>
    <row r="32" spans="1:15" ht="24.75">
      <c r="A32" s="1124" t="s">
        <v>5289</v>
      </c>
      <c r="B32" s="1127" t="s">
        <v>5288</v>
      </c>
      <c r="C32" s="1123">
        <v>1368</v>
      </c>
      <c r="D32" s="1122">
        <v>40</v>
      </c>
      <c r="E32" s="1122">
        <v>1145</v>
      </c>
      <c r="F32" s="1122">
        <v>177</v>
      </c>
      <c r="G32" s="1122">
        <v>170</v>
      </c>
      <c r="H32" s="1122">
        <v>7</v>
      </c>
      <c r="I32" s="1122">
        <v>6</v>
      </c>
      <c r="J32" s="1123">
        <v>1485</v>
      </c>
      <c r="K32" s="1122">
        <v>292</v>
      </c>
      <c r="L32" s="1122">
        <v>286</v>
      </c>
      <c r="M32" s="1122">
        <v>6</v>
      </c>
      <c r="N32" s="698"/>
      <c r="O32" s="698"/>
    </row>
    <row r="33" spans="1:15" ht="24" customHeight="1">
      <c r="A33" s="1125"/>
      <c r="B33" s="1128"/>
      <c r="C33" s="786"/>
      <c r="D33" s="785"/>
      <c r="E33" s="785"/>
      <c r="F33" s="785"/>
      <c r="G33" s="785"/>
      <c r="H33" s="785"/>
      <c r="I33" s="785"/>
      <c r="J33" s="786"/>
      <c r="K33" s="785"/>
      <c r="L33" s="785"/>
      <c r="M33" s="785"/>
      <c r="N33" s="698"/>
      <c r="O33" s="698"/>
    </row>
    <row r="34" spans="1:15" ht="24" customHeight="1" thickBot="1">
      <c r="A34" s="1539" t="s">
        <v>5287</v>
      </c>
      <c r="B34" s="1540" t="s">
        <v>5286</v>
      </c>
      <c r="C34" s="1541">
        <v>1319</v>
      </c>
      <c r="D34" s="1542">
        <v>328</v>
      </c>
      <c r="E34" s="1542">
        <v>510</v>
      </c>
      <c r="F34" s="1542">
        <v>61</v>
      </c>
      <c r="G34" s="1542">
        <v>32</v>
      </c>
      <c r="H34" s="1542">
        <v>29</v>
      </c>
      <c r="I34" s="1542">
        <v>420</v>
      </c>
      <c r="J34" s="1541">
        <v>1320</v>
      </c>
      <c r="K34" s="1542">
        <v>37</v>
      </c>
      <c r="L34" s="1542">
        <v>32</v>
      </c>
      <c r="M34" s="1542">
        <v>5</v>
      </c>
      <c r="N34" s="698"/>
      <c r="O34" s="698"/>
    </row>
    <row r="35" spans="1:15" ht="15.95" customHeight="1">
      <c r="A35" s="782"/>
      <c r="B35" s="803" t="s">
        <v>5285</v>
      </c>
      <c r="M35" s="3784" t="s">
        <v>6004</v>
      </c>
      <c r="N35" s="698"/>
      <c r="O35" s="698"/>
    </row>
    <row r="36" spans="1:15">
      <c r="A36" s="1107"/>
      <c r="B36" s="782" t="s">
        <v>5284</v>
      </c>
      <c r="N36" s="698"/>
      <c r="O36" s="698"/>
    </row>
    <row r="37" spans="1:15">
      <c r="N37" s="698"/>
      <c r="O37" s="698"/>
    </row>
  </sheetData>
  <mergeCells count="7">
    <mergeCell ref="A18:B18"/>
    <mergeCell ref="A2:B5"/>
    <mergeCell ref="D4:E4"/>
    <mergeCell ref="F4:H4"/>
    <mergeCell ref="A6:B6"/>
    <mergeCell ref="A8:B8"/>
    <mergeCell ref="A13:B13"/>
  </mergeCells>
  <phoneticPr fontId="2"/>
  <hyperlinks>
    <hyperlink ref="O2" location="目次!F27" display="目　次" xr:uid="{00000000-0004-0000-1400-000000000000}"/>
  </hyperlinks>
  <pageMargins left="0.86614173228346458" right="0.86614173228346458" top="0.98425196850393704" bottom="0.98425196850393704" header="0.51181102362204722" footer="0.51181102362204722"/>
  <pageSetup paperSize="9" scale="79" orientation="portrait" horizontalDpi="300" verticalDpi="300" r:id="rId1"/>
  <headerFooter alignWithMargins="0"/>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K44"/>
  <sheetViews>
    <sheetView showGridLines="0" zoomScaleNormal="100" zoomScaleSheetLayoutView="100" workbookViewId="0">
      <selection activeCell="K2" sqref="K2"/>
    </sheetView>
  </sheetViews>
  <sheetFormatPr defaultRowHeight="12.75"/>
  <cols>
    <col min="1" max="1" width="2.125" style="64" customWidth="1"/>
    <col min="2" max="2" width="23.125" style="64" customWidth="1"/>
    <col min="3" max="4" width="10.375" style="64" customWidth="1"/>
    <col min="5" max="5" width="11" style="64" bestFit="1" customWidth="1"/>
    <col min="6" max="7" width="10.25" style="65" customWidth="1"/>
    <col min="8" max="8" width="10.25" style="64" customWidth="1"/>
    <col min="9" max="9" width="10.5" style="64" customWidth="1"/>
    <col min="10" max="10" width="9" style="64"/>
    <col min="11" max="11" width="11.875" style="64" customWidth="1"/>
    <col min="12" max="16384" width="9" style="64"/>
  </cols>
  <sheetData>
    <row r="1" spans="1:11" ht="19.5" customHeight="1" thickBot="1">
      <c r="A1" s="594" t="s">
        <v>265</v>
      </c>
      <c r="C1" s="67"/>
      <c r="D1" s="67"/>
      <c r="I1" s="533" t="s">
        <v>264</v>
      </c>
    </row>
    <row r="2" spans="1:11" s="65" customFormat="1" ht="32.25" customHeight="1">
      <c r="A2" s="6592" t="s">
        <v>263</v>
      </c>
      <c r="B2" s="6190"/>
      <c r="C2" s="3552" t="s">
        <v>7139</v>
      </c>
      <c r="D2" s="3551" t="s">
        <v>7138</v>
      </c>
      <c r="E2" s="3975" t="s">
        <v>262</v>
      </c>
      <c r="F2" s="3975" t="s">
        <v>261</v>
      </c>
      <c r="G2" s="3975" t="s">
        <v>260</v>
      </c>
      <c r="H2" s="6599" t="s">
        <v>6881</v>
      </c>
      <c r="I2" s="6600"/>
      <c r="K2" s="592" t="s">
        <v>8086</v>
      </c>
    </row>
    <row r="3" spans="1:11" s="65" customFormat="1" ht="16.5" customHeight="1">
      <c r="A3" s="6593"/>
      <c r="B3" s="6594"/>
      <c r="C3" s="4127" t="s">
        <v>259</v>
      </c>
      <c r="D3" s="4127" t="s">
        <v>259</v>
      </c>
      <c r="E3" s="4127" t="s">
        <v>259</v>
      </c>
      <c r="F3" s="4127" t="s">
        <v>259</v>
      </c>
      <c r="G3" s="4127" t="s">
        <v>259</v>
      </c>
      <c r="H3" s="4127" t="s">
        <v>259</v>
      </c>
      <c r="I3" s="1193" t="s">
        <v>258</v>
      </c>
    </row>
    <row r="4" spans="1:11" ht="24" customHeight="1">
      <c r="A4" s="6595" t="s">
        <v>257</v>
      </c>
      <c r="B4" s="6596"/>
      <c r="C4" s="82">
        <v>47447827</v>
      </c>
      <c r="D4" s="82">
        <v>47633941</v>
      </c>
      <c r="E4" s="82">
        <v>59940420</v>
      </c>
      <c r="F4" s="72">
        <f>SUM(F5:F27)</f>
        <v>54198650</v>
      </c>
      <c r="G4" s="72">
        <f>SUM(G5:G27)</f>
        <v>51208913</v>
      </c>
      <c r="H4" s="72">
        <f>SUM(H5:H27)</f>
        <v>50283201</v>
      </c>
      <c r="I4" s="4666">
        <v>100</v>
      </c>
    </row>
    <row r="5" spans="1:11" ht="24" customHeight="1">
      <c r="A5" s="84"/>
      <c r="B5" s="83" t="s">
        <v>256</v>
      </c>
      <c r="C5" s="82">
        <v>13254380</v>
      </c>
      <c r="D5" s="82">
        <v>14020419</v>
      </c>
      <c r="E5" s="82">
        <v>13123343</v>
      </c>
      <c r="F5" s="72">
        <v>12916317</v>
      </c>
      <c r="G5" s="72">
        <v>13278844</v>
      </c>
      <c r="H5" s="72">
        <v>13425240</v>
      </c>
      <c r="I5" s="4667">
        <f>IFERROR(ROUND(H5/$H$4*100,1),"")+0.1</f>
        <v>26.8</v>
      </c>
      <c r="K5" s="3549"/>
    </row>
    <row r="6" spans="1:11" ht="24" customHeight="1">
      <c r="A6" s="84"/>
      <c r="B6" s="83" t="s">
        <v>255</v>
      </c>
      <c r="C6" s="82">
        <v>454922</v>
      </c>
      <c r="D6" s="82">
        <v>474787</v>
      </c>
      <c r="E6" s="82">
        <v>493383</v>
      </c>
      <c r="F6" s="72">
        <v>500378</v>
      </c>
      <c r="G6" s="72">
        <v>508834</v>
      </c>
      <c r="H6" s="72">
        <v>512638</v>
      </c>
      <c r="I6" s="4667">
        <f t="shared" ref="I6:I19" si="0">IFERROR(ROUND(H6/$H$4*100,1),"")</f>
        <v>1</v>
      </c>
      <c r="K6" s="3549"/>
    </row>
    <row r="7" spans="1:11" ht="24" customHeight="1">
      <c r="A7" s="84"/>
      <c r="B7" s="83" t="s">
        <v>254</v>
      </c>
      <c r="C7" s="82">
        <v>24970</v>
      </c>
      <c r="D7" s="82">
        <v>11482</v>
      </c>
      <c r="E7" s="82">
        <v>10898</v>
      </c>
      <c r="F7" s="72">
        <v>8795</v>
      </c>
      <c r="G7" s="72">
        <v>4891</v>
      </c>
      <c r="H7" s="72">
        <v>3935</v>
      </c>
      <c r="I7" s="4667">
        <f t="shared" si="0"/>
        <v>0</v>
      </c>
      <c r="K7" s="3549"/>
    </row>
    <row r="8" spans="1:11" ht="24" customHeight="1">
      <c r="A8" s="84"/>
      <c r="B8" s="83" t="s">
        <v>253</v>
      </c>
      <c r="C8" s="82">
        <v>42422</v>
      </c>
      <c r="D8" s="82">
        <v>50518</v>
      </c>
      <c r="E8" s="82">
        <v>48026</v>
      </c>
      <c r="F8" s="72">
        <v>68113</v>
      </c>
      <c r="G8" s="72">
        <v>59081</v>
      </c>
      <c r="H8" s="72">
        <v>72131</v>
      </c>
      <c r="I8" s="4667">
        <f t="shared" si="0"/>
        <v>0.1</v>
      </c>
      <c r="K8" s="3549"/>
    </row>
    <row r="9" spans="1:11" ht="24" customHeight="1">
      <c r="A9" s="84"/>
      <c r="B9" s="83" t="s">
        <v>252</v>
      </c>
      <c r="C9" s="82">
        <v>35583</v>
      </c>
      <c r="D9" s="82">
        <v>29015</v>
      </c>
      <c r="E9" s="82">
        <v>55401</v>
      </c>
      <c r="F9" s="72">
        <v>73147</v>
      </c>
      <c r="G9" s="72">
        <v>42650</v>
      </c>
      <c r="H9" s="72">
        <v>71817</v>
      </c>
      <c r="I9" s="4667">
        <f t="shared" si="0"/>
        <v>0.1</v>
      </c>
      <c r="K9" s="3549"/>
    </row>
    <row r="10" spans="1:11" ht="24" customHeight="1">
      <c r="A10" s="84"/>
      <c r="B10" s="83" t="s">
        <v>251</v>
      </c>
      <c r="C10" s="82">
        <v>2080360</v>
      </c>
      <c r="D10" s="82">
        <v>1970615</v>
      </c>
      <c r="E10" s="82">
        <v>2389303</v>
      </c>
      <c r="F10" s="72">
        <v>2589441</v>
      </c>
      <c r="G10" s="72">
        <v>2671199</v>
      </c>
      <c r="H10" s="72">
        <v>2634080</v>
      </c>
      <c r="I10" s="4667">
        <f t="shared" si="0"/>
        <v>5.2</v>
      </c>
      <c r="K10" s="3549"/>
    </row>
    <row r="11" spans="1:11" ht="24" customHeight="1">
      <c r="A11" s="84"/>
      <c r="B11" s="83" t="s">
        <v>250</v>
      </c>
      <c r="C11" s="82" t="s">
        <v>219</v>
      </c>
      <c r="D11" s="82" t="s">
        <v>219</v>
      </c>
      <c r="E11" s="82"/>
      <c r="F11" s="72"/>
      <c r="G11" s="72"/>
      <c r="H11" s="72">
        <v>0</v>
      </c>
      <c r="I11" s="4667">
        <f t="shared" si="0"/>
        <v>0</v>
      </c>
      <c r="K11" s="3549"/>
    </row>
    <row r="12" spans="1:11" ht="24" customHeight="1">
      <c r="A12" s="84"/>
      <c r="B12" s="83" t="s">
        <v>249</v>
      </c>
      <c r="C12" s="82">
        <v>107521</v>
      </c>
      <c r="D12" s="82">
        <v>63669</v>
      </c>
      <c r="E12" s="82"/>
      <c r="F12" s="72"/>
      <c r="G12" s="72"/>
      <c r="H12" s="72">
        <v>0</v>
      </c>
      <c r="I12" s="4667">
        <f t="shared" si="0"/>
        <v>0</v>
      </c>
      <c r="K12" s="3549"/>
    </row>
    <row r="13" spans="1:11" ht="24" customHeight="1">
      <c r="A13" s="84"/>
      <c r="B13" s="83" t="s">
        <v>248</v>
      </c>
      <c r="C13" s="82" t="s">
        <v>219</v>
      </c>
      <c r="D13" s="82">
        <v>15536</v>
      </c>
      <c r="E13" s="82">
        <v>30878</v>
      </c>
      <c r="F13" s="72">
        <v>33345</v>
      </c>
      <c r="G13" s="72">
        <v>32072</v>
      </c>
      <c r="H13" s="72">
        <v>40241</v>
      </c>
      <c r="I13" s="4667">
        <f t="shared" si="0"/>
        <v>0.1</v>
      </c>
      <c r="K13" s="3549"/>
    </row>
    <row r="14" spans="1:11" ht="24" customHeight="1">
      <c r="A14" s="84"/>
      <c r="B14" s="83" t="s">
        <v>247</v>
      </c>
      <c r="C14" s="82"/>
      <c r="D14" s="82"/>
      <c r="E14" s="82">
        <v>100301</v>
      </c>
      <c r="F14" s="72">
        <v>230399</v>
      </c>
      <c r="G14" s="72">
        <v>272866</v>
      </c>
      <c r="H14" s="72">
        <v>250780</v>
      </c>
      <c r="I14" s="4667">
        <f t="shared" si="0"/>
        <v>0.5</v>
      </c>
      <c r="K14" s="3549"/>
    </row>
    <row r="15" spans="1:11" ht="24" customHeight="1">
      <c r="A15" s="84"/>
      <c r="B15" s="83" t="s">
        <v>246</v>
      </c>
      <c r="C15" s="82">
        <v>61688</v>
      </c>
      <c r="D15" s="82">
        <v>280014</v>
      </c>
      <c r="E15" s="82">
        <v>102680</v>
      </c>
      <c r="F15" s="72">
        <v>388774</v>
      </c>
      <c r="G15" s="72">
        <v>111628</v>
      </c>
      <c r="H15" s="72">
        <v>123766</v>
      </c>
      <c r="I15" s="4667">
        <f t="shared" si="0"/>
        <v>0.2</v>
      </c>
      <c r="K15" s="3550"/>
    </row>
    <row r="16" spans="1:11" ht="24" customHeight="1">
      <c r="A16" s="84"/>
      <c r="B16" s="83" t="s">
        <v>245</v>
      </c>
      <c r="C16" s="82">
        <v>11659503</v>
      </c>
      <c r="D16" s="82">
        <v>11694062</v>
      </c>
      <c r="E16" s="82">
        <v>11457215</v>
      </c>
      <c r="F16" s="72">
        <v>12939297</v>
      </c>
      <c r="G16" s="72">
        <v>12751500</v>
      </c>
      <c r="H16" s="72">
        <v>12483809</v>
      </c>
      <c r="I16" s="4667">
        <f t="shared" si="0"/>
        <v>24.8</v>
      </c>
      <c r="K16" s="3549"/>
    </row>
    <row r="17" spans="1:11" ht="24" customHeight="1">
      <c r="A17" s="84"/>
      <c r="B17" s="83" t="s">
        <v>244</v>
      </c>
      <c r="C17" s="82">
        <v>14328</v>
      </c>
      <c r="D17" s="82">
        <v>13222</v>
      </c>
      <c r="E17" s="82">
        <v>14458</v>
      </c>
      <c r="F17" s="72">
        <v>13560</v>
      </c>
      <c r="G17" s="72">
        <v>11305</v>
      </c>
      <c r="H17" s="72">
        <v>9657</v>
      </c>
      <c r="I17" s="4667">
        <f t="shared" si="0"/>
        <v>0</v>
      </c>
      <c r="K17" s="3549"/>
    </row>
    <row r="18" spans="1:11" ht="24" customHeight="1">
      <c r="A18" s="84"/>
      <c r="B18" s="83" t="s">
        <v>243</v>
      </c>
      <c r="C18" s="82">
        <v>592712</v>
      </c>
      <c r="D18" s="82">
        <v>475227</v>
      </c>
      <c r="E18" s="82">
        <v>356093</v>
      </c>
      <c r="F18" s="72">
        <v>304474</v>
      </c>
      <c r="G18" s="72">
        <v>306965</v>
      </c>
      <c r="H18" s="72">
        <v>215873</v>
      </c>
      <c r="I18" s="4667">
        <f t="shared" si="0"/>
        <v>0.4</v>
      </c>
      <c r="K18" s="3549"/>
    </row>
    <row r="19" spans="1:11" ht="24" customHeight="1">
      <c r="A19" s="84"/>
      <c r="B19" s="83" t="s">
        <v>242</v>
      </c>
      <c r="C19" s="82">
        <v>856337</v>
      </c>
      <c r="D19" s="82">
        <v>762691</v>
      </c>
      <c r="E19" s="82">
        <v>640276</v>
      </c>
      <c r="F19" s="72">
        <f>397264+238292</f>
        <v>635556</v>
      </c>
      <c r="G19" s="72">
        <v>658555</v>
      </c>
      <c r="H19" s="72">
        <v>618730</v>
      </c>
      <c r="I19" s="4667">
        <f t="shared" si="0"/>
        <v>1.2</v>
      </c>
      <c r="K19" s="3549"/>
    </row>
    <row r="20" spans="1:11" ht="24" customHeight="1">
      <c r="A20" s="84"/>
      <c r="B20" s="83" t="s">
        <v>241</v>
      </c>
      <c r="C20" s="82">
        <v>5565434</v>
      </c>
      <c r="D20" s="82">
        <v>5919750</v>
      </c>
      <c r="E20" s="82">
        <v>18449507</v>
      </c>
      <c r="F20" s="72">
        <v>9999054</v>
      </c>
      <c r="G20" s="72">
        <v>8552400</v>
      </c>
      <c r="H20" s="72">
        <v>8726756</v>
      </c>
      <c r="I20" s="4667">
        <f>IFERROR(ROUND(H20/$H$4*100,1),"")+0.1</f>
        <v>17.5</v>
      </c>
      <c r="K20" s="3549"/>
    </row>
    <row r="21" spans="1:11" ht="24" customHeight="1">
      <c r="A21" s="84"/>
      <c r="B21" s="83" t="s">
        <v>240</v>
      </c>
      <c r="C21" s="82">
        <v>2884613</v>
      </c>
      <c r="D21" s="82">
        <v>2850212</v>
      </c>
      <c r="E21" s="82">
        <v>3354721</v>
      </c>
      <c r="F21" s="72">
        <v>3188702</v>
      </c>
      <c r="G21" s="72">
        <v>3503251</v>
      </c>
      <c r="H21" s="72">
        <v>3338714</v>
      </c>
      <c r="I21" s="4667">
        <f>IFERROR(ROUND(H21/$H$4*100,1),"")+0.1</f>
        <v>6.6999999999999993</v>
      </c>
      <c r="K21" s="3549"/>
    </row>
    <row r="22" spans="1:11" ht="24" customHeight="1">
      <c r="A22" s="84"/>
      <c r="B22" s="83" t="s">
        <v>239</v>
      </c>
      <c r="C22" s="82">
        <v>123203</v>
      </c>
      <c r="D22" s="82">
        <v>190264</v>
      </c>
      <c r="E22" s="82">
        <v>123261</v>
      </c>
      <c r="F22" s="72">
        <v>463466</v>
      </c>
      <c r="G22" s="72">
        <v>327612</v>
      </c>
      <c r="H22" s="72">
        <v>89958</v>
      </c>
      <c r="I22" s="4667">
        <f t="shared" ref="I22:I27" si="1">IFERROR(ROUND(H22/$H$4*100,1),"")</f>
        <v>0.2</v>
      </c>
      <c r="K22" s="3549"/>
    </row>
    <row r="23" spans="1:11" ht="24" customHeight="1">
      <c r="A23" s="84"/>
      <c r="B23" s="83" t="s">
        <v>238</v>
      </c>
      <c r="C23" s="82">
        <v>218400</v>
      </c>
      <c r="D23" s="82">
        <v>323414</v>
      </c>
      <c r="E23" s="82">
        <v>411533</v>
      </c>
      <c r="F23" s="72">
        <v>498699</v>
      </c>
      <c r="G23" s="72">
        <v>469018</v>
      </c>
      <c r="H23" s="72">
        <v>494912</v>
      </c>
      <c r="I23" s="4667">
        <f t="shared" si="1"/>
        <v>1</v>
      </c>
      <c r="K23" s="3549"/>
    </row>
    <row r="24" spans="1:11" ht="24" customHeight="1">
      <c r="A24" s="84"/>
      <c r="B24" s="83" t="s">
        <v>237</v>
      </c>
      <c r="C24" s="82">
        <v>676506</v>
      </c>
      <c r="D24" s="82">
        <v>174426</v>
      </c>
      <c r="E24" s="82">
        <v>384980</v>
      </c>
      <c r="F24" s="72">
        <v>2101190</v>
      </c>
      <c r="G24" s="72">
        <v>295117</v>
      </c>
      <c r="H24" s="72">
        <v>463036</v>
      </c>
      <c r="I24" s="4667">
        <f t="shared" si="1"/>
        <v>0.9</v>
      </c>
      <c r="K24" s="3549"/>
    </row>
    <row r="25" spans="1:11" ht="24" customHeight="1">
      <c r="A25" s="84"/>
      <c r="B25" s="83" t="s">
        <v>236</v>
      </c>
      <c r="C25" s="82">
        <v>1040014</v>
      </c>
      <c r="D25" s="82">
        <v>1246698</v>
      </c>
      <c r="E25" s="82">
        <v>1755288</v>
      </c>
      <c r="F25" s="72">
        <v>1145305</v>
      </c>
      <c r="G25" s="72">
        <v>1389313</v>
      </c>
      <c r="H25" s="72">
        <v>827810</v>
      </c>
      <c r="I25" s="4667">
        <f t="shared" si="1"/>
        <v>1.6</v>
      </c>
      <c r="K25" s="3550"/>
    </row>
    <row r="26" spans="1:11" ht="24" customHeight="1">
      <c r="A26" s="84"/>
      <c r="B26" s="83" t="s">
        <v>235</v>
      </c>
      <c r="C26" s="82">
        <v>2682131</v>
      </c>
      <c r="D26" s="82">
        <v>2567820</v>
      </c>
      <c r="E26" s="82">
        <v>2778175</v>
      </c>
      <c r="F26" s="72">
        <v>2364138</v>
      </c>
      <c r="G26" s="72">
        <v>2605712</v>
      </c>
      <c r="H26" s="72">
        <v>2296018</v>
      </c>
      <c r="I26" s="4667">
        <f t="shared" si="1"/>
        <v>4.5999999999999996</v>
      </c>
      <c r="K26" s="3549"/>
    </row>
    <row r="27" spans="1:11" ht="24" customHeight="1" thickBot="1">
      <c r="A27" s="81"/>
      <c r="B27" s="80" t="s">
        <v>234</v>
      </c>
      <c r="C27" s="79">
        <v>5072800</v>
      </c>
      <c r="D27" s="79">
        <v>4500100</v>
      </c>
      <c r="E27" s="79">
        <v>3860700</v>
      </c>
      <c r="F27" s="78">
        <v>3736500</v>
      </c>
      <c r="G27" s="78">
        <v>3356100</v>
      </c>
      <c r="H27" s="78">
        <v>3583300</v>
      </c>
      <c r="I27" s="4667">
        <f t="shared" si="1"/>
        <v>7.1</v>
      </c>
      <c r="K27" s="3549"/>
    </row>
    <row r="28" spans="1:11" ht="24" customHeight="1" thickTop="1">
      <c r="A28" s="6597" t="s">
        <v>233</v>
      </c>
      <c r="B28" s="6598"/>
      <c r="C28" s="77">
        <v>46201129</v>
      </c>
      <c r="D28" s="77">
        <v>45878653</v>
      </c>
      <c r="E28" s="77">
        <v>58795115</v>
      </c>
      <c r="F28" s="76">
        <f>SUM(F29:F41)</f>
        <v>52809337</v>
      </c>
      <c r="G28" s="76">
        <f>SUM(G29:G41)</f>
        <v>50381103</v>
      </c>
      <c r="H28" s="76">
        <f>SUM(H29:H41)</f>
        <v>49308804</v>
      </c>
      <c r="I28" s="4668">
        <v>100</v>
      </c>
    </row>
    <row r="29" spans="1:11" ht="24" customHeight="1">
      <c r="A29" s="75"/>
      <c r="B29" s="74" t="s">
        <v>232</v>
      </c>
      <c r="C29" s="73">
        <v>270941</v>
      </c>
      <c r="D29" s="73">
        <v>275831</v>
      </c>
      <c r="E29" s="73">
        <v>268602</v>
      </c>
      <c r="F29" s="72">
        <v>258243</v>
      </c>
      <c r="G29" s="72">
        <v>270909</v>
      </c>
      <c r="H29" s="72">
        <v>265599</v>
      </c>
      <c r="I29" s="4667">
        <f t="shared" ref="I29:I39" si="2">IFERROR(ROUND(H29/$H$28*100,1),"")</f>
        <v>0.5</v>
      </c>
    </row>
    <row r="30" spans="1:11" ht="24" customHeight="1">
      <c r="A30" s="75"/>
      <c r="B30" s="74" t="s">
        <v>231</v>
      </c>
      <c r="C30" s="73">
        <v>4637126</v>
      </c>
      <c r="D30" s="73">
        <v>4906250</v>
      </c>
      <c r="E30" s="73">
        <v>15938085</v>
      </c>
      <c r="F30" s="72">
        <v>7019089</v>
      </c>
      <c r="G30" s="72">
        <v>6899636</v>
      </c>
      <c r="H30" s="72">
        <v>5917647</v>
      </c>
      <c r="I30" s="4667">
        <f t="shared" si="2"/>
        <v>12</v>
      </c>
    </row>
    <row r="31" spans="1:11" ht="24" customHeight="1">
      <c r="A31" s="75"/>
      <c r="B31" s="74" t="s">
        <v>230</v>
      </c>
      <c r="C31" s="73">
        <v>16403627</v>
      </c>
      <c r="D31" s="73">
        <v>15896941</v>
      </c>
      <c r="E31" s="73">
        <v>15866923</v>
      </c>
      <c r="F31" s="72">
        <v>17949903</v>
      </c>
      <c r="G31" s="72">
        <v>17425327</v>
      </c>
      <c r="H31" s="72">
        <v>17732668</v>
      </c>
      <c r="I31" s="4667">
        <f t="shared" si="2"/>
        <v>36</v>
      </c>
    </row>
    <row r="32" spans="1:11" ht="24" customHeight="1">
      <c r="A32" s="75"/>
      <c r="B32" s="74" t="s">
        <v>229</v>
      </c>
      <c r="C32" s="73">
        <v>3892162</v>
      </c>
      <c r="D32" s="73">
        <v>3910766</v>
      </c>
      <c r="E32" s="73">
        <v>4268348</v>
      </c>
      <c r="F32" s="72">
        <v>4839166</v>
      </c>
      <c r="G32" s="72">
        <v>4725513</v>
      </c>
      <c r="H32" s="72">
        <v>4945056</v>
      </c>
      <c r="I32" s="4667">
        <f t="shared" si="2"/>
        <v>10</v>
      </c>
    </row>
    <row r="33" spans="1:9" ht="24" customHeight="1">
      <c r="A33" s="75"/>
      <c r="B33" s="74" t="s">
        <v>228</v>
      </c>
      <c r="C33" s="73">
        <v>146472</v>
      </c>
      <c r="D33" s="73">
        <v>241234</v>
      </c>
      <c r="E33" s="73">
        <v>925499</v>
      </c>
      <c r="F33" s="72">
        <v>157899</v>
      </c>
      <c r="G33" s="72">
        <v>136101</v>
      </c>
      <c r="H33" s="72">
        <v>130175</v>
      </c>
      <c r="I33" s="4667">
        <f t="shared" si="2"/>
        <v>0.3</v>
      </c>
    </row>
    <row r="34" spans="1:9" ht="24" customHeight="1">
      <c r="A34" s="75"/>
      <c r="B34" s="74" t="s">
        <v>227</v>
      </c>
      <c r="C34" s="73">
        <v>1562625</v>
      </c>
      <c r="D34" s="73">
        <v>1657422</v>
      </c>
      <c r="E34" s="73">
        <v>1706430</v>
      </c>
      <c r="F34" s="72">
        <v>1483518</v>
      </c>
      <c r="G34" s="72">
        <v>1804139</v>
      </c>
      <c r="H34" s="72">
        <v>1565613</v>
      </c>
      <c r="I34" s="4667">
        <f t="shared" si="2"/>
        <v>3.2</v>
      </c>
    </row>
    <row r="35" spans="1:9" ht="24" customHeight="1">
      <c r="A35" s="75"/>
      <c r="B35" s="74" t="s">
        <v>226</v>
      </c>
      <c r="C35" s="73">
        <v>2715716</v>
      </c>
      <c r="D35" s="73">
        <v>2510083</v>
      </c>
      <c r="E35" s="73">
        <v>2894584</v>
      </c>
      <c r="F35" s="72">
        <v>3140720</v>
      </c>
      <c r="G35" s="72">
        <v>3406866</v>
      </c>
      <c r="H35" s="72">
        <v>2550234</v>
      </c>
      <c r="I35" s="4667">
        <f t="shared" si="2"/>
        <v>5.2</v>
      </c>
    </row>
    <row r="36" spans="1:9" ht="24" customHeight="1">
      <c r="A36" s="75"/>
      <c r="B36" s="74" t="s">
        <v>225</v>
      </c>
      <c r="C36" s="73">
        <v>4660015</v>
      </c>
      <c r="D36" s="73">
        <v>4390077</v>
      </c>
      <c r="E36" s="73">
        <v>4638675</v>
      </c>
      <c r="F36" s="72">
        <v>6097895</v>
      </c>
      <c r="G36" s="72">
        <v>4280660</v>
      </c>
      <c r="H36" s="72">
        <v>4354014</v>
      </c>
      <c r="I36" s="4667">
        <f t="shared" si="2"/>
        <v>8.8000000000000007</v>
      </c>
    </row>
    <row r="37" spans="1:9" ht="24" customHeight="1">
      <c r="A37" s="75"/>
      <c r="B37" s="74" t="s">
        <v>224</v>
      </c>
      <c r="C37" s="73">
        <v>1390115</v>
      </c>
      <c r="D37" s="73">
        <v>1650444</v>
      </c>
      <c r="E37" s="73">
        <v>1589915</v>
      </c>
      <c r="F37" s="72">
        <v>1515868</v>
      </c>
      <c r="G37" s="72">
        <v>1457806</v>
      </c>
      <c r="H37" s="72">
        <v>1291496</v>
      </c>
      <c r="I37" s="4667">
        <f t="shared" si="2"/>
        <v>2.6</v>
      </c>
    </row>
    <row r="38" spans="1:9" ht="24" customHeight="1">
      <c r="A38" s="75"/>
      <c r="B38" s="74" t="s">
        <v>223</v>
      </c>
      <c r="C38" s="73">
        <v>5096564</v>
      </c>
      <c r="D38" s="73">
        <v>5339040</v>
      </c>
      <c r="E38" s="73">
        <v>4910286</v>
      </c>
      <c r="F38" s="72">
        <v>4717040</v>
      </c>
      <c r="G38" s="72">
        <v>4575389</v>
      </c>
      <c r="H38" s="72">
        <v>4935776</v>
      </c>
      <c r="I38" s="4667">
        <f t="shared" si="2"/>
        <v>10</v>
      </c>
    </row>
    <row r="39" spans="1:9" ht="24" customHeight="1">
      <c r="A39" s="75"/>
      <c r="B39" s="74" t="s">
        <v>222</v>
      </c>
      <c r="C39" s="73">
        <v>337211</v>
      </c>
      <c r="D39" s="73">
        <v>141504</v>
      </c>
      <c r="E39" s="73">
        <v>980104</v>
      </c>
      <c r="F39" s="72">
        <v>842030</v>
      </c>
      <c r="G39" s="72">
        <v>440524</v>
      </c>
      <c r="H39" s="72">
        <v>616180</v>
      </c>
      <c r="I39" s="4667">
        <f t="shared" si="2"/>
        <v>1.2</v>
      </c>
    </row>
    <row r="40" spans="1:9" ht="24" customHeight="1">
      <c r="A40" s="75"/>
      <c r="B40" s="74" t="s">
        <v>221</v>
      </c>
      <c r="C40" s="73">
        <v>5088555</v>
      </c>
      <c r="D40" s="73">
        <v>4959061</v>
      </c>
      <c r="E40" s="73">
        <v>4807664</v>
      </c>
      <c r="F40" s="72">
        <v>4787966</v>
      </c>
      <c r="G40" s="72">
        <v>4958233</v>
      </c>
      <c r="H40" s="72">
        <v>5004346</v>
      </c>
      <c r="I40" s="4667">
        <f>IFERROR(ROUND(H40/$H$28*100,1),"")+0.1</f>
        <v>10.199999999999999</v>
      </c>
    </row>
    <row r="41" spans="1:9" ht="24" customHeight="1" thickBot="1">
      <c r="A41" s="71"/>
      <c r="B41" s="70" t="s">
        <v>220</v>
      </c>
      <c r="C41" s="69" t="s">
        <v>219</v>
      </c>
      <c r="D41" s="69" t="s">
        <v>219</v>
      </c>
      <c r="E41" s="69"/>
      <c r="F41" s="68"/>
      <c r="G41" s="68"/>
      <c r="H41" s="68"/>
      <c r="I41" s="4669">
        <f>IFERROR(ROUND(H41/$H$28*100,1),"")</f>
        <v>0</v>
      </c>
    </row>
    <row r="42" spans="1:9" ht="16.5" customHeight="1">
      <c r="C42" s="67"/>
      <c r="D42" s="67"/>
      <c r="I42" s="533" t="s">
        <v>6357</v>
      </c>
    </row>
    <row r="43" spans="1:9" ht="15.95" customHeight="1"/>
    <row r="44" spans="1:9">
      <c r="B44" s="66"/>
    </row>
  </sheetData>
  <mergeCells count="4">
    <mergeCell ref="A2:B3"/>
    <mergeCell ref="A4:B4"/>
    <mergeCell ref="A28:B28"/>
    <mergeCell ref="H2:I2"/>
  </mergeCells>
  <phoneticPr fontId="2"/>
  <hyperlinks>
    <hyperlink ref="K2" location="目次!F257" display="目　次" xr:uid="{00000000-0004-0000-DA00-000000000000}"/>
  </hyperlinks>
  <pageMargins left="0.25" right="0.25" top="0.75" bottom="0.75" header="0.3" footer="0.3"/>
  <pageSetup paperSize="9" scale="74" orientation="portrait" horizontalDpi="300" verticalDpi="300" r:id="rId1"/>
  <headerFooter alignWithMargins="0"/>
  <legacy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26"/>
  <sheetViews>
    <sheetView showGridLines="0" zoomScaleNormal="100" zoomScaleSheetLayoutView="130" workbookViewId="0">
      <selection activeCell="J2" sqref="J2"/>
    </sheetView>
  </sheetViews>
  <sheetFormatPr defaultRowHeight="18.75"/>
  <cols>
    <col min="1" max="1" width="2.125" style="64" customWidth="1"/>
    <col min="2" max="2" width="19.125" style="64" customWidth="1"/>
    <col min="3" max="3" width="11.125" style="64" bestFit="1" customWidth="1"/>
    <col min="4" max="5" width="10.25" style="64" customWidth="1"/>
    <col min="6" max="6" width="10.875" style="64" customWidth="1"/>
    <col min="7" max="8" width="10.875" style="64" bestFit="1" customWidth="1"/>
    <col min="9" max="9" width="9.625" style="85" bestFit="1" customWidth="1"/>
    <col min="10" max="10" width="10.625" style="64" customWidth="1"/>
    <col min="11" max="16384" width="9" style="64"/>
  </cols>
  <sheetData>
    <row r="1" spans="1:10" ht="21" customHeight="1" thickBot="1">
      <c r="A1" s="594" t="s">
        <v>272</v>
      </c>
      <c r="B1" s="128"/>
      <c r="C1" s="2596"/>
      <c r="D1" s="3"/>
      <c r="E1" s="3"/>
      <c r="F1" s="3"/>
      <c r="G1" s="533" t="s">
        <v>264</v>
      </c>
      <c r="H1" s="533" t="s">
        <v>264</v>
      </c>
      <c r="I1" s="1279"/>
    </row>
    <row r="2" spans="1:10" s="65" customFormat="1" ht="41.25" customHeight="1">
      <c r="A2" s="5726" t="s">
        <v>271</v>
      </c>
      <c r="B2" s="5727"/>
      <c r="C2" s="3565">
        <v>30</v>
      </c>
      <c r="D2" s="3563" t="s">
        <v>7140</v>
      </c>
      <c r="E2" s="3564">
        <v>2</v>
      </c>
      <c r="F2" s="3563">
        <v>3</v>
      </c>
      <c r="G2" s="3562">
        <v>4</v>
      </c>
      <c r="H2" s="3562">
        <v>5</v>
      </c>
      <c r="I2" s="4670"/>
      <c r="J2" s="592" t="s">
        <v>8086</v>
      </c>
    </row>
    <row r="3" spans="1:10" s="65" customFormat="1" ht="15.95" customHeight="1">
      <c r="A3" s="5728"/>
      <c r="B3" s="5534"/>
      <c r="C3" s="4119" t="s">
        <v>259</v>
      </c>
      <c r="D3" s="92" t="s">
        <v>259</v>
      </c>
      <c r="E3" s="92" t="s">
        <v>259</v>
      </c>
      <c r="F3" s="92" t="s">
        <v>259</v>
      </c>
      <c r="G3" s="92" t="s">
        <v>259</v>
      </c>
      <c r="H3" s="92" t="s">
        <v>259</v>
      </c>
      <c r="I3" s="4670"/>
    </row>
    <row r="4" spans="1:10" ht="20.100000000000001" customHeight="1">
      <c r="A4" s="6602" t="s">
        <v>270</v>
      </c>
      <c r="B4" s="6603"/>
      <c r="C4" s="3561">
        <v>47447827</v>
      </c>
      <c r="D4" s="3560">
        <v>47633941</v>
      </c>
      <c r="E4" s="90">
        <v>59940420</v>
      </c>
      <c r="F4" s="89">
        <v>54198650</v>
      </c>
      <c r="G4" s="89">
        <f>'231'!G4</f>
        <v>51208913</v>
      </c>
      <c r="H4" s="89">
        <f>'231'!H4</f>
        <v>50283201</v>
      </c>
      <c r="I4" s="1279"/>
    </row>
    <row r="5" spans="1:10" ht="20.100000000000001" customHeight="1">
      <c r="A5" s="6602" t="s">
        <v>269</v>
      </c>
      <c r="B5" s="6603"/>
      <c r="C5" s="3561">
        <v>19443683</v>
      </c>
      <c r="D5" s="3560">
        <v>19760959</v>
      </c>
      <c r="E5" s="90">
        <v>19572949</v>
      </c>
      <c r="F5" s="89">
        <f>12916317+304474+397264+238292+463466+498699+2101190+1145305+2364138</f>
        <v>20429145</v>
      </c>
      <c r="G5" s="89">
        <f>SUM('231'!G5,'231'!G18:G19,'231'!G22:G26)</f>
        <v>19331136</v>
      </c>
      <c r="H5" s="89">
        <f>SUM('231'!H5,'231'!H18:H19,'231'!H22:H26)</f>
        <v>18431577</v>
      </c>
      <c r="I5" s="1279"/>
    </row>
    <row r="6" spans="1:10" ht="20.100000000000001" customHeight="1">
      <c r="A6" s="6602" t="s">
        <v>268</v>
      </c>
      <c r="B6" s="6603"/>
      <c r="C6" s="3561">
        <v>28004144</v>
      </c>
      <c r="D6" s="3560">
        <v>27872982</v>
      </c>
      <c r="E6" s="90">
        <v>40367471</v>
      </c>
      <c r="F6" s="89">
        <f>F4-F5</f>
        <v>33769505</v>
      </c>
      <c r="G6" s="89">
        <f>G4-G5</f>
        <v>31877777</v>
      </c>
      <c r="H6" s="89">
        <f>H4-H5</f>
        <v>31851624</v>
      </c>
      <c r="I6" s="1279"/>
      <c r="J6" s="3549"/>
    </row>
    <row r="7" spans="1:10" ht="20.100000000000001" customHeight="1" thickBot="1">
      <c r="A7" s="6604" t="s">
        <v>267</v>
      </c>
      <c r="B7" s="6605"/>
      <c r="C7" s="3559">
        <v>41</v>
      </c>
      <c r="D7" s="3558">
        <v>41.485038997718</v>
      </c>
      <c r="E7" s="3557">
        <v>32.6540070957127</v>
      </c>
      <c r="F7" s="3556">
        <v>37.700000000000003</v>
      </c>
      <c r="G7" s="3556">
        <v>37.700000000000003</v>
      </c>
      <c r="H7" s="3556">
        <f>H5/H4*100</f>
        <v>36.655536309233774</v>
      </c>
      <c r="I7" s="1279"/>
    </row>
    <row r="8" spans="1:10" ht="15.95" customHeight="1">
      <c r="A8" s="533" t="s">
        <v>266</v>
      </c>
      <c r="B8" s="3555" t="s">
        <v>6362</v>
      </c>
      <c r="C8" s="3555"/>
      <c r="D8" s="3555"/>
      <c r="E8" s="3555"/>
      <c r="F8" s="3554"/>
      <c r="G8" s="3553" t="s">
        <v>6356</v>
      </c>
      <c r="H8" s="3553" t="s">
        <v>6356</v>
      </c>
      <c r="I8" s="1279"/>
    </row>
    <row r="9" spans="1:10" ht="13.5">
      <c r="A9" s="533"/>
      <c r="B9" s="6601" t="s">
        <v>6363</v>
      </c>
      <c r="C9" s="6601"/>
      <c r="D9" s="533"/>
      <c r="E9" s="533"/>
      <c r="I9" s="1279"/>
    </row>
    <row r="10" spans="1:10" ht="13.5">
      <c r="A10" s="3"/>
      <c r="D10" s="3"/>
      <c r="E10" s="3"/>
      <c r="F10" s="3"/>
      <c r="G10" s="88"/>
      <c r="H10" s="88"/>
      <c r="I10" s="1279"/>
    </row>
    <row r="11" spans="1:10" ht="13.5">
      <c r="A11" s="3"/>
      <c r="B11" s="2998"/>
      <c r="C11" s="3"/>
      <c r="D11" s="3"/>
      <c r="E11" s="3"/>
      <c r="F11" s="3"/>
      <c r="G11" s="88"/>
      <c r="H11" s="88"/>
      <c r="I11" s="1279"/>
    </row>
    <row r="12" spans="1:10">
      <c r="F12" s="85"/>
      <c r="G12" s="85"/>
      <c r="H12" s="85"/>
    </row>
    <row r="13" spans="1:10">
      <c r="C13" s="85"/>
      <c r="F13" s="85"/>
      <c r="G13" s="86"/>
      <c r="H13" s="86"/>
    </row>
    <row r="14" spans="1:10">
      <c r="C14" s="85"/>
      <c r="D14" s="85"/>
      <c r="E14" s="85"/>
      <c r="F14" s="85"/>
      <c r="G14" s="85"/>
      <c r="H14" s="85"/>
    </row>
    <row r="15" spans="1:10">
      <c r="C15" s="85"/>
      <c r="D15" s="85"/>
      <c r="E15" s="85"/>
      <c r="F15" s="85"/>
      <c r="G15" s="86"/>
      <c r="H15" s="86"/>
    </row>
    <row r="16" spans="1:10">
      <c r="C16" s="85"/>
      <c r="D16" s="85"/>
      <c r="E16" s="85"/>
      <c r="F16" s="85"/>
      <c r="G16" s="86"/>
      <c r="H16" s="86"/>
    </row>
    <row r="17" spans="3:6">
      <c r="C17" s="85"/>
      <c r="D17" s="85"/>
      <c r="E17" s="85"/>
      <c r="F17" s="85"/>
    </row>
    <row r="18" spans="3:6">
      <c r="C18" s="85"/>
      <c r="D18" s="85"/>
      <c r="E18" s="85"/>
      <c r="F18" s="85"/>
    </row>
    <row r="19" spans="3:6">
      <c r="C19" s="85"/>
      <c r="D19" s="85"/>
      <c r="E19" s="85"/>
      <c r="F19" s="85"/>
    </row>
    <row r="20" spans="3:6">
      <c r="C20" s="85"/>
      <c r="D20" s="85"/>
      <c r="E20" s="85"/>
      <c r="F20" s="85"/>
    </row>
    <row r="21" spans="3:6">
      <c r="C21" s="85"/>
      <c r="D21" s="85"/>
      <c r="E21" s="85"/>
      <c r="F21" s="85"/>
    </row>
    <row r="22" spans="3:6">
      <c r="C22" s="85"/>
      <c r="D22" s="85"/>
      <c r="E22" s="85"/>
      <c r="F22" s="85"/>
    </row>
    <row r="23" spans="3:6">
      <c r="C23" s="85"/>
      <c r="F23" s="85"/>
    </row>
    <row r="24" spans="3:6">
      <c r="C24" s="85"/>
      <c r="F24" s="85"/>
    </row>
    <row r="25" spans="3:6">
      <c r="C25" s="85"/>
    </row>
    <row r="26" spans="3:6">
      <c r="C26" s="85"/>
    </row>
  </sheetData>
  <mergeCells count="6">
    <mergeCell ref="B9:C9"/>
    <mergeCell ref="A6:B6"/>
    <mergeCell ref="A7:B7"/>
    <mergeCell ref="A2:B3"/>
    <mergeCell ref="A4:B4"/>
    <mergeCell ref="A5:B5"/>
  </mergeCells>
  <phoneticPr fontId="2"/>
  <hyperlinks>
    <hyperlink ref="J2" location="目次!F258" display="目　次" xr:uid="{00000000-0004-0000-DB00-000000000000}"/>
  </hyperlinks>
  <pageMargins left="0.86614173228346458" right="0.86614173228346458" top="0.59055118110236227" bottom="0.59055118110236227" header="0.51181102362204722" footer="0.51181102362204722"/>
  <pageSetup paperSize="9" orientation="portrait" horizontalDpi="300" verticalDpi="300" r:id="rId1"/>
  <headerFooter alignWithMargins="0"/>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K20"/>
  <sheetViews>
    <sheetView showGridLines="0" zoomScaleNormal="100" workbookViewId="0">
      <selection activeCell="K2" sqref="K2"/>
    </sheetView>
  </sheetViews>
  <sheetFormatPr defaultRowHeight="18.75"/>
  <cols>
    <col min="1" max="1" width="2.625" style="65" customWidth="1"/>
    <col min="2" max="2" width="21.5" style="65" customWidth="1"/>
    <col min="3" max="3" width="11.25" style="91" bestFit="1" customWidth="1"/>
    <col min="4" max="5" width="11" style="65" bestFit="1" customWidth="1"/>
    <col min="6" max="6" width="9.875" style="93" customWidth="1"/>
    <col min="7" max="8" width="9.875" style="65" customWidth="1"/>
    <col min="9" max="9" width="11" style="65" customWidth="1"/>
    <col min="10" max="10" width="9" style="65"/>
    <col min="11" max="11" width="11.625" style="65" customWidth="1"/>
    <col min="12" max="16384" width="9" style="65"/>
  </cols>
  <sheetData>
    <row r="1" spans="1:11" ht="21.75" customHeight="1" thickBot="1">
      <c r="A1" s="2124" t="s">
        <v>287</v>
      </c>
      <c r="B1" s="1654"/>
      <c r="C1" s="4670"/>
    </row>
    <row r="2" spans="1:11" ht="28.5" customHeight="1">
      <c r="A2" s="6606" t="s">
        <v>286</v>
      </c>
      <c r="B2" s="6607"/>
      <c r="C2" s="4128" t="s">
        <v>7142</v>
      </c>
      <c r="D2" s="3568" t="s">
        <v>7141</v>
      </c>
      <c r="E2" s="4130" t="s">
        <v>262</v>
      </c>
      <c r="F2" s="4130" t="s">
        <v>261</v>
      </c>
      <c r="G2" s="4130" t="s">
        <v>260</v>
      </c>
      <c r="H2" s="6612" t="s">
        <v>6881</v>
      </c>
      <c r="I2" s="6613"/>
      <c r="K2" s="592" t="s">
        <v>8086</v>
      </c>
    </row>
    <row r="3" spans="1:11" ht="15.95" customHeight="1">
      <c r="A3" s="6608"/>
      <c r="B3" s="6609"/>
      <c r="C3" s="1194" t="s">
        <v>259</v>
      </c>
      <c r="D3" s="1194" t="s">
        <v>259</v>
      </c>
      <c r="E3" s="1194" t="s">
        <v>259</v>
      </c>
      <c r="F3" s="1194" t="s">
        <v>259</v>
      </c>
      <c r="G3" s="1194" t="s">
        <v>259</v>
      </c>
      <c r="H3" s="1194" t="s">
        <v>259</v>
      </c>
      <c r="I3" s="1195" t="s">
        <v>258</v>
      </c>
    </row>
    <row r="4" spans="1:11" ht="26.25" customHeight="1">
      <c r="A4" s="6610" t="s">
        <v>285</v>
      </c>
      <c r="B4" s="6611"/>
      <c r="C4" s="100">
        <v>46201129</v>
      </c>
      <c r="D4" s="100">
        <v>45878653</v>
      </c>
      <c r="E4" s="100">
        <v>45878653</v>
      </c>
      <c r="F4" s="100">
        <f>SUM(F5:F16)</f>
        <v>52809337</v>
      </c>
      <c r="G4" s="100">
        <f>SUM(G5:G16)</f>
        <v>50381103</v>
      </c>
      <c r="H4" s="100">
        <f>SUM(H5:H16)</f>
        <v>49308804</v>
      </c>
      <c r="I4" s="4671">
        <v>100</v>
      </c>
    </row>
    <row r="5" spans="1:11" ht="26.25" customHeight="1">
      <c r="A5" s="99"/>
      <c r="B5" s="98" t="s">
        <v>284</v>
      </c>
      <c r="C5" s="3567">
        <v>6202052</v>
      </c>
      <c r="D5" s="3567">
        <v>6204922</v>
      </c>
      <c r="E5" s="3567">
        <v>6204922</v>
      </c>
      <c r="F5" s="3567">
        <v>7647224</v>
      </c>
      <c r="G5" s="3567">
        <v>7715053</v>
      </c>
      <c r="H5" s="3567">
        <v>7533000</v>
      </c>
      <c r="I5" s="4672">
        <f>IFERROR(ROUND(H5/$H$4*100,1),"")</f>
        <v>15.3</v>
      </c>
    </row>
    <row r="6" spans="1:11" ht="26.25" customHeight="1">
      <c r="A6" s="99"/>
      <c r="B6" s="98" t="s">
        <v>283</v>
      </c>
      <c r="C6" s="3567">
        <v>5618862</v>
      </c>
      <c r="D6" s="3567">
        <v>5634369</v>
      </c>
      <c r="E6" s="3567">
        <v>5634369</v>
      </c>
      <c r="F6" s="3567">
        <v>5304789</v>
      </c>
      <c r="G6" s="3567">
        <v>5865130</v>
      </c>
      <c r="H6" s="3567">
        <v>5251183</v>
      </c>
      <c r="I6" s="4672">
        <f>IFERROR(ROUND(H6/$H$4*100,1),"")</f>
        <v>10.6</v>
      </c>
    </row>
    <row r="7" spans="1:11" ht="26.25" customHeight="1">
      <c r="A7" s="99"/>
      <c r="B7" s="98" t="s">
        <v>282</v>
      </c>
      <c r="C7" s="3567">
        <v>426314</v>
      </c>
      <c r="D7" s="3567">
        <v>350100</v>
      </c>
      <c r="E7" s="3567">
        <v>350100</v>
      </c>
      <c r="F7" s="3567">
        <v>464373</v>
      </c>
      <c r="G7" s="3567">
        <v>464420</v>
      </c>
      <c r="H7" s="3567">
        <v>570818</v>
      </c>
      <c r="I7" s="4672">
        <f>IFERROR(ROUND(H7/$H$4*100,1),"")</f>
        <v>1.2</v>
      </c>
    </row>
    <row r="8" spans="1:11" ht="26.25" customHeight="1">
      <c r="A8" s="99"/>
      <c r="B8" s="98" t="s">
        <v>281</v>
      </c>
      <c r="C8" s="3567">
        <v>8722341</v>
      </c>
      <c r="D8" s="3567">
        <v>8849508</v>
      </c>
      <c r="E8" s="3567">
        <v>8849508</v>
      </c>
      <c r="F8" s="3567">
        <v>11234251</v>
      </c>
      <c r="G8" s="3567">
        <v>9896432</v>
      </c>
      <c r="H8" s="3567">
        <v>10150498</v>
      </c>
      <c r="I8" s="4672">
        <f>IFERROR(ROUND(H8/$H$4*100,1),"")+0.1</f>
        <v>20.700000000000003</v>
      </c>
    </row>
    <row r="9" spans="1:11" ht="26.25" customHeight="1">
      <c r="A9" s="99"/>
      <c r="B9" s="98" t="s">
        <v>280</v>
      </c>
      <c r="C9" s="3567">
        <v>6618772</v>
      </c>
      <c r="D9" s="3567">
        <v>6633243</v>
      </c>
      <c r="E9" s="3567">
        <v>6633243</v>
      </c>
      <c r="F9" s="3567">
        <v>7684068</v>
      </c>
      <c r="G9" s="3567">
        <v>7609748</v>
      </c>
      <c r="H9" s="3567">
        <v>7568121</v>
      </c>
      <c r="I9" s="4672">
        <f t="shared" ref="I9:I16" si="0">IFERROR(ROUND(H9/$H$4*100,1),"")</f>
        <v>15.3</v>
      </c>
    </row>
    <row r="10" spans="1:11" ht="26.25" customHeight="1">
      <c r="A10" s="99"/>
      <c r="B10" s="98" t="s">
        <v>279</v>
      </c>
      <c r="C10" s="3567">
        <v>6993997</v>
      </c>
      <c r="D10" s="3567">
        <v>6844458</v>
      </c>
      <c r="E10" s="3567">
        <v>6844458</v>
      </c>
      <c r="F10" s="3567">
        <v>6231962</v>
      </c>
      <c r="G10" s="3567">
        <v>7063251</v>
      </c>
      <c r="H10" s="3567">
        <v>6591903</v>
      </c>
      <c r="I10" s="4672">
        <f t="shared" si="0"/>
        <v>13.4</v>
      </c>
    </row>
    <row r="11" spans="1:11" ht="26.25" customHeight="1">
      <c r="A11" s="99"/>
      <c r="B11" s="98" t="s">
        <v>278</v>
      </c>
      <c r="C11" s="3567">
        <v>337211</v>
      </c>
      <c r="D11" s="3567">
        <v>141504</v>
      </c>
      <c r="E11" s="3567">
        <v>141504</v>
      </c>
      <c r="F11" s="3567">
        <v>842030</v>
      </c>
      <c r="G11" s="3567">
        <v>440524</v>
      </c>
      <c r="H11" s="3567">
        <v>616180</v>
      </c>
      <c r="I11" s="4672">
        <f t="shared" si="0"/>
        <v>1.2</v>
      </c>
    </row>
    <row r="12" spans="1:11" ht="26.25" customHeight="1">
      <c r="A12" s="99"/>
      <c r="B12" s="98" t="s">
        <v>277</v>
      </c>
      <c r="C12" s="3567" t="s">
        <v>219</v>
      </c>
      <c r="D12" s="3567" t="s">
        <v>219</v>
      </c>
      <c r="E12" s="3567" t="s">
        <v>219</v>
      </c>
      <c r="F12" s="3567" t="s">
        <v>219</v>
      </c>
      <c r="G12" s="3567" t="s">
        <v>219</v>
      </c>
      <c r="H12" s="3567" t="s">
        <v>219</v>
      </c>
      <c r="I12" s="4672" t="str">
        <f t="shared" si="0"/>
        <v/>
      </c>
    </row>
    <row r="13" spans="1:11" ht="26.25" customHeight="1">
      <c r="A13" s="99"/>
      <c r="B13" s="98" t="s">
        <v>276</v>
      </c>
      <c r="C13" s="3567">
        <v>5088555</v>
      </c>
      <c r="D13" s="3567">
        <v>4959061</v>
      </c>
      <c r="E13" s="3567">
        <v>4959061</v>
      </c>
      <c r="F13" s="3567">
        <v>4787966</v>
      </c>
      <c r="G13" s="3567">
        <v>4958233</v>
      </c>
      <c r="H13" s="3567">
        <v>5004346</v>
      </c>
      <c r="I13" s="4672">
        <f t="shared" si="0"/>
        <v>10.1</v>
      </c>
    </row>
    <row r="14" spans="1:11" ht="26.25" customHeight="1">
      <c r="A14" s="99"/>
      <c r="B14" s="98" t="s">
        <v>275</v>
      </c>
      <c r="C14" s="3567">
        <v>219780</v>
      </c>
      <c r="D14" s="3567">
        <v>271125</v>
      </c>
      <c r="E14" s="3567">
        <v>271125</v>
      </c>
      <c r="F14" s="3567">
        <v>2875314</v>
      </c>
      <c r="G14" s="3567">
        <v>689841</v>
      </c>
      <c r="H14" s="3567">
        <v>119868</v>
      </c>
      <c r="I14" s="4672">
        <f t="shared" si="0"/>
        <v>0.2</v>
      </c>
    </row>
    <row r="15" spans="1:11" ht="30.75" customHeight="1">
      <c r="A15" s="99"/>
      <c r="B15" s="98" t="s">
        <v>274</v>
      </c>
      <c r="C15" s="3567">
        <v>2209037</v>
      </c>
      <c r="D15" s="3567">
        <v>2211637</v>
      </c>
      <c r="E15" s="3567">
        <v>2211637</v>
      </c>
      <c r="F15" s="3567">
        <v>1978709</v>
      </c>
      <c r="G15" s="3567">
        <v>1944457</v>
      </c>
      <c r="H15" s="3567">
        <v>2057405</v>
      </c>
      <c r="I15" s="4672">
        <f t="shared" si="0"/>
        <v>4.2</v>
      </c>
    </row>
    <row r="16" spans="1:11" ht="26.25" customHeight="1" thickBot="1">
      <c r="A16" s="97"/>
      <c r="B16" s="2623" t="s">
        <v>273</v>
      </c>
      <c r="C16" s="96">
        <v>3764208</v>
      </c>
      <c r="D16" s="96">
        <v>3778726</v>
      </c>
      <c r="E16" s="96">
        <v>3778726</v>
      </c>
      <c r="F16" s="96">
        <v>3758651</v>
      </c>
      <c r="G16" s="96">
        <v>3734014</v>
      </c>
      <c r="H16" s="96">
        <v>3845482</v>
      </c>
      <c r="I16" s="4673">
        <f t="shared" si="0"/>
        <v>7.8</v>
      </c>
    </row>
    <row r="17" spans="1:9" ht="15.95" customHeight="1">
      <c r="A17" s="139"/>
      <c r="B17" s="139"/>
      <c r="C17" s="1978"/>
      <c r="D17" s="4084"/>
      <c r="E17" s="2116"/>
      <c r="F17" s="99"/>
      <c r="G17" s="139"/>
      <c r="H17" s="139"/>
      <c r="I17" s="3566" t="s">
        <v>6355</v>
      </c>
    </row>
    <row r="18" spans="1:9" ht="15.95" customHeight="1">
      <c r="C18" s="4670"/>
    </row>
    <row r="19" spans="1:9" ht="15.95" customHeight="1">
      <c r="C19" s="4670"/>
    </row>
    <row r="20" spans="1:9">
      <c r="A20" s="93"/>
      <c r="B20" s="93"/>
      <c r="C20" s="94"/>
      <c r="D20" s="93"/>
      <c r="E20" s="93"/>
    </row>
  </sheetData>
  <mergeCells count="3">
    <mergeCell ref="A2:B3"/>
    <mergeCell ref="A4:B4"/>
    <mergeCell ref="H2:I2"/>
  </mergeCells>
  <phoneticPr fontId="2"/>
  <hyperlinks>
    <hyperlink ref="K2" location="目次!F259" display="目　次" xr:uid="{00000000-0004-0000-DC00-000000000000}"/>
  </hyperlinks>
  <pageMargins left="0.86614173228346458" right="0.86614173228346458" top="0.98425196850393704" bottom="0.98425196850393704" header="0.51181102362204722" footer="0.51181102362204722"/>
  <pageSetup paperSize="9" scale="85" orientation="portrait" horizontalDpi="300" verticalDpi="300" r:id="rId1"/>
  <headerFooter alignWithMargins="0"/>
  <colBreaks count="1" manualBreakCount="1">
    <brk id="9" max="1048575" man="1"/>
  </colBreaks>
  <ignoredErrors>
    <ignoredError sqref="I8" formula="1"/>
  </ignoredErrors>
  <legacy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1:L20"/>
  <sheetViews>
    <sheetView showGridLines="0" zoomScaleNormal="100" workbookViewId="0">
      <selection activeCell="K2" sqref="K2"/>
    </sheetView>
  </sheetViews>
  <sheetFormatPr defaultRowHeight="12.75"/>
  <cols>
    <col min="1" max="1" width="9.375" style="65" customWidth="1"/>
    <col min="2" max="2" width="10.25" style="65" customWidth="1"/>
    <col min="3" max="6" width="9.125" style="65" customWidth="1"/>
    <col min="7" max="7" width="9.625" style="65" customWidth="1"/>
    <col min="8" max="8" width="9.875" style="65" customWidth="1"/>
    <col min="9" max="9" width="9.125" style="65" customWidth="1"/>
    <col min="10" max="10" width="9" style="65"/>
    <col min="11" max="11" width="11.875" style="65" customWidth="1"/>
    <col min="12" max="16384" width="9" style="65"/>
  </cols>
  <sheetData>
    <row r="1" spans="1:12" ht="15.95" customHeight="1" thickBot="1">
      <c r="A1" s="2124" t="s">
        <v>301</v>
      </c>
    </row>
    <row r="2" spans="1:12" ht="27">
      <c r="A2" s="5726" t="s">
        <v>300</v>
      </c>
      <c r="B2" s="105" t="s">
        <v>299</v>
      </c>
      <c r="C2" s="104"/>
      <c r="D2" s="105" t="s">
        <v>298</v>
      </c>
      <c r="E2" s="104"/>
      <c r="F2" s="103" t="s">
        <v>297</v>
      </c>
      <c r="G2" s="103" t="s">
        <v>296</v>
      </c>
      <c r="H2" s="103" t="s">
        <v>295</v>
      </c>
      <c r="I2" s="103" t="s">
        <v>294</v>
      </c>
      <c r="K2" s="592" t="s">
        <v>8086</v>
      </c>
    </row>
    <row r="3" spans="1:12" ht="15.95" customHeight="1">
      <c r="A3" s="5728"/>
      <c r="B3" s="102" t="s">
        <v>293</v>
      </c>
      <c r="C3" s="2514" t="s">
        <v>292</v>
      </c>
      <c r="D3" s="102" t="s">
        <v>293</v>
      </c>
      <c r="E3" s="2514" t="s">
        <v>292</v>
      </c>
      <c r="F3" s="102" t="s">
        <v>291</v>
      </c>
      <c r="G3" s="102" t="s">
        <v>291</v>
      </c>
      <c r="H3" s="102" t="s">
        <v>291</v>
      </c>
      <c r="I3" s="102" t="s">
        <v>290</v>
      </c>
    </row>
    <row r="4" spans="1:12" ht="21.95" customHeight="1">
      <c r="A4" s="2118">
        <v>30</v>
      </c>
      <c r="B4" s="3508">
        <v>44991418</v>
      </c>
      <c r="C4" s="101">
        <v>910570</v>
      </c>
      <c r="D4" s="101">
        <v>446850</v>
      </c>
      <c r="E4" s="101">
        <v>13543</v>
      </c>
      <c r="F4" s="101">
        <v>131181</v>
      </c>
      <c r="G4" s="101">
        <v>1735906</v>
      </c>
      <c r="H4" s="101">
        <v>13223210</v>
      </c>
      <c r="I4" s="101">
        <v>1177786</v>
      </c>
    </row>
    <row r="5" spans="1:12" ht="21.95" customHeight="1">
      <c r="A5" s="2119" t="s">
        <v>289</v>
      </c>
      <c r="B5" s="3508">
        <v>44972238</v>
      </c>
      <c r="C5" s="101">
        <v>913279</v>
      </c>
      <c r="D5" s="101">
        <v>450276</v>
      </c>
      <c r="E5" s="101">
        <v>13714</v>
      </c>
      <c r="F5" s="101">
        <v>131181</v>
      </c>
      <c r="G5" s="101">
        <v>1635906</v>
      </c>
      <c r="H5" s="101">
        <v>13418399</v>
      </c>
      <c r="I5" s="101">
        <v>1177786</v>
      </c>
    </row>
    <row r="6" spans="1:12" ht="21.95" customHeight="1">
      <c r="A6" s="2119">
        <v>2</v>
      </c>
      <c r="B6" s="3508">
        <v>44976429</v>
      </c>
      <c r="C6" s="101">
        <v>911469</v>
      </c>
      <c r="D6" s="101">
        <v>448873</v>
      </c>
      <c r="E6" s="101">
        <v>13647</v>
      </c>
      <c r="F6" s="101">
        <v>131181</v>
      </c>
      <c r="G6" s="101">
        <v>1585906</v>
      </c>
      <c r="H6" s="101">
        <v>13218384</v>
      </c>
      <c r="I6" s="101">
        <v>1243819</v>
      </c>
    </row>
    <row r="7" spans="1:12" ht="21.95" customHeight="1">
      <c r="A7" s="4674">
        <v>3</v>
      </c>
      <c r="B7" s="3508">
        <v>47973327</v>
      </c>
      <c r="C7" s="101">
        <v>919195</v>
      </c>
      <c r="D7" s="101">
        <v>446109</v>
      </c>
      <c r="E7" s="101">
        <v>13275</v>
      </c>
      <c r="F7" s="101">
        <v>131181</v>
      </c>
      <c r="G7" s="101">
        <v>1585906</v>
      </c>
      <c r="H7" s="101">
        <v>14031804</v>
      </c>
      <c r="I7" s="101">
        <v>1312267</v>
      </c>
    </row>
    <row r="8" spans="1:12" ht="21.95" customHeight="1" thickBot="1">
      <c r="A8" s="4675">
        <v>4</v>
      </c>
      <c r="B8" s="3069">
        <v>47987438</v>
      </c>
      <c r="C8" s="2453">
        <v>904181.94</v>
      </c>
      <c r="D8" s="2453">
        <v>445143.65</v>
      </c>
      <c r="E8" s="2453">
        <v>12328</v>
      </c>
      <c r="F8" s="2453">
        <v>131181.4</v>
      </c>
      <c r="G8" s="2453">
        <v>1585960</v>
      </c>
      <c r="H8" s="2453">
        <v>14475939</v>
      </c>
      <c r="I8" s="2453">
        <v>1312367.6000000001</v>
      </c>
    </row>
    <row r="9" spans="1:12" ht="15.95" customHeight="1">
      <c r="A9" s="1971"/>
      <c r="B9" s="101"/>
      <c r="C9" s="139"/>
      <c r="D9" s="101"/>
      <c r="E9" s="139"/>
      <c r="F9" s="139"/>
      <c r="G9" s="139"/>
      <c r="H9" s="2116"/>
      <c r="I9" s="3569" t="s">
        <v>288</v>
      </c>
    </row>
    <row r="10" spans="1:12" ht="15.95" customHeight="1">
      <c r="A10" s="139"/>
      <c r="B10" s="139"/>
      <c r="C10" s="139"/>
      <c r="D10" s="139"/>
      <c r="E10" s="139"/>
      <c r="F10" s="139"/>
      <c r="G10" s="139"/>
      <c r="H10" s="139"/>
      <c r="I10" s="139"/>
    </row>
    <row r="11" spans="1:12" ht="15.95" customHeight="1">
      <c r="L11" s="93"/>
    </row>
    <row r="12" spans="1:12" ht="15.95" customHeight="1"/>
    <row r="13" spans="1:12" ht="15.95" customHeight="1"/>
    <row r="14" spans="1:12" ht="15.95" customHeight="1"/>
    <row r="15" spans="1:12" ht="15.95" customHeight="1"/>
    <row r="16" spans="1:12" ht="15.95" customHeight="1"/>
    <row r="17" ht="15.95" customHeight="1"/>
    <row r="18" ht="15.95" customHeight="1"/>
    <row r="19" ht="15.95" customHeight="1"/>
    <row r="20" ht="15.95" customHeight="1"/>
  </sheetData>
  <mergeCells count="1">
    <mergeCell ref="A2:A3"/>
  </mergeCells>
  <phoneticPr fontId="2"/>
  <hyperlinks>
    <hyperlink ref="K2" location="目次!F260" display="目　次" xr:uid="{00000000-0004-0000-DD00-000000000000}"/>
  </hyperlinks>
  <pageMargins left="0.86614173228346458" right="0.86614173228346458" top="0.98425196850393704" bottom="0.98425196850393704" header="0.51181102362204722" footer="0.51181102362204722"/>
  <pageSetup paperSize="9" scale="94" orientation="portrait"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M47"/>
  <sheetViews>
    <sheetView showGridLines="0" zoomScaleNormal="100" workbookViewId="0">
      <selection activeCell="K2" sqref="K2"/>
    </sheetView>
  </sheetViews>
  <sheetFormatPr defaultRowHeight="12.75"/>
  <cols>
    <col min="1" max="2" width="8.5" style="65" customWidth="1"/>
    <col min="3" max="3" width="7.75" style="65" customWidth="1"/>
    <col min="4" max="8" width="10.875" style="65" bestFit="1" customWidth="1"/>
    <col min="9" max="9" width="10.875" style="65" customWidth="1"/>
    <col min="10" max="10" width="7.375" style="65" customWidth="1"/>
    <col min="11" max="11" width="8.875" style="65" customWidth="1"/>
    <col min="12" max="16384" width="9" style="65"/>
  </cols>
  <sheetData>
    <row r="1" spans="1:13" ht="15" thickBot="1">
      <c r="A1" s="1654" t="s">
        <v>3143</v>
      </c>
      <c r="G1" s="376"/>
      <c r="H1" s="6622" t="s">
        <v>264</v>
      </c>
      <c r="I1" s="6622"/>
    </row>
    <row r="2" spans="1:13" ht="15" customHeight="1">
      <c r="A2" s="6342" t="s">
        <v>3123</v>
      </c>
      <c r="B2" s="6342"/>
      <c r="C2" s="5680"/>
      <c r="D2" s="2524" t="s">
        <v>305</v>
      </c>
      <c r="E2" s="2526"/>
      <c r="F2" s="6624">
        <v>2</v>
      </c>
      <c r="G2" s="6625"/>
      <c r="H2" s="6624">
        <v>3</v>
      </c>
      <c r="I2" s="6626"/>
      <c r="K2" s="5207" t="s">
        <v>8086</v>
      </c>
    </row>
    <row r="3" spans="1:13" ht="15" customHeight="1">
      <c r="A3" s="5916"/>
      <c r="B3" s="5916"/>
      <c r="C3" s="5681"/>
      <c r="D3" s="1196" t="s">
        <v>3139</v>
      </c>
      <c r="E3" s="2513" t="s">
        <v>3138</v>
      </c>
      <c r="F3" s="1196" t="s">
        <v>3139</v>
      </c>
      <c r="G3" s="2513" t="s">
        <v>3138</v>
      </c>
      <c r="H3" s="1196" t="s">
        <v>3139</v>
      </c>
      <c r="I3" s="2513" t="s">
        <v>3138</v>
      </c>
    </row>
    <row r="4" spans="1:13" ht="21.95" customHeight="1">
      <c r="A4" s="6627" t="s">
        <v>3137</v>
      </c>
      <c r="B4" s="6627"/>
      <c r="C4" s="6628"/>
      <c r="D4" s="1197">
        <v>9198816</v>
      </c>
      <c r="E4" s="1197">
        <v>9088628</v>
      </c>
      <c r="F4" s="1197">
        <v>8780036</v>
      </c>
      <c r="G4" s="1197">
        <v>8651499</v>
      </c>
      <c r="H4" s="1197">
        <v>9015109</v>
      </c>
      <c r="I4" s="1197">
        <v>8872765</v>
      </c>
    </row>
    <row r="5" spans="1:13" ht="21.95" customHeight="1">
      <c r="A5" s="6614" t="s">
        <v>3136</v>
      </c>
      <c r="B5" s="6614"/>
      <c r="C5" s="6615"/>
      <c r="D5" s="1197">
        <v>4410</v>
      </c>
      <c r="E5" s="1197">
        <v>4409</v>
      </c>
      <c r="F5" s="1197">
        <v>3328</v>
      </c>
      <c r="G5" s="1197">
        <v>3326</v>
      </c>
      <c r="H5" s="1197">
        <v>3844</v>
      </c>
      <c r="I5" s="1197">
        <v>3842</v>
      </c>
    </row>
    <row r="6" spans="1:13" ht="21.95" customHeight="1">
      <c r="A6" s="6614" t="s">
        <v>3135</v>
      </c>
      <c r="B6" s="6614"/>
      <c r="C6" s="6615"/>
      <c r="D6" s="1197">
        <v>1444415</v>
      </c>
      <c r="E6" s="1197">
        <v>1425243</v>
      </c>
      <c r="F6" s="1197">
        <v>1483064</v>
      </c>
      <c r="G6" s="1197">
        <v>1449832</v>
      </c>
      <c r="H6" s="1197">
        <v>1446471</v>
      </c>
      <c r="I6" s="1197">
        <v>1418689</v>
      </c>
    </row>
    <row r="7" spans="1:13" ht="21.95" customHeight="1">
      <c r="A7" s="6614" t="s">
        <v>3142</v>
      </c>
      <c r="B7" s="6614"/>
      <c r="C7" s="6615"/>
      <c r="D7" s="1197">
        <v>11717065</v>
      </c>
      <c r="E7" s="1197">
        <v>11530367</v>
      </c>
      <c r="F7" s="1197">
        <v>11877101</v>
      </c>
      <c r="G7" s="1197">
        <v>11573011</v>
      </c>
      <c r="H7" s="1197">
        <v>11921052</v>
      </c>
      <c r="I7" s="1197">
        <v>11512558</v>
      </c>
    </row>
    <row r="8" spans="1:13" ht="21.95" customHeight="1">
      <c r="A8" s="6614" t="s">
        <v>3133</v>
      </c>
      <c r="B8" s="6614"/>
      <c r="C8" s="6615"/>
      <c r="D8" s="1197">
        <v>15733</v>
      </c>
      <c r="E8" s="2521">
        <v>11517</v>
      </c>
      <c r="F8" s="1197">
        <v>19296</v>
      </c>
      <c r="G8" s="2521">
        <v>14834</v>
      </c>
      <c r="H8" s="1197">
        <v>19800</v>
      </c>
      <c r="I8" s="2521">
        <v>15546</v>
      </c>
    </row>
    <row r="9" spans="1:13" ht="21.95" customHeight="1">
      <c r="A9" s="6614" t="s">
        <v>3132</v>
      </c>
      <c r="B9" s="6614"/>
      <c r="C9" s="6615"/>
      <c r="D9" s="1197">
        <v>86342</v>
      </c>
      <c r="E9" s="1197">
        <v>65121</v>
      </c>
      <c r="F9" s="1197">
        <v>62781</v>
      </c>
      <c r="G9" s="1197">
        <v>54865</v>
      </c>
      <c r="H9" s="1197">
        <v>64478</v>
      </c>
      <c r="I9" s="1197">
        <v>57553</v>
      </c>
    </row>
    <row r="10" spans="1:13" ht="21.95" customHeight="1">
      <c r="A10" s="6614" t="s">
        <v>3141</v>
      </c>
      <c r="B10" s="6614"/>
      <c r="C10" s="6615"/>
      <c r="D10" s="1197">
        <v>26828</v>
      </c>
      <c r="E10" s="1197">
        <v>15257</v>
      </c>
      <c r="F10" s="1197">
        <v>27501</v>
      </c>
      <c r="G10" s="1197">
        <v>23237</v>
      </c>
      <c r="H10" s="1197">
        <v>16664</v>
      </c>
      <c r="I10" s="1197">
        <v>12642</v>
      </c>
    </row>
    <row r="11" spans="1:13" ht="21.95" customHeight="1">
      <c r="A11" s="6614" t="s">
        <v>3140</v>
      </c>
      <c r="B11" s="6614"/>
      <c r="C11" s="6615"/>
      <c r="D11" s="1197">
        <v>718184</v>
      </c>
      <c r="E11" s="1197">
        <v>695615</v>
      </c>
      <c r="F11" s="1197">
        <v>715535</v>
      </c>
      <c r="G11" s="1197">
        <v>692231</v>
      </c>
      <c r="H11" s="1197">
        <v>742621</v>
      </c>
      <c r="I11" s="1197">
        <v>701847</v>
      </c>
    </row>
    <row r="12" spans="1:13" ht="21.95" customHeight="1" thickBot="1">
      <c r="A12" s="6629" t="s">
        <v>3129</v>
      </c>
      <c r="B12" s="6629"/>
      <c r="C12" s="6630"/>
      <c r="D12" s="2606">
        <v>76965</v>
      </c>
      <c r="E12" s="2606">
        <v>72142</v>
      </c>
      <c r="F12" s="2606">
        <v>72461</v>
      </c>
      <c r="G12" s="2606">
        <v>72206</v>
      </c>
      <c r="H12" s="2606">
        <v>64051</v>
      </c>
      <c r="I12" s="2606">
        <v>63662</v>
      </c>
    </row>
    <row r="13" spans="1:13" ht="15" customHeight="1">
      <c r="A13" s="137"/>
      <c r="B13" s="137"/>
      <c r="C13" s="137"/>
      <c r="D13" s="137"/>
      <c r="E13" s="137"/>
      <c r="F13" s="137"/>
      <c r="G13" s="137"/>
      <c r="H13" s="137"/>
      <c r="I13" s="137"/>
    </row>
    <row r="14" spans="1:13" ht="15" customHeight="1" thickBot="1">
      <c r="A14" s="137"/>
      <c r="B14" s="137"/>
      <c r="C14" s="137"/>
      <c r="D14" s="137"/>
      <c r="E14" s="137"/>
      <c r="F14" s="137"/>
      <c r="G14" s="137"/>
      <c r="H14" s="137"/>
      <c r="I14" s="137"/>
    </row>
    <row r="15" spans="1:13" ht="15" customHeight="1">
      <c r="A15" s="6342" t="s">
        <v>3123</v>
      </c>
      <c r="B15" s="6342"/>
      <c r="C15" s="5680"/>
      <c r="D15" s="6631">
        <v>4</v>
      </c>
      <c r="E15" s="6632"/>
      <c r="F15" s="6616" t="s">
        <v>6444</v>
      </c>
      <c r="G15" s="6617"/>
      <c r="H15" s="6616" t="s">
        <v>6902</v>
      </c>
      <c r="I15" s="6617"/>
    </row>
    <row r="16" spans="1:13" ht="15" customHeight="1">
      <c r="A16" s="5916"/>
      <c r="B16" s="5916"/>
      <c r="C16" s="5681"/>
      <c r="D16" s="2414" t="s">
        <v>3139</v>
      </c>
      <c r="E16" s="2415" t="s">
        <v>3138</v>
      </c>
      <c r="F16" s="3314" t="s">
        <v>3139</v>
      </c>
      <c r="G16" s="3315" t="s">
        <v>3138</v>
      </c>
      <c r="H16" s="3314" t="s">
        <v>6901</v>
      </c>
      <c r="I16" s="3315" t="s">
        <v>3138</v>
      </c>
      <c r="M16" s="280"/>
    </row>
    <row r="17" spans="1:13" ht="21.95" customHeight="1">
      <c r="A17" s="6627" t="s">
        <v>3137</v>
      </c>
      <c r="B17" s="6627"/>
      <c r="C17" s="6628"/>
      <c r="D17" s="2416">
        <v>8980372</v>
      </c>
      <c r="E17" s="2416">
        <v>8879851</v>
      </c>
      <c r="F17" s="3316">
        <v>8564670</v>
      </c>
      <c r="G17" s="3316">
        <v>8464998</v>
      </c>
      <c r="H17" s="3316">
        <v>8604871</v>
      </c>
      <c r="I17" s="3316">
        <v>8471638</v>
      </c>
      <c r="L17" s="136"/>
      <c r="M17" s="136"/>
    </row>
    <row r="18" spans="1:13" ht="21.95" customHeight="1">
      <c r="A18" s="6614" t="s">
        <v>3136</v>
      </c>
      <c r="B18" s="6614"/>
      <c r="C18" s="6615"/>
      <c r="D18" s="2416">
        <v>4483</v>
      </c>
      <c r="E18" s="2416">
        <v>4482</v>
      </c>
      <c r="F18" s="3316">
        <v>3848</v>
      </c>
      <c r="G18" s="3316">
        <v>3847</v>
      </c>
      <c r="H18" s="3316">
        <v>4281</v>
      </c>
      <c r="I18" s="3316">
        <v>4273</v>
      </c>
      <c r="L18" s="136"/>
      <c r="M18" s="136"/>
    </row>
    <row r="19" spans="1:13" ht="21.95" customHeight="1">
      <c r="A19" s="6614" t="s">
        <v>3135</v>
      </c>
      <c r="B19" s="6614"/>
      <c r="C19" s="6615"/>
      <c r="D19" s="2416">
        <v>1506662</v>
      </c>
      <c r="E19" s="2416">
        <v>1475203</v>
      </c>
      <c r="F19" s="3316">
        <v>1552725</v>
      </c>
      <c r="G19" s="3316">
        <v>1511398</v>
      </c>
      <c r="H19" s="3316">
        <v>1783247</v>
      </c>
      <c r="I19" s="3316">
        <v>1737137</v>
      </c>
      <c r="L19" s="136"/>
      <c r="M19" s="136"/>
    </row>
    <row r="20" spans="1:13" ht="21.95" customHeight="1">
      <c r="A20" s="6614" t="s">
        <v>3134</v>
      </c>
      <c r="B20" s="6614"/>
      <c r="C20" s="6615"/>
      <c r="D20" s="2416">
        <v>11892759</v>
      </c>
      <c r="E20" s="2416">
        <v>11317900</v>
      </c>
      <c r="F20" s="3316">
        <v>12190669</v>
      </c>
      <c r="G20" s="3316">
        <v>11301284</v>
      </c>
      <c r="H20" s="3316">
        <v>12327390</v>
      </c>
      <c r="I20" s="3316">
        <v>12059539</v>
      </c>
      <c r="L20" s="136"/>
      <c r="M20" s="136"/>
    </row>
    <row r="21" spans="1:13" ht="21.95" customHeight="1">
      <c r="A21" s="6614" t="s">
        <v>3133</v>
      </c>
      <c r="B21" s="6614"/>
      <c r="C21" s="6615"/>
      <c r="D21" s="2416">
        <v>19398</v>
      </c>
      <c r="E21" s="2411">
        <v>14830</v>
      </c>
      <c r="F21" s="3316">
        <v>21054</v>
      </c>
      <c r="G21" s="1503">
        <v>16400</v>
      </c>
      <c r="H21" s="3316">
        <v>20380</v>
      </c>
      <c r="I21" s="1503">
        <v>17088</v>
      </c>
      <c r="L21" s="136"/>
      <c r="M21" s="136"/>
    </row>
    <row r="22" spans="1:13" ht="21.95" customHeight="1">
      <c r="A22" s="6614" t="s">
        <v>3132</v>
      </c>
      <c r="B22" s="6614"/>
      <c r="C22" s="6615"/>
      <c r="D22" s="2416">
        <v>49449</v>
      </c>
      <c r="E22" s="2416">
        <v>49348</v>
      </c>
      <c r="F22" s="3316">
        <v>44393</v>
      </c>
      <c r="G22" s="3316">
        <v>44292</v>
      </c>
      <c r="H22" s="3316">
        <v>48004</v>
      </c>
      <c r="I22" s="3316">
        <v>47904</v>
      </c>
      <c r="L22" s="136"/>
      <c r="M22" s="136"/>
    </row>
    <row r="23" spans="1:13" ht="21.95" customHeight="1">
      <c r="A23" s="6614" t="s">
        <v>3131</v>
      </c>
      <c r="B23" s="6614"/>
      <c r="C23" s="6615"/>
      <c r="D23" s="2416">
        <v>18399</v>
      </c>
      <c r="E23" s="2416">
        <v>12741</v>
      </c>
      <c r="F23" s="3316">
        <v>29148</v>
      </c>
      <c r="G23" s="3316">
        <v>12833</v>
      </c>
      <c r="H23" s="3316">
        <v>38477</v>
      </c>
      <c r="I23" s="3316">
        <v>24208</v>
      </c>
      <c r="L23" s="136"/>
      <c r="M23" s="136"/>
    </row>
    <row r="24" spans="1:13" ht="21.95" customHeight="1">
      <c r="A24" s="6614" t="s">
        <v>3130</v>
      </c>
      <c r="B24" s="6614"/>
      <c r="C24" s="6615"/>
      <c r="D24" s="2416">
        <v>751598</v>
      </c>
      <c r="E24" s="2416">
        <v>720710</v>
      </c>
      <c r="F24" s="3316">
        <v>760849</v>
      </c>
      <c r="G24" s="3316">
        <v>736868</v>
      </c>
      <c r="H24" s="3316">
        <v>841979</v>
      </c>
      <c r="I24" s="3316">
        <v>801736</v>
      </c>
      <c r="L24" s="136"/>
      <c r="M24" s="136"/>
    </row>
    <row r="25" spans="1:13" ht="21.95" customHeight="1" thickBot="1">
      <c r="A25" s="6629" t="s">
        <v>3129</v>
      </c>
      <c r="B25" s="6629"/>
      <c r="C25" s="6630"/>
      <c r="D25" s="2605">
        <v>63413</v>
      </c>
      <c r="E25" s="2605">
        <v>63299</v>
      </c>
      <c r="F25" s="2991">
        <v>70941</v>
      </c>
      <c r="G25" s="2991">
        <v>70845</v>
      </c>
      <c r="H25" s="2991">
        <v>76918</v>
      </c>
      <c r="I25" s="2991">
        <v>76882</v>
      </c>
      <c r="L25" s="136"/>
      <c r="M25" s="136"/>
    </row>
    <row r="26" spans="1:13" ht="18.75">
      <c r="A26" s="137"/>
      <c r="B26" s="137"/>
      <c r="C26" s="137"/>
      <c r="D26" s="287"/>
      <c r="E26" s="373"/>
      <c r="F26" s="137"/>
      <c r="G26" s="512"/>
      <c r="H26" s="137"/>
      <c r="I26" s="2282" t="s">
        <v>3128</v>
      </c>
      <c r="K26" s="136"/>
    </row>
    <row r="27" spans="1:13" ht="15" hidden="1" customHeight="1" thickBot="1">
      <c r="A27" s="137" t="s">
        <v>3127</v>
      </c>
      <c r="B27" s="137"/>
      <c r="C27" s="137"/>
      <c r="D27" s="137"/>
      <c r="E27" s="137"/>
      <c r="F27" s="137"/>
      <c r="G27" s="279"/>
      <c r="H27" s="6623" t="s">
        <v>264</v>
      </c>
      <c r="I27" s="6623"/>
    </row>
    <row r="28" spans="1:13" ht="15" hidden="1" customHeight="1">
      <c r="A28" s="6618" t="s">
        <v>3123</v>
      </c>
      <c r="B28" s="6618"/>
      <c r="C28" s="6619"/>
      <c r="D28" s="385" t="s">
        <v>3126</v>
      </c>
      <c r="E28" s="385"/>
      <c r="F28" s="385" t="s">
        <v>3125</v>
      </c>
      <c r="G28" s="510"/>
      <c r="H28" s="385" t="s">
        <v>3124</v>
      </c>
      <c r="I28" s="510"/>
    </row>
    <row r="29" spans="1:13" ht="15" hidden="1" customHeight="1">
      <c r="A29" s="6620"/>
      <c r="B29" s="6620"/>
      <c r="C29" s="6621"/>
      <c r="D29" s="391" t="s">
        <v>3120</v>
      </c>
      <c r="E29" s="390" t="s">
        <v>1853</v>
      </c>
      <c r="F29" s="391" t="s">
        <v>3120</v>
      </c>
      <c r="G29" s="390" t="s">
        <v>1853</v>
      </c>
      <c r="H29" s="391" t="s">
        <v>3120</v>
      </c>
      <c r="I29" s="390" t="s">
        <v>1853</v>
      </c>
    </row>
    <row r="30" spans="1:13" ht="15" hidden="1" customHeight="1">
      <c r="A30" s="287" t="s">
        <v>3119</v>
      </c>
      <c r="B30" s="287"/>
      <c r="C30" s="505"/>
      <c r="D30" s="504"/>
      <c r="E30" s="504"/>
      <c r="F30" s="504"/>
      <c r="G30" s="504"/>
      <c r="H30" s="504"/>
      <c r="I30" s="504"/>
    </row>
    <row r="31" spans="1:13" ht="15" hidden="1" customHeight="1">
      <c r="A31" s="287" t="s">
        <v>3117</v>
      </c>
      <c r="B31" s="287"/>
      <c r="C31" s="505"/>
      <c r="D31" s="504">
        <v>11565799</v>
      </c>
      <c r="E31" s="504">
        <v>11125029</v>
      </c>
      <c r="F31" s="504">
        <v>11705209</v>
      </c>
      <c r="G31" s="504">
        <v>11255661</v>
      </c>
      <c r="H31" s="504">
        <v>11840415</v>
      </c>
      <c r="I31" s="504">
        <v>11469595</v>
      </c>
    </row>
    <row r="32" spans="1:13" ht="15" hidden="1" customHeight="1">
      <c r="A32" s="287" t="s">
        <v>3116</v>
      </c>
      <c r="B32" s="287"/>
      <c r="C32" s="505"/>
      <c r="D32" s="504">
        <v>1144455</v>
      </c>
      <c r="E32" s="504">
        <v>1983969</v>
      </c>
      <c r="F32" s="504">
        <v>1343813</v>
      </c>
      <c r="G32" s="504">
        <v>2016557</v>
      </c>
      <c r="H32" s="504">
        <v>3101804</v>
      </c>
      <c r="I32" s="504">
        <v>4097616</v>
      </c>
    </row>
    <row r="33" spans="1:12" ht="15" hidden="1" customHeight="1">
      <c r="A33" s="287" t="s">
        <v>3118</v>
      </c>
      <c r="B33" s="287"/>
      <c r="C33" s="505"/>
      <c r="D33" s="504"/>
      <c r="E33" s="504"/>
      <c r="F33" s="504"/>
      <c r="G33" s="504"/>
      <c r="H33" s="504"/>
      <c r="I33" s="504"/>
    </row>
    <row r="34" spans="1:12" ht="15" hidden="1" customHeight="1">
      <c r="A34" s="287" t="s">
        <v>3117</v>
      </c>
      <c r="B34" s="287"/>
      <c r="C34" s="505"/>
      <c r="D34" s="504">
        <v>1745691</v>
      </c>
      <c r="E34" s="504">
        <v>1641540</v>
      </c>
      <c r="F34" s="504">
        <v>1973817</v>
      </c>
      <c r="G34" s="504">
        <v>1920850</v>
      </c>
      <c r="H34" s="504">
        <v>1937687</v>
      </c>
      <c r="I34" s="504">
        <v>1880444</v>
      </c>
    </row>
    <row r="35" spans="1:12" ht="15" hidden="1" customHeight="1" thickBot="1">
      <c r="A35" s="2634" t="s">
        <v>3116</v>
      </c>
      <c r="B35" s="2634"/>
      <c r="C35" s="2633"/>
      <c r="D35" s="2632">
        <v>260476</v>
      </c>
      <c r="E35" s="2632">
        <v>777619</v>
      </c>
      <c r="F35" s="2632">
        <v>337075</v>
      </c>
      <c r="G35" s="2632">
        <v>1091628</v>
      </c>
      <c r="H35" s="2632">
        <v>422122</v>
      </c>
      <c r="I35" s="2632">
        <v>1054376</v>
      </c>
    </row>
    <row r="36" spans="1:12" s="64" customFormat="1" ht="18.75" hidden="1">
      <c r="A36" s="2"/>
      <c r="B36" s="2"/>
      <c r="C36" s="2"/>
      <c r="D36" s="2"/>
      <c r="E36" s="2"/>
      <c r="F36" s="2"/>
      <c r="G36" s="2"/>
      <c r="H36" s="137"/>
      <c r="I36" s="137"/>
      <c r="J36" s="65"/>
      <c r="K36" s="511"/>
      <c r="L36" s="511"/>
    </row>
    <row r="37" spans="1:12" ht="15" hidden="1" customHeight="1">
      <c r="A37" s="6618" t="s">
        <v>3123</v>
      </c>
      <c r="B37" s="6618"/>
      <c r="C37" s="6619"/>
      <c r="D37" s="385" t="s">
        <v>3122</v>
      </c>
      <c r="E37" s="510"/>
      <c r="F37" s="509" t="s">
        <v>3121</v>
      </c>
      <c r="G37" s="508"/>
      <c r="H37" s="137"/>
      <c r="I37" s="137"/>
    </row>
    <row r="38" spans="1:12" ht="15" hidden="1" customHeight="1">
      <c r="A38" s="6620"/>
      <c r="B38" s="6620"/>
      <c r="C38" s="6621"/>
      <c r="D38" s="391" t="s">
        <v>3120</v>
      </c>
      <c r="E38" s="390" t="s">
        <v>1853</v>
      </c>
      <c r="F38" s="507" t="s">
        <v>3120</v>
      </c>
      <c r="G38" s="506" t="s">
        <v>1853</v>
      </c>
      <c r="H38" s="137"/>
      <c r="I38" s="137"/>
    </row>
    <row r="39" spans="1:12" ht="15" hidden="1" customHeight="1">
      <c r="A39" s="287" t="s">
        <v>3119</v>
      </c>
      <c r="B39" s="287"/>
      <c r="C39" s="505"/>
      <c r="D39" s="504"/>
      <c r="E39" s="504"/>
      <c r="F39" s="503"/>
      <c r="G39" s="503"/>
      <c r="H39" s="137"/>
      <c r="I39" s="137"/>
      <c r="J39" s="136"/>
      <c r="K39" s="136"/>
    </row>
    <row r="40" spans="1:12" ht="15" hidden="1" customHeight="1">
      <c r="A40" s="287" t="s">
        <v>3117</v>
      </c>
      <c r="B40" s="287"/>
      <c r="C40" s="505"/>
      <c r="D40" s="504">
        <v>12033270</v>
      </c>
      <c r="E40" s="504">
        <v>11786482</v>
      </c>
      <c r="F40" s="503"/>
      <c r="G40" s="503"/>
      <c r="H40" s="137"/>
      <c r="I40" s="137"/>
      <c r="J40" s="136"/>
      <c r="K40" s="136"/>
    </row>
    <row r="41" spans="1:12" ht="15" hidden="1" customHeight="1">
      <c r="A41" s="287" t="s">
        <v>3116</v>
      </c>
      <c r="B41" s="287"/>
      <c r="C41" s="505"/>
      <c r="D41" s="504">
        <v>2021800</v>
      </c>
      <c r="E41" s="504">
        <v>3082122</v>
      </c>
      <c r="F41" s="503"/>
      <c r="G41" s="503"/>
      <c r="H41" s="137"/>
      <c r="I41" s="137"/>
      <c r="J41" s="136"/>
      <c r="K41" s="136"/>
    </row>
    <row r="42" spans="1:12" ht="15" hidden="1" customHeight="1">
      <c r="A42" s="287" t="s">
        <v>3118</v>
      </c>
      <c r="B42" s="287"/>
      <c r="C42" s="505"/>
      <c r="D42" s="504"/>
      <c r="E42" s="504"/>
      <c r="F42" s="503"/>
      <c r="G42" s="503"/>
      <c r="H42" s="137"/>
      <c r="I42" s="137"/>
      <c r="J42" s="136"/>
    </row>
    <row r="43" spans="1:12" ht="15" hidden="1" customHeight="1">
      <c r="A43" s="287" t="s">
        <v>3117</v>
      </c>
      <c r="B43" s="287"/>
      <c r="C43" s="505"/>
      <c r="D43" s="504">
        <v>1856831</v>
      </c>
      <c r="E43" s="504">
        <v>1810649</v>
      </c>
      <c r="F43" s="503"/>
      <c r="G43" s="503"/>
      <c r="H43" s="137"/>
      <c r="I43" s="137"/>
      <c r="J43" s="136"/>
    </row>
    <row r="44" spans="1:12" ht="15" hidden="1" customHeight="1" thickBot="1">
      <c r="A44" s="2634" t="s">
        <v>3116</v>
      </c>
      <c r="B44" s="2634"/>
      <c r="C44" s="2633"/>
      <c r="D44" s="2632">
        <v>265788</v>
      </c>
      <c r="E44" s="2632">
        <v>1175887</v>
      </c>
      <c r="F44" s="2631"/>
      <c r="G44" s="2631"/>
      <c r="H44" s="137"/>
      <c r="I44" s="137"/>
      <c r="J44" s="136"/>
    </row>
    <row r="45" spans="1:12" ht="15" customHeight="1">
      <c r="A45" s="287"/>
      <c r="B45" s="287"/>
      <c r="C45" s="486"/>
      <c r="D45" s="286"/>
      <c r="E45" s="286"/>
      <c r="F45" s="286"/>
      <c r="G45" s="286"/>
      <c r="H45" s="286"/>
      <c r="I45" s="286"/>
      <c r="J45" s="136"/>
    </row>
    <row r="46" spans="1:12" ht="15" customHeight="1">
      <c r="A46" s="502"/>
      <c r="B46" s="502"/>
      <c r="C46" s="501"/>
      <c r="D46" s="94"/>
      <c r="E46" s="94"/>
      <c r="F46" s="94"/>
      <c r="G46" s="94"/>
      <c r="H46" s="375"/>
      <c r="I46" s="375"/>
      <c r="J46" s="136"/>
    </row>
    <row r="47" spans="1:12" ht="18.75">
      <c r="D47" s="91"/>
      <c r="E47" s="91"/>
      <c r="F47" s="91"/>
      <c r="G47" s="91"/>
      <c r="H47" s="91"/>
      <c r="I47" s="91"/>
    </row>
  </sheetData>
  <mergeCells count="29">
    <mergeCell ref="A25:C25"/>
    <mergeCell ref="D15:E15"/>
    <mergeCell ref="A18:C18"/>
    <mergeCell ref="A19:C19"/>
    <mergeCell ref="A20:C20"/>
    <mergeCell ref="A21:C21"/>
    <mergeCell ref="A22:C22"/>
    <mergeCell ref="A24:C24"/>
    <mergeCell ref="A10:C10"/>
    <mergeCell ref="A11:C11"/>
    <mergeCell ref="A12:C12"/>
    <mergeCell ref="A17:C17"/>
    <mergeCell ref="A23:C23"/>
    <mergeCell ref="A9:C9"/>
    <mergeCell ref="H15:I15"/>
    <mergeCell ref="A28:C29"/>
    <mergeCell ref="A37:C38"/>
    <mergeCell ref="H1:I1"/>
    <mergeCell ref="A2:C3"/>
    <mergeCell ref="A15:C16"/>
    <mergeCell ref="H27:I27"/>
    <mergeCell ref="F2:G2"/>
    <mergeCell ref="H2:I2"/>
    <mergeCell ref="F15:G15"/>
    <mergeCell ref="A4:C4"/>
    <mergeCell ref="A5:C5"/>
    <mergeCell ref="A6:C6"/>
    <mergeCell ref="A7:C7"/>
    <mergeCell ref="A8:C8"/>
  </mergeCells>
  <phoneticPr fontId="2"/>
  <hyperlinks>
    <hyperlink ref="K2" location="目次!F261" display="目　次" xr:uid="{00000000-0004-0000-DE00-000000000000}"/>
  </hyperlinks>
  <pageMargins left="0.86614173228346458" right="0.86614173228346458" top="0.86614173228346458" bottom="0.62992125984251968" header="0.51181102362204722" footer="0.51181102362204722"/>
  <pageSetup paperSize="9" scale="83" orientation="portrait" horizontalDpi="300" verticalDpi="300"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L31"/>
  <sheetViews>
    <sheetView workbookViewId="0">
      <selection activeCell="K2" sqref="K2"/>
    </sheetView>
  </sheetViews>
  <sheetFormatPr defaultRowHeight="18.75"/>
  <cols>
    <col min="4" max="7" width="10.875" bestFit="1" customWidth="1"/>
    <col min="8" max="8" width="14" bestFit="1" customWidth="1"/>
    <col min="9" max="9" width="12.875" customWidth="1"/>
  </cols>
  <sheetData>
    <row r="1" spans="1:12" ht="19.5" thickBot="1">
      <c r="A1" s="1500" t="s">
        <v>3127</v>
      </c>
      <c r="B1" s="4676"/>
      <c r="C1" s="4676"/>
      <c r="D1" s="4676"/>
      <c r="E1" s="4676"/>
      <c r="F1" s="4676"/>
      <c r="G1" s="4677"/>
      <c r="H1" s="6639" t="s">
        <v>264</v>
      </c>
      <c r="I1" s="6639"/>
      <c r="J1" s="1505"/>
      <c r="L1" s="1505"/>
    </row>
    <row r="2" spans="1:12">
      <c r="A2" s="6633" t="s">
        <v>3123</v>
      </c>
      <c r="B2" s="6633"/>
      <c r="C2" s="6634"/>
      <c r="D2" s="6640" t="s">
        <v>305</v>
      </c>
      <c r="E2" s="6641"/>
      <c r="F2" s="6637">
        <v>2</v>
      </c>
      <c r="G2" s="6638"/>
      <c r="H2" s="6637">
        <v>3</v>
      </c>
      <c r="I2" s="6638"/>
      <c r="J2" s="1505"/>
      <c r="K2" s="5115" t="s">
        <v>8086</v>
      </c>
      <c r="L2" s="1505"/>
    </row>
    <row r="3" spans="1:12">
      <c r="A3" s="6635"/>
      <c r="B3" s="6635"/>
      <c r="C3" s="6636"/>
      <c r="D3" s="1217" t="s">
        <v>3120</v>
      </c>
      <c r="E3" s="1218" t="s">
        <v>1853</v>
      </c>
      <c r="F3" s="1502" t="s">
        <v>3120</v>
      </c>
      <c r="G3" s="1502" t="s">
        <v>1853</v>
      </c>
      <c r="H3" s="1502" t="s">
        <v>3120</v>
      </c>
      <c r="I3" s="1502" t="s">
        <v>1853</v>
      </c>
      <c r="J3" s="1505"/>
      <c r="K3" s="1505"/>
      <c r="L3" s="1505"/>
    </row>
    <row r="4" spans="1:12" ht="21.95" customHeight="1">
      <c r="A4" s="1501" t="s">
        <v>3119</v>
      </c>
      <c r="B4" s="1501"/>
      <c r="C4" s="1781"/>
      <c r="D4" s="1197"/>
      <c r="E4" s="2946"/>
      <c r="F4" s="2945"/>
      <c r="G4" s="2073"/>
      <c r="H4" s="2945"/>
      <c r="I4" s="2073"/>
      <c r="J4" s="1505"/>
      <c r="K4" s="1505"/>
      <c r="L4" s="1505"/>
    </row>
    <row r="5" spans="1:12" ht="21.95" customHeight="1">
      <c r="A5" s="1501" t="s">
        <v>6384</v>
      </c>
      <c r="B5" s="1501"/>
      <c r="C5" s="1781"/>
      <c r="D5" s="1197">
        <v>13505799</v>
      </c>
      <c r="E5" s="2073">
        <v>13362090</v>
      </c>
      <c r="F5" s="2945">
        <v>14088514</v>
      </c>
      <c r="G5" s="2073">
        <v>13347385</v>
      </c>
      <c r="H5" s="2945">
        <v>14252491</v>
      </c>
      <c r="I5" s="2073">
        <v>13865723</v>
      </c>
      <c r="J5" s="1505"/>
      <c r="K5" s="1505"/>
      <c r="L5" s="1505"/>
    </row>
    <row r="6" spans="1:12" ht="21.95" customHeight="1">
      <c r="A6" s="1501" t="s">
        <v>6385</v>
      </c>
      <c r="B6" s="1501"/>
      <c r="C6" s="1781"/>
      <c r="D6" s="1197">
        <v>1437418</v>
      </c>
      <c r="E6" s="2073">
        <v>2337767</v>
      </c>
      <c r="F6" s="2945">
        <v>1399686</v>
      </c>
      <c r="G6" s="2073">
        <v>2079313</v>
      </c>
      <c r="H6" s="2945">
        <v>1254781</v>
      </c>
      <c r="I6" s="2073">
        <v>2071355</v>
      </c>
      <c r="J6" s="1505"/>
      <c r="K6" s="1505"/>
      <c r="L6" s="1505"/>
    </row>
    <row r="7" spans="1:12" ht="21.95" customHeight="1">
      <c r="A7" s="1501" t="s">
        <v>3118</v>
      </c>
      <c r="B7" s="1501"/>
      <c r="C7" s="1781"/>
      <c r="D7" s="1197"/>
      <c r="E7" s="2073"/>
      <c r="F7" s="2945"/>
      <c r="G7" s="2073"/>
      <c r="H7" s="2945"/>
      <c r="I7" s="2073"/>
      <c r="J7" s="1505"/>
      <c r="K7" s="1505"/>
      <c r="L7" s="1505"/>
    </row>
    <row r="8" spans="1:12" ht="21.95" customHeight="1">
      <c r="A8" s="1501" t="s">
        <v>6384</v>
      </c>
      <c r="B8" s="1501"/>
      <c r="C8" s="1781"/>
      <c r="D8" s="1197">
        <v>2081680</v>
      </c>
      <c r="E8" s="2073">
        <v>1748376</v>
      </c>
      <c r="F8" s="2945">
        <v>2032802</v>
      </c>
      <c r="G8" s="2073">
        <v>1701836</v>
      </c>
      <c r="H8" s="2945">
        <v>1996303</v>
      </c>
      <c r="I8" s="2073">
        <v>1808359</v>
      </c>
      <c r="J8" s="1505"/>
      <c r="K8" s="1505"/>
      <c r="L8" s="1505"/>
    </row>
    <row r="9" spans="1:12" ht="21.95" customHeight="1">
      <c r="A9" s="1501" t="s">
        <v>6385</v>
      </c>
      <c r="B9" s="1501"/>
      <c r="C9" s="1781"/>
      <c r="D9" s="1197">
        <v>871994</v>
      </c>
      <c r="E9" s="2073">
        <v>1760494</v>
      </c>
      <c r="F9" s="2945">
        <v>647389</v>
      </c>
      <c r="G9" s="2073">
        <v>1671393</v>
      </c>
      <c r="H9" s="2945">
        <v>335455</v>
      </c>
      <c r="I9" s="2073">
        <v>1345090</v>
      </c>
      <c r="J9" s="1505"/>
      <c r="K9" s="1505"/>
      <c r="L9" s="1505"/>
    </row>
    <row r="10" spans="1:12" ht="21.95" customHeight="1">
      <c r="A10" s="1501" t="s">
        <v>6386</v>
      </c>
      <c r="B10" s="1501"/>
      <c r="C10" s="1781"/>
      <c r="D10" s="1197">
        <v>113241</v>
      </c>
      <c r="E10" s="2073">
        <v>132348</v>
      </c>
      <c r="F10" s="2945">
        <v>109221</v>
      </c>
      <c r="G10" s="2073">
        <v>126809</v>
      </c>
      <c r="H10" s="2945">
        <v>109746</v>
      </c>
      <c r="I10" s="2073">
        <v>173314</v>
      </c>
      <c r="J10" s="1505"/>
      <c r="K10" s="1505"/>
      <c r="L10" s="1505"/>
    </row>
    <row r="11" spans="1:12" ht="21.95" customHeight="1">
      <c r="A11" s="1501" t="s">
        <v>6387</v>
      </c>
      <c r="B11" s="1501"/>
      <c r="C11" s="1781"/>
      <c r="D11" s="1197">
        <v>36403</v>
      </c>
      <c r="E11" s="2073">
        <v>66633</v>
      </c>
      <c r="F11" s="2945">
        <v>31900</v>
      </c>
      <c r="G11" s="2073">
        <v>57652</v>
      </c>
      <c r="H11" s="2945">
        <v>79666</v>
      </c>
      <c r="I11" s="2073">
        <v>126580</v>
      </c>
      <c r="J11" s="1505"/>
      <c r="K11" s="1505"/>
      <c r="L11" s="1505"/>
    </row>
    <row r="12" spans="1:12" ht="21.95" customHeight="1">
      <c r="A12" s="1501" t="s">
        <v>6388</v>
      </c>
      <c r="B12" s="1501"/>
      <c r="C12" s="1781"/>
      <c r="D12" s="1197"/>
      <c r="E12" s="2073"/>
      <c r="F12" s="2945"/>
      <c r="G12" s="2073"/>
      <c r="H12" s="2945"/>
      <c r="I12" s="2073"/>
      <c r="J12" s="1505"/>
      <c r="K12" s="1505"/>
      <c r="L12" s="1505"/>
    </row>
    <row r="13" spans="1:12" ht="21.95" customHeight="1">
      <c r="A13" s="1501" t="s">
        <v>6389</v>
      </c>
      <c r="B13" s="1501"/>
      <c r="C13" s="1781"/>
      <c r="D13" s="1197">
        <v>4035725</v>
      </c>
      <c r="E13" s="2073">
        <v>3403795</v>
      </c>
      <c r="F13" s="2945">
        <v>3978457</v>
      </c>
      <c r="G13" s="2073">
        <v>3428609</v>
      </c>
      <c r="H13" s="2945">
        <v>3801606</v>
      </c>
      <c r="I13" s="2073">
        <v>3335436</v>
      </c>
      <c r="J13" s="1505"/>
      <c r="K13" s="1505"/>
      <c r="L13" s="1505"/>
    </row>
    <row r="14" spans="1:12" ht="21.95" customHeight="1" thickBot="1">
      <c r="A14" s="2941" t="s">
        <v>6390</v>
      </c>
      <c r="B14" s="2941"/>
      <c r="C14" s="4678"/>
      <c r="D14" s="2944">
        <v>1391073</v>
      </c>
      <c r="E14" s="2942">
        <v>2521796</v>
      </c>
      <c r="F14" s="2943">
        <v>927523</v>
      </c>
      <c r="G14" s="2942">
        <v>2275725</v>
      </c>
      <c r="H14" s="2943">
        <v>1042441</v>
      </c>
      <c r="I14" s="2942">
        <v>2446341</v>
      </c>
      <c r="J14" s="1505"/>
      <c r="K14" s="1505"/>
      <c r="L14" s="1505"/>
    </row>
    <row r="15" spans="1:12" ht="19.5" thickBot="1">
      <c r="A15" s="4679"/>
      <c r="B15" s="4679"/>
      <c r="C15" s="4679"/>
      <c r="D15" s="4679"/>
      <c r="E15" s="4679"/>
      <c r="F15" s="4679"/>
      <c r="G15" s="4679"/>
      <c r="H15" s="4676"/>
      <c r="I15" s="4676"/>
      <c r="J15" s="1505"/>
      <c r="K15" s="1505"/>
      <c r="L15" s="1505"/>
    </row>
    <row r="16" spans="1:12">
      <c r="A16" s="6633" t="s">
        <v>3123</v>
      </c>
      <c r="B16" s="6633"/>
      <c r="C16" s="6634"/>
      <c r="D16" s="6637">
        <v>4</v>
      </c>
      <c r="E16" s="6638"/>
      <c r="F16" s="6637">
        <v>5</v>
      </c>
      <c r="G16" s="6638"/>
      <c r="H16" s="6637">
        <v>6</v>
      </c>
      <c r="I16" s="6638"/>
      <c r="J16" s="1505"/>
      <c r="K16" s="1505"/>
      <c r="L16" s="1505"/>
    </row>
    <row r="17" spans="1:12">
      <c r="A17" s="6635"/>
      <c r="B17" s="6635"/>
      <c r="C17" s="6636"/>
      <c r="D17" s="1217" t="s">
        <v>3120</v>
      </c>
      <c r="E17" s="1217" t="s">
        <v>1853</v>
      </c>
      <c r="F17" s="1217" t="s">
        <v>3120</v>
      </c>
      <c r="G17" s="1217" t="s">
        <v>1853</v>
      </c>
      <c r="H17" s="1217" t="s">
        <v>3120</v>
      </c>
      <c r="I17" s="1217" t="s">
        <v>1853</v>
      </c>
      <c r="J17" s="1505"/>
      <c r="K17" s="1505"/>
      <c r="L17" s="1505"/>
    </row>
    <row r="18" spans="1:12" ht="21.95" customHeight="1">
      <c r="A18" s="1501" t="s">
        <v>6391</v>
      </c>
      <c r="B18" s="1501"/>
      <c r="C18" s="1781"/>
      <c r="D18" s="2945"/>
      <c r="E18" s="2073"/>
      <c r="F18" s="2945"/>
      <c r="G18" s="2073"/>
      <c r="H18" s="2945"/>
      <c r="I18" s="2073"/>
      <c r="J18" s="1505"/>
      <c r="K18" s="1505"/>
      <c r="L18" s="1505"/>
    </row>
    <row r="19" spans="1:12" ht="21.95" customHeight="1">
      <c r="A19" s="1501" t="s">
        <v>6384</v>
      </c>
      <c r="B19" s="1501"/>
      <c r="C19" s="1781"/>
      <c r="D19" s="2945">
        <v>14005121</v>
      </c>
      <c r="E19" s="4680">
        <v>14136522</v>
      </c>
      <c r="F19" s="2945">
        <v>13977514</v>
      </c>
      <c r="G19" s="4680">
        <v>14395510</v>
      </c>
      <c r="H19" s="2945">
        <v>14260707</v>
      </c>
      <c r="I19" s="4680">
        <v>14920346</v>
      </c>
      <c r="J19" s="1505"/>
      <c r="K19" s="1505"/>
      <c r="L19" s="1505"/>
    </row>
    <row r="20" spans="1:12" ht="21.95" customHeight="1">
      <c r="A20" s="1501" t="s">
        <v>6385</v>
      </c>
      <c r="B20" s="1501"/>
      <c r="C20" s="1781"/>
      <c r="D20" s="2945">
        <v>1327989</v>
      </c>
      <c r="E20" s="2073">
        <v>2235132</v>
      </c>
      <c r="F20" s="2945">
        <v>1352871</v>
      </c>
      <c r="G20" s="2073">
        <v>2096713</v>
      </c>
      <c r="H20" s="2945">
        <v>877331</v>
      </c>
      <c r="I20" s="2073">
        <v>1718609</v>
      </c>
      <c r="J20" s="1505"/>
      <c r="K20" s="1505"/>
      <c r="L20" s="1505"/>
    </row>
    <row r="21" spans="1:12" ht="21.95" customHeight="1">
      <c r="A21" s="1501" t="s">
        <v>3118</v>
      </c>
      <c r="B21" s="1501"/>
      <c r="C21" s="1781"/>
      <c r="D21" s="2945"/>
      <c r="E21" s="2073"/>
      <c r="F21" s="2945"/>
      <c r="G21" s="2073"/>
      <c r="H21" s="2945"/>
      <c r="I21" s="2073"/>
      <c r="J21" s="1505"/>
      <c r="K21" s="1505"/>
      <c r="L21" s="1505"/>
    </row>
    <row r="22" spans="1:12" ht="21.95" customHeight="1">
      <c r="A22" s="1501" t="s">
        <v>6384</v>
      </c>
      <c r="B22" s="1501"/>
      <c r="C22" s="1781"/>
      <c r="D22" s="2945">
        <v>2004874</v>
      </c>
      <c r="E22" s="2073">
        <v>1778521</v>
      </c>
      <c r="F22" s="2945">
        <v>2066835</v>
      </c>
      <c r="G22" s="2073">
        <v>1781732</v>
      </c>
      <c r="H22" s="2945">
        <v>2246624</v>
      </c>
      <c r="I22" s="2073">
        <v>1802353</v>
      </c>
      <c r="J22" s="1505"/>
      <c r="K22" s="1505"/>
      <c r="L22" s="1505"/>
    </row>
    <row r="23" spans="1:12" ht="21.95" customHeight="1">
      <c r="A23" s="1501" t="s">
        <v>6385</v>
      </c>
      <c r="B23" s="1501"/>
      <c r="C23" s="1781"/>
      <c r="D23" s="2945">
        <v>680214</v>
      </c>
      <c r="E23" s="2073">
        <v>1599051</v>
      </c>
      <c r="F23" s="2945">
        <v>897461</v>
      </c>
      <c r="G23" s="2073">
        <v>1742275</v>
      </c>
      <c r="H23" s="2945">
        <v>884226</v>
      </c>
      <c r="I23" s="2073">
        <v>1918338</v>
      </c>
      <c r="J23" s="1505"/>
      <c r="K23" s="1505"/>
      <c r="L23" s="1505"/>
    </row>
    <row r="24" spans="1:12" ht="21.95" customHeight="1">
      <c r="A24" s="1501" t="s">
        <v>6386</v>
      </c>
      <c r="B24" s="1501"/>
      <c r="C24" s="1781"/>
      <c r="D24" s="2945">
        <v>91916</v>
      </c>
      <c r="E24" s="2073">
        <v>125487</v>
      </c>
      <c r="F24" s="2945">
        <v>91138</v>
      </c>
      <c r="G24" s="2073">
        <v>129623</v>
      </c>
      <c r="H24" s="2945">
        <v>104527</v>
      </c>
      <c r="I24" s="2073">
        <v>142500</v>
      </c>
      <c r="J24" s="1505"/>
      <c r="K24" s="1505"/>
      <c r="L24" s="1505"/>
    </row>
    <row r="25" spans="1:12" ht="21.95" customHeight="1">
      <c r="A25" s="1501" t="s">
        <v>6387</v>
      </c>
      <c r="B25" s="1501"/>
      <c r="C25" s="1781"/>
      <c r="D25" s="2945">
        <v>49736</v>
      </c>
      <c r="E25" s="2073">
        <v>91278</v>
      </c>
      <c r="F25" s="2945">
        <v>34598</v>
      </c>
      <c r="G25" s="2073">
        <v>57930</v>
      </c>
      <c r="H25" s="2945">
        <v>27466</v>
      </c>
      <c r="I25" s="2073">
        <v>59301</v>
      </c>
      <c r="J25" s="1505"/>
      <c r="K25" s="1505"/>
      <c r="L25" s="1505"/>
    </row>
    <row r="26" spans="1:12" ht="21.95" customHeight="1">
      <c r="A26" s="1501" t="s">
        <v>6388</v>
      </c>
      <c r="B26" s="1501"/>
      <c r="C26" s="1781"/>
      <c r="D26" s="2945"/>
      <c r="E26" s="2073"/>
      <c r="F26" s="2945"/>
      <c r="G26" s="2073"/>
      <c r="H26" s="2945"/>
      <c r="I26" s="2073"/>
      <c r="J26" s="1505"/>
      <c r="K26" s="1505"/>
      <c r="L26" s="1505"/>
    </row>
    <row r="27" spans="1:12" ht="21.95" customHeight="1">
      <c r="A27" s="1501" t="s">
        <v>6389</v>
      </c>
      <c r="B27" s="1501"/>
      <c r="C27" s="1781"/>
      <c r="D27" s="2945">
        <v>3724242</v>
      </c>
      <c r="E27" s="2073">
        <v>3257951</v>
      </c>
      <c r="F27" s="2945">
        <v>3655957</v>
      </c>
      <c r="G27" s="2073">
        <v>3140994</v>
      </c>
      <c r="H27" s="2945">
        <v>3635790</v>
      </c>
      <c r="I27" s="2073">
        <v>3122874</v>
      </c>
      <c r="J27" s="1505"/>
      <c r="K27" s="1505"/>
      <c r="L27" s="1505"/>
    </row>
    <row r="28" spans="1:12" ht="21.95" customHeight="1" thickBot="1">
      <c r="A28" s="2941" t="s">
        <v>6390</v>
      </c>
      <c r="B28" s="2941"/>
      <c r="C28" s="4678"/>
      <c r="D28" s="2943">
        <v>1086726</v>
      </c>
      <c r="E28" s="2942">
        <v>2551232</v>
      </c>
      <c r="F28" s="2943">
        <v>1449697</v>
      </c>
      <c r="G28" s="2942">
        <v>2867055</v>
      </c>
      <c r="H28" s="2943">
        <v>1151222</v>
      </c>
      <c r="I28" s="2942">
        <v>2479377</v>
      </c>
      <c r="J28" s="1505"/>
      <c r="K28" s="1505"/>
      <c r="L28" s="1505"/>
    </row>
    <row r="29" spans="1:12">
      <c r="A29" s="1501" t="s">
        <v>6392</v>
      </c>
      <c r="B29" s="1219"/>
      <c r="C29" s="1780"/>
      <c r="D29" s="1503"/>
      <c r="E29" s="1503"/>
      <c r="F29" s="1503"/>
      <c r="G29" s="1503"/>
      <c r="H29" s="1504"/>
      <c r="I29" s="2521" t="s">
        <v>6393</v>
      </c>
      <c r="J29" s="1505"/>
      <c r="K29" s="1505"/>
      <c r="L29" s="1505"/>
    </row>
    <row r="30" spans="1:12">
      <c r="A30" s="1505"/>
      <c r="B30" s="1505"/>
      <c r="C30" s="1505"/>
      <c r="D30" s="1505"/>
      <c r="E30" s="1505"/>
      <c r="F30" s="1505"/>
      <c r="G30" s="1505"/>
      <c r="H30" s="1505"/>
      <c r="I30" s="1506" t="s">
        <v>6699</v>
      </c>
      <c r="J30" s="1505"/>
      <c r="K30" s="1505"/>
      <c r="L30" s="1505"/>
    </row>
    <row r="31" spans="1:12">
      <c r="A31" s="1505"/>
      <c r="B31" s="1505"/>
      <c r="C31" s="1505"/>
      <c r="D31" s="1505"/>
      <c r="E31" s="1505"/>
      <c r="F31" s="1505"/>
      <c r="G31" s="1505"/>
      <c r="H31" s="1505"/>
      <c r="I31" s="1505"/>
      <c r="J31" s="1505"/>
      <c r="K31" s="1505"/>
      <c r="L31" s="1505"/>
    </row>
  </sheetData>
  <mergeCells count="9">
    <mergeCell ref="A16:C17"/>
    <mergeCell ref="F2:G2"/>
    <mergeCell ref="H2:I2"/>
    <mergeCell ref="D16:E16"/>
    <mergeCell ref="H1:I1"/>
    <mergeCell ref="A2:C3"/>
    <mergeCell ref="D2:E2"/>
    <mergeCell ref="F16:G16"/>
    <mergeCell ref="H16:I16"/>
  </mergeCells>
  <phoneticPr fontId="2"/>
  <hyperlinks>
    <hyperlink ref="K2" location="目次!F262" display="目　次" xr:uid="{00000000-0004-0000-DF00-000000000000}"/>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K27"/>
  <sheetViews>
    <sheetView showGridLines="0" zoomScaleNormal="100" workbookViewId="0">
      <selection activeCell="H2" sqref="H2"/>
    </sheetView>
  </sheetViews>
  <sheetFormatPr defaultRowHeight="12.75"/>
  <cols>
    <col min="1" max="1" width="5" style="64" customWidth="1"/>
    <col min="2" max="2" width="14.625" style="64" customWidth="1"/>
    <col min="3" max="4" width="12.75" style="64" customWidth="1"/>
    <col min="5" max="5" width="14.625" style="64" customWidth="1"/>
    <col min="6" max="6" width="17.875" style="64" customWidth="1"/>
    <col min="7" max="7" width="9" style="64"/>
    <col min="8" max="8" width="9.75" style="64" customWidth="1"/>
    <col min="9" max="10" width="9" style="64"/>
    <col min="11" max="11" width="9.5" style="64" bestFit="1" customWidth="1"/>
    <col min="12" max="16384" width="9" style="64"/>
  </cols>
  <sheetData>
    <row r="1" spans="1:11" ht="15" thickBot="1">
      <c r="A1" s="594" t="s">
        <v>312</v>
      </c>
    </row>
    <row r="2" spans="1:11" s="65" customFormat="1" ht="18.75">
      <c r="A2" s="5727" t="s">
        <v>300</v>
      </c>
      <c r="B2" s="4090" t="s">
        <v>311</v>
      </c>
      <c r="C2" s="4090" t="s">
        <v>310</v>
      </c>
      <c r="D2" s="4090" t="s">
        <v>309</v>
      </c>
      <c r="E2" s="4090" t="s">
        <v>308</v>
      </c>
      <c r="F2" s="4090" t="s">
        <v>307</v>
      </c>
      <c r="H2" s="5115" t="s">
        <v>8086</v>
      </c>
    </row>
    <row r="3" spans="1:11" s="65" customFormat="1" ht="15.95" customHeight="1">
      <c r="A3" s="5534"/>
      <c r="B3" s="4072" t="s">
        <v>291</v>
      </c>
      <c r="C3" s="4072" t="s">
        <v>291</v>
      </c>
      <c r="D3" s="4072" t="s">
        <v>291</v>
      </c>
      <c r="E3" s="4072" t="s">
        <v>291</v>
      </c>
      <c r="F3" s="4072" t="s">
        <v>306</v>
      </c>
    </row>
    <row r="4" spans="1:11" ht="21.95" customHeight="1">
      <c r="A4" s="3573" t="s">
        <v>305</v>
      </c>
      <c r="B4" s="107">
        <v>42342075</v>
      </c>
      <c r="C4" s="107">
        <v>4500100</v>
      </c>
      <c r="D4" s="107">
        <v>4801489</v>
      </c>
      <c r="E4" s="101">
        <f t="shared" ref="E4:E8" si="0">B4+C4-D4</f>
        <v>42040686</v>
      </c>
      <c r="F4" s="107">
        <f>E4*1000/100791</f>
        <v>417107.53936363367</v>
      </c>
    </row>
    <row r="5" spans="1:11" ht="21.95" customHeight="1">
      <c r="A5" s="3573">
        <v>2</v>
      </c>
      <c r="B5" s="107">
        <v>42040686</v>
      </c>
      <c r="C5" s="107">
        <v>3860700</v>
      </c>
      <c r="D5" s="107">
        <v>4677147</v>
      </c>
      <c r="E5" s="101">
        <f t="shared" si="0"/>
        <v>41224239</v>
      </c>
      <c r="F5" s="107">
        <v>413478.69128694799</v>
      </c>
    </row>
    <row r="6" spans="1:11" ht="21.95" customHeight="1">
      <c r="A6" s="3573">
        <v>3</v>
      </c>
      <c r="B6" s="101">
        <v>41224239</v>
      </c>
      <c r="C6" s="101">
        <v>3736500</v>
      </c>
      <c r="D6" s="101">
        <v>4672355</v>
      </c>
      <c r="E6" s="101">
        <f t="shared" si="0"/>
        <v>40288384</v>
      </c>
      <c r="F6" s="101">
        <v>408654</v>
      </c>
    </row>
    <row r="7" spans="1:11" s="65" customFormat="1" ht="21.95" customHeight="1">
      <c r="A7" s="3225">
        <v>4</v>
      </c>
      <c r="B7" s="3508">
        <f>E6</f>
        <v>40288384</v>
      </c>
      <c r="C7" s="101">
        <v>3356100</v>
      </c>
      <c r="D7" s="101">
        <v>4860792</v>
      </c>
      <c r="E7" s="101">
        <f t="shared" si="0"/>
        <v>38783692</v>
      </c>
      <c r="F7" s="101">
        <v>397863</v>
      </c>
    </row>
    <row r="8" spans="1:11" ht="21.95" customHeight="1" thickBot="1">
      <c r="A8" s="3572">
        <v>5</v>
      </c>
      <c r="B8" s="3069">
        <f>E7</f>
        <v>38783692</v>
      </c>
      <c r="C8" s="2453">
        <v>3583300</v>
      </c>
      <c r="D8" s="2453">
        <v>4902984</v>
      </c>
      <c r="E8" s="2453">
        <f t="shared" si="0"/>
        <v>37464008</v>
      </c>
      <c r="F8" s="2453">
        <f>E8*1000/96398</f>
        <v>388638.85142845288</v>
      </c>
    </row>
    <row r="9" spans="1:11" ht="14.25" customHeight="1">
      <c r="A9" s="123"/>
      <c r="B9" s="3571" t="s">
        <v>304</v>
      </c>
      <c r="C9" s="4087"/>
      <c r="D9" s="4087"/>
      <c r="E9" s="4062"/>
      <c r="F9" s="3570" t="s">
        <v>303</v>
      </c>
      <c r="K9" s="1321"/>
    </row>
    <row r="10" spans="1:11" ht="13.5" customHeight="1">
      <c r="A10" s="3"/>
      <c r="B10" s="3555" t="s">
        <v>302</v>
      </c>
      <c r="C10" s="2527"/>
      <c r="D10" s="2527"/>
      <c r="E10" s="3"/>
      <c r="F10" s="3"/>
    </row>
    <row r="11" spans="1:11" ht="15.95" customHeight="1">
      <c r="B11" s="86"/>
      <c r="C11" s="1"/>
      <c r="E11" s="85"/>
      <c r="F11" s="85"/>
    </row>
    <row r="12" spans="1:11" ht="15.95" customHeight="1">
      <c r="E12" s="85"/>
      <c r="F12" s="85"/>
    </row>
    <row r="13" spans="1:11" ht="15.95" customHeight="1">
      <c r="E13" s="85"/>
      <c r="F13" s="85"/>
      <c r="I13" s="106"/>
    </row>
    <row r="14" spans="1:11" ht="15.95" customHeight="1">
      <c r="E14" s="85"/>
      <c r="F14" s="85"/>
      <c r="I14" s="106"/>
    </row>
    <row r="15" spans="1:11" ht="15.95" customHeight="1">
      <c r="E15" s="86"/>
    </row>
    <row r="16" spans="1:1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1">
    <mergeCell ref="A2:A3"/>
  </mergeCells>
  <phoneticPr fontId="2"/>
  <hyperlinks>
    <hyperlink ref="H2" location="目次!F263" display="目　次" xr:uid="{00000000-0004-0000-E000-000000000000}"/>
  </hyperlinks>
  <pageMargins left="0.86614173228346458" right="0.86614173228346458" top="0.98425196850393704" bottom="0.98425196850393704" header="0.51181102362204722" footer="0.51181102362204722"/>
  <pageSetup paperSize="9" scale="96" orientation="portrait" cellComments="asDisplayed" horizontalDpi="300" verticalDpi="300" r:id="rId1"/>
  <headerFooter alignWithMargins="0"/>
  <colBreaks count="1" manualBreakCount="1">
    <brk id="6"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H14"/>
  <sheetViews>
    <sheetView showGridLines="0" workbookViewId="0">
      <selection activeCell="H2" sqref="H2"/>
    </sheetView>
  </sheetViews>
  <sheetFormatPr defaultRowHeight="12.75"/>
  <cols>
    <col min="1" max="1" width="16.375" style="65" customWidth="1"/>
    <col min="2" max="3" width="13.375" style="65" customWidth="1"/>
    <col min="4" max="4" width="13" style="65" customWidth="1"/>
    <col min="5" max="5" width="12.625" style="65" customWidth="1"/>
    <col min="6" max="6" width="11.5" style="65" customWidth="1"/>
    <col min="7" max="7" width="6.875" style="65" customWidth="1"/>
    <col min="8" max="16384" width="9" style="65"/>
  </cols>
  <sheetData>
    <row r="1" spans="1:8" ht="15.95" customHeight="1" thickBot="1">
      <c r="A1" s="2124" t="s">
        <v>370</v>
      </c>
      <c r="F1" s="2116" t="s">
        <v>264</v>
      </c>
    </row>
    <row r="2" spans="1:8" ht="21.95" customHeight="1">
      <c r="A2" s="4045" t="s">
        <v>369</v>
      </c>
      <c r="B2" s="1418">
        <v>2</v>
      </c>
      <c r="C2" s="1419">
        <v>3</v>
      </c>
      <c r="D2" s="1419">
        <v>4</v>
      </c>
      <c r="E2" s="1419">
        <v>5</v>
      </c>
      <c r="F2" s="1419">
        <v>6</v>
      </c>
      <c r="H2" s="5115" t="s">
        <v>8086</v>
      </c>
    </row>
    <row r="3" spans="1:8" ht="21.95" customHeight="1">
      <c r="A3" s="98" t="s">
        <v>368</v>
      </c>
      <c r="B3" s="138">
        <v>13123343</v>
      </c>
      <c r="C3" s="138">
        <v>12916317</v>
      </c>
      <c r="D3" s="2990">
        <v>13278844</v>
      </c>
      <c r="E3" s="2990">
        <v>13425240</v>
      </c>
      <c r="F3" s="2990">
        <v>13305655</v>
      </c>
    </row>
    <row r="4" spans="1:8" ht="21.95" customHeight="1">
      <c r="A4" s="98" t="s">
        <v>367</v>
      </c>
      <c r="B4" s="2521">
        <v>5751699</v>
      </c>
      <c r="C4" s="2521">
        <v>5781102</v>
      </c>
      <c r="D4" s="1503">
        <v>5819409</v>
      </c>
      <c r="E4" s="1503">
        <v>5907493</v>
      </c>
      <c r="F4" s="1503">
        <v>5757421</v>
      </c>
    </row>
    <row r="5" spans="1:8" ht="21.95" customHeight="1">
      <c r="A5" s="98" t="s">
        <v>366</v>
      </c>
      <c r="B5" s="2521">
        <v>5697035</v>
      </c>
      <c r="C5" s="2521">
        <v>5433538</v>
      </c>
      <c r="D5" s="1503">
        <v>5661749</v>
      </c>
      <c r="E5" s="1503">
        <v>5703612</v>
      </c>
      <c r="F5" s="1503">
        <v>5738721</v>
      </c>
    </row>
    <row r="6" spans="1:8" ht="21.95" customHeight="1">
      <c r="A6" s="98" t="s">
        <v>365</v>
      </c>
      <c r="B6" s="2521">
        <v>392510</v>
      </c>
      <c r="C6" s="2521">
        <v>402782</v>
      </c>
      <c r="D6" s="1503">
        <v>429600</v>
      </c>
      <c r="E6" s="1503">
        <v>440955</v>
      </c>
      <c r="F6" s="1503">
        <v>449123</v>
      </c>
    </row>
    <row r="7" spans="1:8" ht="21.95" customHeight="1">
      <c r="A7" s="98" t="s">
        <v>364</v>
      </c>
      <c r="B7" s="2521">
        <v>595927</v>
      </c>
      <c r="C7" s="2521">
        <v>644842</v>
      </c>
      <c r="D7" s="1503">
        <v>685901</v>
      </c>
      <c r="E7" s="1503">
        <v>686284</v>
      </c>
      <c r="F7" s="1503">
        <v>677194</v>
      </c>
      <c r="G7" s="1503"/>
      <c r="H7" s="1503"/>
    </row>
    <row r="8" spans="1:8" ht="21.95" customHeight="1">
      <c r="A8" s="98" t="s">
        <v>363</v>
      </c>
      <c r="B8" s="2521">
        <v>0</v>
      </c>
      <c r="C8" s="2521">
        <v>0</v>
      </c>
      <c r="D8" s="1503">
        <v>0</v>
      </c>
      <c r="E8" s="1503">
        <v>0</v>
      </c>
      <c r="F8" s="1503">
        <v>0</v>
      </c>
    </row>
    <row r="9" spans="1:8" ht="21.95" customHeight="1">
      <c r="A9" s="98" t="s">
        <v>362</v>
      </c>
      <c r="B9" s="2521">
        <v>684523</v>
      </c>
      <c r="C9" s="2521">
        <v>652431</v>
      </c>
      <c r="D9" s="1503">
        <v>679511</v>
      </c>
      <c r="E9" s="1503">
        <v>684015</v>
      </c>
      <c r="F9" s="1503">
        <v>680409</v>
      </c>
    </row>
    <row r="10" spans="1:8" ht="21.95" customHeight="1" thickBot="1">
      <c r="A10" s="2623" t="s">
        <v>361</v>
      </c>
      <c r="B10" s="2606">
        <v>1649</v>
      </c>
      <c r="C10" s="2606">
        <v>1622</v>
      </c>
      <c r="D10" s="2991">
        <v>2674</v>
      </c>
      <c r="E10" s="2991">
        <v>2881</v>
      </c>
      <c r="F10" s="2991">
        <v>2787</v>
      </c>
    </row>
    <row r="11" spans="1:8" ht="15.95" customHeight="1">
      <c r="A11" s="139"/>
      <c r="B11" s="139"/>
      <c r="C11" s="139"/>
      <c r="D11" s="6642" t="s">
        <v>360</v>
      </c>
      <c r="E11" s="6642"/>
      <c r="F11" s="6642"/>
    </row>
    <row r="12" spans="1:8" ht="15.95" customHeight="1">
      <c r="A12" s="139"/>
      <c r="B12" s="139"/>
      <c r="C12" s="139"/>
      <c r="D12" s="139"/>
      <c r="E12" s="139"/>
    </row>
    <row r="13" spans="1:8" ht="15.95" customHeight="1">
      <c r="D13" s="136"/>
    </row>
    <row r="14" spans="1:8" ht="15.95" customHeight="1"/>
  </sheetData>
  <mergeCells count="1">
    <mergeCell ref="D11:F11"/>
  </mergeCells>
  <phoneticPr fontId="2"/>
  <hyperlinks>
    <hyperlink ref="H2" location="目次!F264" display="目　次" xr:uid="{00000000-0004-0000-E100-000000000000}"/>
  </hyperlinks>
  <pageMargins left="0.86614173228346458" right="0.86614173228346458" top="0.98425196850393704" bottom="0.98425196850393704" header="0.51181102362204722" footer="0.51181102362204722"/>
  <pageSetup paperSize="9" scale="68" orientation="portrait" horizontalDpi="300" verticalDpi="300"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K28"/>
  <sheetViews>
    <sheetView showGridLines="0" zoomScaleNormal="100" workbookViewId="0">
      <selection activeCell="K2" sqref="K2"/>
    </sheetView>
  </sheetViews>
  <sheetFormatPr defaultRowHeight="13.5"/>
  <cols>
    <col min="1" max="1" width="5.75" style="3" customWidth="1"/>
    <col min="2" max="2" width="8.875" style="3" customWidth="1"/>
    <col min="3" max="4" width="9.375" style="3" customWidth="1"/>
    <col min="5" max="9" width="10.125" style="3" customWidth="1"/>
    <col min="10" max="10" width="9" style="3"/>
    <col min="11" max="11" width="10.5" style="3" customWidth="1"/>
    <col min="12" max="16384" width="9" style="3"/>
  </cols>
  <sheetData>
    <row r="1" spans="1:11" ht="18.75" customHeight="1" thickBot="1">
      <c r="A1" s="594" t="s">
        <v>385</v>
      </c>
      <c r="I1" s="123" t="s">
        <v>384</v>
      </c>
    </row>
    <row r="2" spans="1:11" s="139" customFormat="1" ht="15.95" customHeight="1">
      <c r="A2" s="141"/>
      <c r="B2" s="4123" t="s">
        <v>383</v>
      </c>
      <c r="C2" s="4123" t="s">
        <v>383</v>
      </c>
      <c r="D2" s="105" t="s">
        <v>382</v>
      </c>
      <c r="E2" s="104"/>
      <c r="F2" s="134"/>
      <c r="G2" s="105" t="s">
        <v>366</v>
      </c>
      <c r="H2" s="104"/>
      <c r="I2" s="104"/>
      <c r="K2" s="5115" t="s">
        <v>8086</v>
      </c>
    </row>
    <row r="3" spans="1:11" s="139" customFormat="1" ht="15.95" customHeight="1">
      <c r="A3" s="4116" t="s">
        <v>300</v>
      </c>
      <c r="B3" s="2635" t="s">
        <v>381</v>
      </c>
      <c r="C3" s="2635" t="s">
        <v>381</v>
      </c>
      <c r="D3" s="4113" t="s">
        <v>380</v>
      </c>
      <c r="E3" s="4113" t="s">
        <v>379</v>
      </c>
      <c r="F3" s="140" t="s">
        <v>378</v>
      </c>
      <c r="G3" s="4113" t="s">
        <v>380</v>
      </c>
      <c r="H3" s="4113" t="s">
        <v>379</v>
      </c>
      <c r="I3" s="4113" t="s">
        <v>378</v>
      </c>
    </row>
    <row r="4" spans="1:11" s="139" customFormat="1" ht="15.95" customHeight="1">
      <c r="A4" s="4120"/>
      <c r="B4" s="4072" t="s">
        <v>377</v>
      </c>
      <c r="C4" s="4072" t="s">
        <v>376</v>
      </c>
      <c r="D4" s="4072" t="s">
        <v>375</v>
      </c>
      <c r="E4" s="4072" t="s">
        <v>374</v>
      </c>
      <c r="F4" s="3971" t="s">
        <v>374</v>
      </c>
      <c r="G4" s="4072" t="s">
        <v>375</v>
      </c>
      <c r="H4" s="4072" t="s">
        <v>374</v>
      </c>
      <c r="I4" s="4072" t="s">
        <v>374</v>
      </c>
    </row>
    <row r="5" spans="1:11" ht="21.95" customHeight="1">
      <c r="A5" s="1420">
        <v>2</v>
      </c>
      <c r="B5" s="1767">
        <v>39081</v>
      </c>
      <c r="C5" s="107">
        <v>96750</v>
      </c>
      <c r="D5" s="107">
        <v>4918741</v>
      </c>
      <c r="E5" s="107">
        <v>125860</v>
      </c>
      <c r="F5" s="107">
        <v>50840</v>
      </c>
      <c r="G5" s="107">
        <v>5715282</v>
      </c>
      <c r="H5" s="107">
        <v>146242</v>
      </c>
      <c r="I5" s="107">
        <v>59073</v>
      </c>
    </row>
    <row r="6" spans="1:11" ht="21.95" customHeight="1">
      <c r="A6" s="1420">
        <v>3</v>
      </c>
      <c r="B6" s="2079">
        <v>39147</v>
      </c>
      <c r="C6" s="101">
        <v>95689</v>
      </c>
      <c r="D6" s="101">
        <v>4853565</v>
      </c>
      <c r="E6" s="101">
        <v>123983</v>
      </c>
      <c r="F6" s="101">
        <v>50722</v>
      </c>
      <c r="G6" s="101">
        <v>5342842</v>
      </c>
      <c r="H6" s="101">
        <v>136482</v>
      </c>
      <c r="I6" s="101">
        <v>55835</v>
      </c>
    </row>
    <row r="7" spans="1:11" ht="21.95" customHeight="1">
      <c r="A7" s="2996">
        <v>4</v>
      </c>
      <c r="B7" s="1255">
        <v>39144</v>
      </c>
      <c r="C7" s="1255">
        <v>94427</v>
      </c>
      <c r="D7" s="1255">
        <v>4974885</v>
      </c>
      <c r="E7" s="1255">
        <v>127092</v>
      </c>
      <c r="F7" s="1255">
        <v>52685</v>
      </c>
      <c r="G7" s="1255">
        <v>5616255</v>
      </c>
      <c r="H7" s="1255">
        <v>143477</v>
      </c>
      <c r="I7" s="1255">
        <v>59477</v>
      </c>
    </row>
    <row r="8" spans="1:11" ht="21.95" customHeight="1">
      <c r="A8" s="2992">
        <v>5</v>
      </c>
      <c r="B8" s="1255">
        <v>39119</v>
      </c>
      <c r="C8" s="1255">
        <v>93141</v>
      </c>
      <c r="D8" s="1255">
        <v>5086668</v>
      </c>
      <c r="E8" s="1255">
        <v>130031</v>
      </c>
      <c r="F8" s="1255">
        <v>54613</v>
      </c>
      <c r="G8" s="1255">
        <v>5659292</v>
      </c>
      <c r="H8" s="1255">
        <v>144669</v>
      </c>
      <c r="I8" s="1255">
        <v>60760</v>
      </c>
    </row>
    <row r="9" spans="1:11" ht="21.95" customHeight="1" thickBot="1">
      <c r="A9" s="2993">
        <v>6</v>
      </c>
      <c r="B9" s="2994">
        <v>39094</v>
      </c>
      <c r="C9" s="2995">
        <v>91841</v>
      </c>
      <c r="D9" s="2995">
        <v>4820250</v>
      </c>
      <c r="E9" s="2995">
        <v>123299</v>
      </c>
      <c r="F9" s="2995">
        <v>52485</v>
      </c>
      <c r="G9" s="2995">
        <v>5699681</v>
      </c>
      <c r="H9" s="2995">
        <v>145794</v>
      </c>
      <c r="I9" s="2995">
        <v>62060</v>
      </c>
    </row>
    <row r="10" spans="1:11" ht="15.95" customHeight="1">
      <c r="A10" s="4085"/>
      <c r="B10" s="249"/>
      <c r="C10" s="249"/>
      <c r="D10" s="249"/>
      <c r="E10" s="249"/>
      <c r="F10" s="249"/>
      <c r="G10" s="4062"/>
      <c r="H10" s="4062"/>
      <c r="I10" s="2283" t="s">
        <v>373</v>
      </c>
    </row>
    <row r="11" spans="1:11" ht="15.95" customHeight="1">
      <c r="A11" s="4085" t="s">
        <v>372</v>
      </c>
      <c r="B11" s="4087"/>
      <c r="C11" s="2997"/>
      <c r="D11" s="2997"/>
      <c r="E11" s="2998"/>
      <c r="F11" s="2998"/>
    </row>
    <row r="12" spans="1:11" ht="15.95" customHeight="1">
      <c r="A12" s="4085" t="s">
        <v>371</v>
      </c>
      <c r="H12" s="88"/>
      <c r="I12" s="88"/>
    </row>
    <row r="13" spans="1:11" ht="15.95" customHeight="1">
      <c r="H13" s="88"/>
      <c r="I13" s="88"/>
    </row>
    <row r="14" spans="1:11" ht="15.95" customHeight="1">
      <c r="E14" s="88"/>
      <c r="F14" s="88"/>
      <c r="H14" s="88"/>
      <c r="I14" s="88"/>
    </row>
    <row r="15" spans="1:11" ht="15.95" customHeight="1">
      <c r="E15" s="88"/>
      <c r="F15" s="88"/>
      <c r="H15" s="88"/>
      <c r="I15" s="88"/>
    </row>
    <row r="16" spans="1:11" ht="15.95" customHeight="1">
      <c r="E16" s="88"/>
      <c r="F16" s="88"/>
    </row>
    <row r="17" spans="5:6" ht="15.95" customHeight="1">
      <c r="E17" s="88"/>
      <c r="F17" s="88"/>
    </row>
    <row r="18" spans="5:6" ht="15.95" customHeight="1"/>
    <row r="19" spans="5:6" ht="15.95" customHeight="1"/>
    <row r="20" spans="5:6" ht="15.95" customHeight="1"/>
    <row r="21" spans="5:6" ht="15.95" customHeight="1"/>
    <row r="22" spans="5:6" ht="15.95" customHeight="1"/>
    <row r="23" spans="5:6" ht="15.95" customHeight="1"/>
    <row r="24" spans="5:6" ht="15.95" customHeight="1"/>
    <row r="25" spans="5:6" ht="15.95" customHeight="1"/>
    <row r="26" spans="5:6" ht="15.95" customHeight="1"/>
    <row r="27" spans="5:6" ht="15.95" customHeight="1"/>
    <row r="28" spans="5:6" ht="15.95" customHeight="1"/>
  </sheetData>
  <phoneticPr fontId="2"/>
  <hyperlinks>
    <hyperlink ref="K2" location="目次!F265" display="目　次" xr:uid="{00000000-0004-0000-E200-000000000000}"/>
  </hyperlinks>
  <pageMargins left="0.86614173228346458" right="0.86614173228346458" top="0.98425196850393704" bottom="0.98425196850393704" header="0.51181102362204722" footer="0.51181102362204722"/>
  <pageSetup paperSize="9" scale="73" fitToHeight="0" orientation="portrait" horizontalDpi="300" verticalDpi="300"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K121"/>
  <sheetViews>
    <sheetView showGridLines="0" zoomScale="90" zoomScaleNormal="90" zoomScaleSheetLayoutView="100" workbookViewId="0">
      <pane ySplit="3" topLeftCell="A4" activePane="bottomLeft" state="frozen"/>
      <selection pane="bottomLeft" activeCell="I2" sqref="I2"/>
    </sheetView>
  </sheetViews>
  <sheetFormatPr defaultRowHeight="14.25"/>
  <cols>
    <col min="1" max="1" width="5.875" style="1" customWidth="1"/>
    <col min="2" max="2" width="26.625" style="1" customWidth="1"/>
    <col min="3" max="6" width="9" style="1"/>
    <col min="7" max="7" width="9" style="64"/>
    <col min="8" max="8" width="9" style="1"/>
    <col min="9" max="9" width="11.375" style="128" customWidth="1"/>
    <col min="10" max="16384" width="9" style="1"/>
  </cols>
  <sheetData>
    <row r="1" spans="1:11" ht="21" customHeight="1" thickBot="1">
      <c r="A1" s="594" t="s">
        <v>158</v>
      </c>
      <c r="B1" s="128"/>
      <c r="C1" s="64"/>
      <c r="D1" s="64"/>
      <c r="E1" s="6657" t="s">
        <v>157</v>
      </c>
      <c r="F1" s="6622"/>
      <c r="G1" s="6657"/>
    </row>
    <row r="2" spans="1:11" ht="15.95" customHeight="1">
      <c r="A2" s="25"/>
      <c r="B2" s="24" t="s">
        <v>156</v>
      </c>
      <c r="C2" s="6658">
        <v>2</v>
      </c>
      <c r="D2" s="6658">
        <v>3</v>
      </c>
      <c r="E2" s="6655">
        <v>4</v>
      </c>
      <c r="F2" s="6655">
        <v>5</v>
      </c>
      <c r="G2" s="6655">
        <v>6</v>
      </c>
      <c r="I2" s="5116" t="s">
        <v>8127</v>
      </c>
    </row>
    <row r="3" spans="1:11" ht="15.95" customHeight="1">
      <c r="A3" s="23" t="s">
        <v>155</v>
      </c>
      <c r="B3" s="22"/>
      <c r="C3" s="6659"/>
      <c r="D3" s="6659"/>
      <c r="E3" s="6656"/>
      <c r="F3" s="6656"/>
      <c r="G3" s="6656"/>
    </row>
    <row r="4" spans="1:11" s="4" customFormat="1" ht="16.5" customHeight="1">
      <c r="A4" s="21"/>
      <c r="B4" s="20"/>
      <c r="C4" s="17"/>
      <c r="D4" s="17"/>
      <c r="E4" s="6"/>
      <c r="F4" s="6"/>
      <c r="G4" s="6"/>
      <c r="I4" s="594"/>
    </row>
    <row r="5" spans="1:11" s="16" customFormat="1" ht="16.5" customHeight="1">
      <c r="A5" s="6651" t="s">
        <v>154</v>
      </c>
      <c r="B5" s="6652"/>
      <c r="C5" s="19">
        <v>1568</v>
      </c>
      <c r="D5" s="19">
        <v>1569</v>
      </c>
      <c r="E5" s="3317">
        <f>SUM(E7,E15,E23,E28,E36,E55,E66,E74,E83,E87,E91,E93,E95,E106,E107,E108,E109)</f>
        <v>1576</v>
      </c>
      <c r="F5" s="3317">
        <f>SUM(F7,F15,F23,F28,F36,F55,F66,F74,F83,F87,F91,F93,F95,F106,F107,F108,F109)</f>
        <v>1596</v>
      </c>
      <c r="G5" s="3317">
        <f>SUM(G7,G15,G23,G28,G44,G49,G55,G66,G74,G83,G91,G93,G95,G106,G107,G108,G109)</f>
        <v>1623</v>
      </c>
      <c r="I5" s="584"/>
      <c r="K5" s="18"/>
    </row>
    <row r="6" spans="1:11" s="16" customFormat="1" ht="16.5" customHeight="1">
      <c r="A6" s="9"/>
      <c r="B6" s="8"/>
      <c r="C6" s="17"/>
      <c r="D6" s="17"/>
      <c r="E6" s="6"/>
      <c r="F6" s="3318"/>
      <c r="G6" s="3318"/>
      <c r="I6" s="584"/>
    </row>
    <row r="7" spans="1:11" s="4" customFormat="1" ht="16.5" customHeight="1">
      <c r="A7" s="6647" t="s">
        <v>153</v>
      </c>
      <c r="B7" s="6653"/>
      <c r="C7" s="7">
        <f>SUM(C8:C13)+1</f>
        <v>83</v>
      </c>
      <c r="D7" s="7">
        <v>82</v>
      </c>
      <c r="E7" s="3318">
        <v>79</v>
      </c>
      <c r="F7" s="3318">
        <v>79</v>
      </c>
      <c r="G7" s="3318">
        <v>80</v>
      </c>
      <c r="I7" s="594"/>
    </row>
    <row r="8" spans="1:11" s="4" customFormat="1" ht="16.5" customHeight="1">
      <c r="A8" s="9"/>
      <c r="B8" s="13" t="s">
        <v>152</v>
      </c>
      <c r="C8" s="7">
        <v>13</v>
      </c>
      <c r="D8" s="7">
        <v>14</v>
      </c>
      <c r="E8" s="3318">
        <v>10</v>
      </c>
      <c r="F8" s="3318">
        <v>10</v>
      </c>
      <c r="G8" s="3318">
        <v>9</v>
      </c>
      <c r="I8" s="594"/>
    </row>
    <row r="9" spans="1:11" s="4" customFormat="1" ht="16.5" customHeight="1">
      <c r="A9" s="9"/>
      <c r="B9" s="13" t="s">
        <v>151</v>
      </c>
      <c r="C9" s="7">
        <v>8</v>
      </c>
      <c r="D9" s="7">
        <v>8</v>
      </c>
      <c r="E9" s="3318">
        <v>8</v>
      </c>
      <c r="F9" s="3318">
        <v>8</v>
      </c>
      <c r="G9" s="3318">
        <v>8</v>
      </c>
      <c r="I9" s="594"/>
    </row>
    <row r="10" spans="1:11" s="4" customFormat="1" ht="16.5" customHeight="1">
      <c r="A10" s="9"/>
      <c r="B10" s="13" t="s">
        <v>150</v>
      </c>
      <c r="C10" s="7">
        <v>10</v>
      </c>
      <c r="D10" s="7">
        <v>10</v>
      </c>
      <c r="E10" s="3318">
        <v>10</v>
      </c>
      <c r="F10" s="3318">
        <v>10</v>
      </c>
      <c r="G10" s="3318">
        <v>11</v>
      </c>
      <c r="I10" s="594"/>
    </row>
    <row r="11" spans="1:11" s="4" customFormat="1" ht="16.5" customHeight="1">
      <c r="A11" s="9"/>
      <c r="B11" s="13" t="s">
        <v>149</v>
      </c>
      <c r="C11" s="7">
        <v>32</v>
      </c>
      <c r="D11" s="7">
        <v>32</v>
      </c>
      <c r="E11" s="3318">
        <v>33</v>
      </c>
      <c r="F11" s="3318">
        <v>33</v>
      </c>
      <c r="G11" s="3318">
        <v>32</v>
      </c>
      <c r="I11" s="594"/>
    </row>
    <row r="12" spans="1:11" s="4" customFormat="1" ht="16.5" customHeight="1">
      <c r="A12" s="9"/>
      <c r="B12" s="13" t="s">
        <v>148</v>
      </c>
      <c r="C12" s="7">
        <v>16</v>
      </c>
      <c r="D12" s="7">
        <v>16</v>
      </c>
      <c r="E12" s="3318">
        <v>16</v>
      </c>
      <c r="F12" s="3318">
        <v>17</v>
      </c>
      <c r="G12" s="3318">
        <v>16</v>
      </c>
      <c r="I12" s="594"/>
    </row>
    <row r="13" spans="1:11" s="4" customFormat="1" ht="16.5" customHeight="1">
      <c r="A13" s="9"/>
      <c r="B13" s="13" t="s">
        <v>147</v>
      </c>
      <c r="C13" s="7">
        <v>3</v>
      </c>
      <c r="D13" s="7">
        <v>1</v>
      </c>
      <c r="E13" s="3318">
        <v>1</v>
      </c>
      <c r="F13" s="3318">
        <v>0</v>
      </c>
      <c r="G13" s="3318">
        <v>3</v>
      </c>
      <c r="I13" s="594"/>
    </row>
    <row r="14" spans="1:11" s="4" customFormat="1" ht="8.1" customHeight="1">
      <c r="A14" s="4132"/>
      <c r="B14" s="4133"/>
      <c r="C14" s="7"/>
      <c r="D14" s="7"/>
      <c r="E14" s="3318"/>
      <c r="F14" s="3318"/>
      <c r="G14" s="3318"/>
      <c r="I14" s="594"/>
    </row>
    <row r="15" spans="1:11" s="4" customFormat="1" ht="16.5" customHeight="1">
      <c r="A15" s="6647" t="s">
        <v>146</v>
      </c>
      <c r="B15" s="6648"/>
      <c r="C15" s="7">
        <v>16</v>
      </c>
      <c r="D15" s="7">
        <v>13</v>
      </c>
      <c r="E15" s="3318">
        <v>27</v>
      </c>
      <c r="F15" s="3318">
        <v>27</v>
      </c>
      <c r="G15" s="3318">
        <v>29</v>
      </c>
      <c r="I15" s="594"/>
    </row>
    <row r="16" spans="1:11" s="4" customFormat="1" ht="16.5" customHeight="1">
      <c r="A16" s="4132"/>
      <c r="B16" s="13" t="s">
        <v>145</v>
      </c>
      <c r="C16" s="7">
        <v>8</v>
      </c>
      <c r="D16" s="7">
        <v>8</v>
      </c>
      <c r="E16" s="3318">
        <v>6</v>
      </c>
      <c r="F16" s="3318">
        <v>6</v>
      </c>
      <c r="G16" s="3318">
        <v>7</v>
      </c>
      <c r="I16" s="594"/>
    </row>
    <row r="17" spans="1:9" s="4" customFormat="1" ht="16.5" customHeight="1">
      <c r="A17" s="4132"/>
      <c r="B17" s="13" t="s">
        <v>144</v>
      </c>
      <c r="C17" s="7" t="s">
        <v>93</v>
      </c>
      <c r="D17" s="7" t="s">
        <v>93</v>
      </c>
      <c r="E17" s="3318">
        <v>3</v>
      </c>
      <c r="F17" s="3318">
        <v>3</v>
      </c>
      <c r="G17" s="3318">
        <v>4</v>
      </c>
      <c r="I17" s="594"/>
    </row>
    <row r="18" spans="1:9" s="4" customFormat="1" ht="16.5" customHeight="1">
      <c r="A18" s="4132"/>
      <c r="B18" s="13" t="s">
        <v>143</v>
      </c>
      <c r="C18" s="7">
        <v>1</v>
      </c>
      <c r="D18" s="7">
        <v>1</v>
      </c>
      <c r="E18" s="3318">
        <v>1</v>
      </c>
      <c r="F18" s="3318">
        <v>1</v>
      </c>
      <c r="G18" s="3318">
        <v>1</v>
      </c>
      <c r="I18" s="594"/>
    </row>
    <row r="19" spans="1:9" s="4" customFormat="1" ht="16.5" customHeight="1">
      <c r="A19" s="4132"/>
      <c r="B19" s="13" t="s">
        <v>142</v>
      </c>
      <c r="C19" s="7" t="s">
        <v>93</v>
      </c>
      <c r="D19" s="7" t="s">
        <v>93</v>
      </c>
      <c r="E19" s="3318">
        <v>8</v>
      </c>
      <c r="F19" s="3318">
        <v>8</v>
      </c>
      <c r="G19" s="3318">
        <v>8</v>
      </c>
      <c r="I19" s="594"/>
    </row>
    <row r="20" spans="1:9" s="4" customFormat="1" ht="16.5" customHeight="1">
      <c r="A20" s="4132"/>
      <c r="B20" s="13" t="s">
        <v>141</v>
      </c>
      <c r="C20" s="7">
        <v>3</v>
      </c>
      <c r="D20" s="7">
        <v>3</v>
      </c>
      <c r="E20" s="3318">
        <v>5</v>
      </c>
      <c r="F20" s="3318">
        <v>5</v>
      </c>
      <c r="G20" s="3318">
        <v>5</v>
      </c>
      <c r="I20" s="594"/>
    </row>
    <row r="21" spans="1:9" s="4" customFormat="1" ht="16.5" customHeight="1">
      <c r="A21" s="9"/>
      <c r="B21" s="13" t="s">
        <v>140</v>
      </c>
      <c r="C21" s="7" t="s">
        <v>93</v>
      </c>
      <c r="D21" s="7" t="s">
        <v>93</v>
      </c>
      <c r="E21" s="3318">
        <v>3</v>
      </c>
      <c r="F21" s="3318">
        <v>3</v>
      </c>
      <c r="G21" s="3318">
        <v>3</v>
      </c>
      <c r="I21" s="594"/>
    </row>
    <row r="22" spans="1:9" s="4" customFormat="1" ht="8.1" customHeight="1">
      <c r="A22" s="9"/>
      <c r="B22" s="13"/>
      <c r="C22" s="7"/>
      <c r="D22" s="7"/>
      <c r="E22" s="3318"/>
      <c r="F22" s="3318"/>
      <c r="G22" s="3318"/>
      <c r="I22" s="594"/>
    </row>
    <row r="23" spans="1:9" s="4" customFormat="1" ht="14.25" customHeight="1">
      <c r="A23" s="6645" t="s">
        <v>139</v>
      </c>
      <c r="B23" s="6646"/>
      <c r="C23" s="7">
        <v>27</v>
      </c>
      <c r="D23" s="7">
        <v>27</v>
      </c>
      <c r="E23" s="3318">
        <v>27</v>
      </c>
      <c r="F23" s="3318">
        <v>27</v>
      </c>
      <c r="G23" s="3318">
        <v>25</v>
      </c>
      <c r="I23" s="594"/>
    </row>
    <row r="24" spans="1:9" s="4" customFormat="1" ht="14.25" customHeight="1">
      <c r="A24" s="9"/>
      <c r="B24" s="13" t="s">
        <v>138</v>
      </c>
      <c r="C24" s="7">
        <v>6</v>
      </c>
      <c r="D24" s="7">
        <v>6</v>
      </c>
      <c r="E24" s="3318">
        <v>6</v>
      </c>
      <c r="F24" s="3318">
        <v>6</v>
      </c>
      <c r="G24" s="3318">
        <v>6</v>
      </c>
      <c r="I24" s="594"/>
    </row>
    <row r="25" spans="1:9" s="4" customFormat="1" ht="14.25" customHeight="1">
      <c r="A25" s="9"/>
      <c r="B25" s="13" t="s">
        <v>137</v>
      </c>
      <c r="C25" s="7">
        <v>6</v>
      </c>
      <c r="D25" s="7">
        <v>6</v>
      </c>
      <c r="E25" s="3318">
        <v>6</v>
      </c>
      <c r="F25" s="3318">
        <v>7</v>
      </c>
      <c r="G25" s="3318">
        <v>10</v>
      </c>
      <c r="I25" s="594"/>
    </row>
    <row r="26" spans="1:9" s="4" customFormat="1" ht="14.25" customHeight="1">
      <c r="A26" s="9"/>
      <c r="B26" s="13" t="s">
        <v>136</v>
      </c>
      <c r="C26" s="7">
        <v>13</v>
      </c>
      <c r="D26" s="7">
        <v>14</v>
      </c>
      <c r="E26" s="3318">
        <v>14</v>
      </c>
      <c r="F26" s="3318">
        <v>12</v>
      </c>
      <c r="G26" s="3318">
        <v>7</v>
      </c>
      <c r="I26" s="594"/>
    </row>
    <row r="27" spans="1:9" s="4" customFormat="1" ht="6" customHeight="1">
      <c r="A27" s="9"/>
      <c r="B27" s="13"/>
      <c r="C27" s="7"/>
      <c r="D27" s="7"/>
      <c r="E27" s="3318"/>
      <c r="F27" s="3318"/>
      <c r="G27" s="3318"/>
      <c r="I27" s="594"/>
    </row>
    <row r="28" spans="1:9" s="4" customFormat="1" ht="14.25" customHeight="1">
      <c r="A28" s="6645" t="s">
        <v>135</v>
      </c>
      <c r="B28" s="6646"/>
      <c r="C28" s="7">
        <v>110</v>
      </c>
      <c r="D28" s="7">
        <v>110</v>
      </c>
      <c r="E28" s="3318">
        <v>110</v>
      </c>
      <c r="F28" s="3318">
        <v>112</v>
      </c>
      <c r="G28" s="3318">
        <v>118</v>
      </c>
      <c r="I28" s="594"/>
    </row>
    <row r="29" spans="1:9" s="4" customFormat="1" ht="14.25" customHeight="1">
      <c r="A29" s="9"/>
      <c r="B29" s="13" t="s">
        <v>134</v>
      </c>
      <c r="C29" s="7">
        <v>66</v>
      </c>
      <c r="D29" s="7">
        <v>67</v>
      </c>
      <c r="E29" s="3318">
        <v>62</v>
      </c>
      <c r="F29" s="3318">
        <v>63</v>
      </c>
      <c r="G29" s="3318">
        <v>63</v>
      </c>
      <c r="I29" s="594"/>
    </row>
    <row r="30" spans="1:9" s="4" customFormat="1" ht="14.25" customHeight="1">
      <c r="A30" s="9"/>
      <c r="B30" s="13" t="s">
        <v>133</v>
      </c>
      <c r="C30" s="7">
        <v>5</v>
      </c>
      <c r="D30" s="7">
        <v>4</v>
      </c>
      <c r="E30" s="3318">
        <v>7</v>
      </c>
      <c r="F30" s="3318">
        <v>7</v>
      </c>
      <c r="G30" s="3318">
        <v>7</v>
      </c>
      <c r="I30" s="594"/>
    </row>
    <row r="31" spans="1:9" s="4" customFormat="1" ht="14.25" customHeight="1">
      <c r="A31" s="9"/>
      <c r="B31" s="13" t="s">
        <v>132</v>
      </c>
      <c r="C31" s="7">
        <v>4</v>
      </c>
      <c r="D31" s="7">
        <v>4</v>
      </c>
      <c r="E31" s="3318">
        <v>4</v>
      </c>
      <c r="F31" s="3318">
        <v>4</v>
      </c>
      <c r="G31" s="3318">
        <v>4</v>
      </c>
      <c r="I31" s="594"/>
    </row>
    <row r="32" spans="1:9" s="4" customFormat="1" ht="14.25" customHeight="1">
      <c r="A32" s="9"/>
      <c r="B32" s="13" t="s">
        <v>131</v>
      </c>
      <c r="C32" s="7">
        <v>15</v>
      </c>
      <c r="D32" s="7">
        <v>15</v>
      </c>
      <c r="E32" s="3318">
        <v>17</v>
      </c>
      <c r="F32" s="3318">
        <v>18</v>
      </c>
      <c r="G32" s="3318">
        <v>22</v>
      </c>
      <c r="I32" s="594"/>
    </row>
    <row r="33" spans="1:9" s="4" customFormat="1" ht="14.25" customHeight="1">
      <c r="A33" s="9"/>
      <c r="B33" s="13" t="s">
        <v>130</v>
      </c>
      <c r="C33" s="7">
        <v>10</v>
      </c>
      <c r="D33" s="7">
        <v>11</v>
      </c>
      <c r="E33" s="3318">
        <v>11</v>
      </c>
      <c r="F33" s="3318">
        <v>11</v>
      </c>
      <c r="G33" s="3318">
        <v>11</v>
      </c>
      <c r="I33" s="594"/>
    </row>
    <row r="34" spans="1:9" s="4" customFormat="1" ht="14.25" customHeight="1">
      <c r="A34" s="9"/>
      <c r="B34" s="13" t="s">
        <v>129</v>
      </c>
      <c r="C34" s="7">
        <v>9</v>
      </c>
      <c r="D34" s="7">
        <v>8</v>
      </c>
      <c r="E34" s="3318">
        <v>8</v>
      </c>
      <c r="F34" s="3318">
        <v>7</v>
      </c>
      <c r="G34" s="3318">
        <v>9</v>
      </c>
      <c r="I34" s="594"/>
    </row>
    <row r="35" spans="1:9" s="4" customFormat="1" ht="6" customHeight="1">
      <c r="A35" s="9"/>
      <c r="B35" s="13"/>
      <c r="C35" s="7"/>
      <c r="D35" s="7"/>
      <c r="E35" s="3318"/>
      <c r="F35" s="3318"/>
      <c r="G35" s="3318"/>
      <c r="I35" s="594"/>
    </row>
    <row r="36" spans="1:9" s="4" customFormat="1" ht="17.25" customHeight="1">
      <c r="A36" s="6647" t="s">
        <v>128</v>
      </c>
      <c r="B36" s="6648"/>
      <c r="C36" s="7">
        <v>227</v>
      </c>
      <c r="D36" s="7">
        <v>228</v>
      </c>
      <c r="E36" s="3318">
        <v>235</v>
      </c>
      <c r="F36" s="3318">
        <v>240</v>
      </c>
      <c r="G36" s="3319" t="s">
        <v>93</v>
      </c>
      <c r="I36" s="594"/>
    </row>
    <row r="37" spans="1:9" s="4" customFormat="1" ht="17.25" customHeight="1">
      <c r="A37" s="6647" t="s">
        <v>127</v>
      </c>
      <c r="B37" s="6648"/>
      <c r="C37" s="7">
        <v>-32</v>
      </c>
      <c r="D37" s="7">
        <v>-33</v>
      </c>
      <c r="E37" s="3320">
        <v>-31</v>
      </c>
      <c r="F37" s="3320">
        <v>-29</v>
      </c>
      <c r="G37" s="3319" t="s">
        <v>93</v>
      </c>
      <c r="I37" s="594"/>
    </row>
    <row r="38" spans="1:9" s="4" customFormat="1" ht="17.25" customHeight="1">
      <c r="A38" s="15"/>
      <c r="B38" s="13" t="s">
        <v>126</v>
      </c>
      <c r="C38" s="7">
        <v>20</v>
      </c>
      <c r="D38" s="7">
        <v>20</v>
      </c>
      <c r="E38" s="3318">
        <v>22</v>
      </c>
      <c r="F38" s="3318">
        <v>25</v>
      </c>
      <c r="G38" s="3319" t="s">
        <v>93</v>
      </c>
      <c r="I38" s="594"/>
    </row>
    <row r="39" spans="1:9" s="4" customFormat="1" ht="17.25" customHeight="1">
      <c r="A39" s="15"/>
      <c r="B39" s="13" t="s">
        <v>125</v>
      </c>
      <c r="C39" s="7">
        <v>131</v>
      </c>
      <c r="D39" s="7">
        <v>129</v>
      </c>
      <c r="E39" s="3318">
        <v>132</v>
      </c>
      <c r="F39" s="3318">
        <v>102</v>
      </c>
      <c r="G39" s="3319" t="s">
        <v>93</v>
      </c>
      <c r="I39" s="594"/>
    </row>
    <row r="40" spans="1:9" s="4" customFormat="1" ht="17.25" customHeight="1">
      <c r="A40" s="15"/>
      <c r="B40" s="13" t="s">
        <v>6527</v>
      </c>
      <c r="C40" s="7" t="s">
        <v>87</v>
      </c>
      <c r="D40" s="7" t="s">
        <v>87</v>
      </c>
      <c r="E40" s="7" t="s">
        <v>87</v>
      </c>
      <c r="F40" s="3318">
        <v>30</v>
      </c>
      <c r="G40" s="3319" t="s">
        <v>93</v>
      </c>
      <c r="I40" s="594"/>
    </row>
    <row r="41" spans="1:9" s="4" customFormat="1" ht="17.25" customHeight="1">
      <c r="A41" s="15"/>
      <c r="B41" s="13" t="s">
        <v>124</v>
      </c>
      <c r="C41" s="7">
        <v>23</v>
      </c>
      <c r="D41" s="7">
        <v>22</v>
      </c>
      <c r="E41" s="3318">
        <v>23</v>
      </c>
      <c r="F41" s="3318">
        <v>23</v>
      </c>
      <c r="G41" s="3319" t="s">
        <v>93</v>
      </c>
      <c r="I41" s="594"/>
    </row>
    <row r="42" spans="1:9" s="4" customFormat="1" ht="17.25" customHeight="1">
      <c r="A42" s="15"/>
      <c r="B42" s="13" t="s">
        <v>123</v>
      </c>
      <c r="C42" s="7">
        <v>52</v>
      </c>
      <c r="D42" s="7">
        <v>56</v>
      </c>
      <c r="E42" s="3318">
        <v>57</v>
      </c>
      <c r="F42" s="3318">
        <v>58</v>
      </c>
      <c r="G42" s="3319" t="s">
        <v>93</v>
      </c>
      <c r="I42" s="594"/>
    </row>
    <row r="43" spans="1:9" s="4" customFormat="1" ht="6" customHeight="1">
      <c r="A43" s="9"/>
      <c r="B43" s="13"/>
      <c r="C43" s="7"/>
      <c r="D43" s="7"/>
      <c r="E43" s="3318"/>
      <c r="F43" s="3318"/>
      <c r="G43" s="3318"/>
      <c r="I43" s="594"/>
    </row>
    <row r="44" spans="1:9" s="4" customFormat="1" ht="17.25" customHeight="1">
      <c r="A44" s="6647" t="s">
        <v>6963</v>
      </c>
      <c r="B44" s="6648"/>
      <c r="C44" s="7"/>
      <c r="D44" s="7"/>
      <c r="E44" s="3318"/>
      <c r="F44" s="3318"/>
      <c r="G44" s="3319">
        <v>49</v>
      </c>
      <c r="I44" s="594"/>
    </row>
    <row r="45" spans="1:9" s="4" customFormat="1" ht="17.25" customHeight="1">
      <c r="A45" s="6647" t="s">
        <v>127</v>
      </c>
      <c r="B45" s="6648"/>
      <c r="C45" s="7"/>
      <c r="D45" s="7"/>
      <c r="E45" s="3318"/>
      <c r="F45" s="3318"/>
      <c r="G45" s="3319">
        <v>-16</v>
      </c>
      <c r="I45" s="594"/>
    </row>
    <row r="46" spans="1:9" s="4" customFormat="1" ht="17.25" customHeight="1">
      <c r="A46" s="4132"/>
      <c r="B46" s="13" t="s">
        <v>126</v>
      </c>
      <c r="C46" s="7"/>
      <c r="D46" s="7"/>
      <c r="E46" s="3318"/>
      <c r="F46" s="3318"/>
      <c r="G46" s="3319">
        <v>25</v>
      </c>
      <c r="I46" s="594"/>
    </row>
    <row r="47" spans="1:9" s="4" customFormat="1" ht="17.25" customHeight="1">
      <c r="A47" s="4132"/>
      <c r="B47" s="13" t="s">
        <v>124</v>
      </c>
      <c r="C47" s="7"/>
      <c r="D47" s="7"/>
      <c r="E47" s="3318"/>
      <c r="F47" s="3318"/>
      <c r="G47" s="3319">
        <v>23</v>
      </c>
      <c r="I47" s="594"/>
    </row>
    <row r="48" spans="1:9" s="4" customFormat="1" ht="6" customHeight="1">
      <c r="A48" s="9"/>
      <c r="B48" s="13"/>
      <c r="C48" s="7"/>
      <c r="D48" s="7"/>
      <c r="E48" s="3318"/>
      <c r="F48" s="3318"/>
      <c r="G48" s="3318"/>
      <c r="I48" s="594"/>
    </row>
    <row r="49" spans="1:9" s="4" customFormat="1" ht="17.25" customHeight="1">
      <c r="A49" s="6654" t="s">
        <v>6964</v>
      </c>
      <c r="B49" s="6648"/>
      <c r="C49" s="7"/>
      <c r="D49" s="7"/>
      <c r="E49" s="3318"/>
      <c r="F49" s="3318"/>
      <c r="G49" s="3319">
        <v>195</v>
      </c>
      <c r="I49" s="594"/>
    </row>
    <row r="50" spans="1:9" s="4" customFormat="1" ht="17.25" customHeight="1">
      <c r="A50" s="6654" t="s">
        <v>127</v>
      </c>
      <c r="B50" s="6648"/>
      <c r="C50" s="7"/>
      <c r="D50" s="7"/>
      <c r="E50" s="3318"/>
      <c r="F50" s="3318"/>
      <c r="G50" s="3319">
        <v>-22</v>
      </c>
      <c r="I50" s="594"/>
    </row>
    <row r="51" spans="1:9" s="4" customFormat="1" ht="17.25" customHeight="1">
      <c r="A51" s="4134"/>
      <c r="B51" s="4133" t="s">
        <v>6868</v>
      </c>
      <c r="C51" s="7"/>
      <c r="D51" s="7"/>
      <c r="E51" s="3318"/>
      <c r="F51" s="3318"/>
      <c r="G51" s="3319">
        <v>31</v>
      </c>
      <c r="I51" s="594"/>
    </row>
    <row r="52" spans="1:9" s="4" customFormat="1" ht="17.25" customHeight="1">
      <c r="A52" s="4134"/>
      <c r="B52" s="4133" t="s">
        <v>6965</v>
      </c>
      <c r="C52" s="7"/>
      <c r="D52" s="7"/>
      <c r="E52" s="3318"/>
      <c r="F52" s="3318"/>
      <c r="G52" s="3319">
        <v>103</v>
      </c>
      <c r="I52" s="594"/>
    </row>
    <row r="53" spans="1:9" s="4" customFormat="1" ht="17.25" customHeight="1">
      <c r="A53" s="4134"/>
      <c r="B53" s="4133" t="s">
        <v>6966</v>
      </c>
      <c r="C53" s="7"/>
      <c r="D53" s="7"/>
      <c r="E53" s="3318"/>
      <c r="F53" s="3318"/>
      <c r="G53" s="3319">
        <v>60</v>
      </c>
      <c r="I53" s="594"/>
    </row>
    <row r="54" spans="1:9" s="4" customFormat="1" ht="6" customHeight="1">
      <c r="A54" s="9"/>
      <c r="B54" s="13"/>
      <c r="C54" s="7"/>
      <c r="D54" s="7"/>
      <c r="E54" s="3318"/>
      <c r="F54" s="3318"/>
      <c r="G54" s="3318"/>
      <c r="I54" s="594"/>
    </row>
    <row r="55" spans="1:9" s="4" customFormat="1" ht="16.5" customHeight="1">
      <c r="A55" s="6647" t="s">
        <v>122</v>
      </c>
      <c r="B55" s="6648"/>
      <c r="C55" s="7">
        <v>55</v>
      </c>
      <c r="D55" s="7">
        <v>53</v>
      </c>
      <c r="E55" s="3318">
        <v>53</v>
      </c>
      <c r="F55" s="3318">
        <v>55</v>
      </c>
      <c r="G55" s="3318">
        <v>55</v>
      </c>
      <c r="I55" s="594"/>
    </row>
    <row r="56" spans="1:9" s="4" customFormat="1" ht="16.5" customHeight="1">
      <c r="A56" s="9"/>
      <c r="B56" s="13" t="s">
        <v>121</v>
      </c>
      <c r="C56" s="7">
        <v>4</v>
      </c>
      <c r="D56" s="7">
        <v>6</v>
      </c>
      <c r="E56" s="3318">
        <v>5</v>
      </c>
      <c r="F56" s="3318">
        <v>5</v>
      </c>
      <c r="G56" s="3318">
        <v>5</v>
      </c>
      <c r="I56" s="594"/>
    </row>
    <row r="57" spans="1:9" s="4" customFormat="1" ht="16.5" customHeight="1">
      <c r="A57" s="9"/>
      <c r="B57" s="13" t="s">
        <v>120</v>
      </c>
      <c r="C57" s="7">
        <v>12</v>
      </c>
      <c r="D57" s="7">
        <v>12</v>
      </c>
      <c r="E57" s="3318">
        <v>12</v>
      </c>
      <c r="F57" s="3318">
        <v>12</v>
      </c>
      <c r="G57" s="3318">
        <v>12</v>
      </c>
      <c r="I57" s="594"/>
    </row>
    <row r="58" spans="1:9" s="4" customFormat="1" ht="16.5" customHeight="1">
      <c r="A58" s="9"/>
      <c r="B58" s="13" t="s">
        <v>119</v>
      </c>
      <c r="C58" s="7">
        <v>8</v>
      </c>
      <c r="D58" s="7">
        <v>8</v>
      </c>
      <c r="E58" s="3318">
        <v>8</v>
      </c>
      <c r="F58" s="3318">
        <v>8</v>
      </c>
      <c r="G58" s="3318">
        <v>8</v>
      </c>
      <c r="I58" s="594"/>
    </row>
    <row r="59" spans="1:9" s="4" customFormat="1" ht="16.5" customHeight="1">
      <c r="A59" s="9"/>
      <c r="B59" s="13" t="s">
        <v>118</v>
      </c>
      <c r="C59" s="7">
        <v>5</v>
      </c>
      <c r="D59" s="7">
        <v>5</v>
      </c>
      <c r="E59" s="3321" t="s">
        <v>93</v>
      </c>
      <c r="F59" s="3322" t="s">
        <v>87</v>
      </c>
      <c r="G59" s="3319" t="s">
        <v>93</v>
      </c>
      <c r="I59" s="594"/>
    </row>
    <row r="60" spans="1:9" s="4" customFormat="1" ht="16.5" customHeight="1">
      <c r="A60" s="9"/>
      <c r="B60" s="13" t="s">
        <v>117</v>
      </c>
      <c r="C60" s="7">
        <v>13</v>
      </c>
      <c r="D60" s="7">
        <v>11</v>
      </c>
      <c r="E60" s="3321" t="s">
        <v>93</v>
      </c>
      <c r="F60" s="3322" t="s">
        <v>87</v>
      </c>
      <c r="G60" s="3319" t="s">
        <v>93</v>
      </c>
      <c r="I60" s="594"/>
    </row>
    <row r="61" spans="1:9" s="4" customFormat="1" ht="16.5" customHeight="1">
      <c r="A61" s="9"/>
      <c r="B61" s="13" t="s">
        <v>116</v>
      </c>
      <c r="C61" s="7" t="s">
        <v>93</v>
      </c>
      <c r="D61" s="7" t="s">
        <v>93</v>
      </c>
      <c r="E61" s="3083">
        <v>14</v>
      </c>
      <c r="F61" s="3083">
        <v>15</v>
      </c>
      <c r="G61" s="3083">
        <v>15</v>
      </c>
      <c r="I61" s="594"/>
    </row>
    <row r="62" spans="1:9" s="4" customFormat="1" ht="16.5" customHeight="1">
      <c r="A62" s="9"/>
      <c r="B62" s="13" t="s">
        <v>115</v>
      </c>
      <c r="C62" s="7" t="s">
        <v>93</v>
      </c>
      <c r="D62" s="7" t="s">
        <v>93</v>
      </c>
      <c r="E62" s="3083">
        <v>4</v>
      </c>
      <c r="F62" s="3083">
        <v>4</v>
      </c>
      <c r="G62" s="3083">
        <v>4</v>
      </c>
      <c r="I62" s="594"/>
    </row>
    <row r="63" spans="1:9" s="4" customFormat="1" ht="16.5" customHeight="1">
      <c r="A63" s="9"/>
      <c r="B63" s="13" t="s">
        <v>114</v>
      </c>
      <c r="C63" s="7">
        <v>9</v>
      </c>
      <c r="D63" s="7">
        <v>9</v>
      </c>
      <c r="E63" s="3319">
        <v>9</v>
      </c>
      <c r="F63" s="3319">
        <v>9</v>
      </c>
      <c r="G63" s="3319">
        <v>9</v>
      </c>
      <c r="I63" s="594"/>
    </row>
    <row r="64" spans="1:9" s="4" customFormat="1" ht="16.5" customHeight="1">
      <c r="A64" s="9"/>
      <c r="B64" s="13" t="s">
        <v>113</v>
      </c>
      <c r="C64" s="7">
        <v>2</v>
      </c>
      <c r="D64" s="7" t="s">
        <v>93</v>
      </c>
      <c r="E64" s="3321" t="s">
        <v>93</v>
      </c>
      <c r="F64" s="3322" t="s">
        <v>87</v>
      </c>
      <c r="G64" s="3319" t="s">
        <v>93</v>
      </c>
      <c r="I64" s="594"/>
    </row>
    <row r="65" spans="1:9" s="4" customFormat="1" ht="8.25" customHeight="1">
      <c r="A65" s="9"/>
      <c r="B65" s="13"/>
      <c r="C65" s="7"/>
      <c r="D65" s="7"/>
      <c r="E65" s="3318"/>
      <c r="F65" s="3318"/>
      <c r="G65" s="3318"/>
      <c r="I65" s="594"/>
    </row>
    <row r="66" spans="1:9" s="4" customFormat="1" ht="16.5" customHeight="1">
      <c r="A66" s="6647" t="s">
        <v>112</v>
      </c>
      <c r="B66" s="6648"/>
      <c r="C66" s="7">
        <v>67</v>
      </c>
      <c r="D66" s="7">
        <v>65</v>
      </c>
      <c r="E66" s="3318">
        <v>64</v>
      </c>
      <c r="F66" s="3318">
        <v>66</v>
      </c>
      <c r="G66" s="3318">
        <v>70</v>
      </c>
      <c r="I66" s="594"/>
    </row>
    <row r="67" spans="1:9" s="4" customFormat="1" ht="16.5" customHeight="1">
      <c r="A67" s="4132"/>
      <c r="B67" s="4137" t="s">
        <v>111</v>
      </c>
      <c r="C67" s="7">
        <v>12</v>
      </c>
      <c r="D67" s="7">
        <v>11</v>
      </c>
      <c r="E67" s="3318">
        <v>5</v>
      </c>
      <c r="F67" s="3318">
        <v>5</v>
      </c>
      <c r="G67" s="3318">
        <v>6</v>
      </c>
      <c r="I67" s="594"/>
    </row>
    <row r="68" spans="1:9" s="4" customFormat="1" ht="16.5" customHeight="1">
      <c r="A68" s="4132"/>
      <c r="B68" s="4137" t="s">
        <v>110</v>
      </c>
      <c r="C68" s="7">
        <v>19</v>
      </c>
      <c r="D68" s="7">
        <v>19</v>
      </c>
      <c r="E68" s="3318">
        <v>18</v>
      </c>
      <c r="F68" s="3318">
        <v>19</v>
      </c>
      <c r="G68" s="3318">
        <v>20</v>
      </c>
      <c r="I68" s="594"/>
    </row>
    <row r="69" spans="1:9" s="4" customFormat="1" ht="16.5" customHeight="1">
      <c r="A69" s="4132"/>
      <c r="B69" s="4137" t="s">
        <v>109</v>
      </c>
      <c r="C69" s="7">
        <v>23</v>
      </c>
      <c r="D69" s="7">
        <v>22</v>
      </c>
      <c r="E69" s="3318">
        <v>15</v>
      </c>
      <c r="F69" s="3318">
        <v>15</v>
      </c>
      <c r="G69" s="3318">
        <v>16</v>
      </c>
      <c r="I69" s="594"/>
    </row>
    <row r="70" spans="1:9" s="4" customFormat="1" ht="16.5" customHeight="1">
      <c r="A70" s="4132"/>
      <c r="B70" s="4137" t="s">
        <v>108</v>
      </c>
      <c r="C70" s="7"/>
      <c r="D70" s="7"/>
      <c r="E70" s="3318">
        <v>14</v>
      </c>
      <c r="F70" s="3318">
        <v>14</v>
      </c>
      <c r="G70" s="3318">
        <v>14</v>
      </c>
      <c r="I70" s="594"/>
    </row>
    <row r="71" spans="1:9" s="4" customFormat="1" ht="16.5" customHeight="1">
      <c r="A71" s="4132"/>
      <c r="B71" s="4137" t="s">
        <v>107</v>
      </c>
      <c r="C71" s="7">
        <v>8</v>
      </c>
      <c r="D71" s="7">
        <v>8</v>
      </c>
      <c r="E71" s="3318">
        <v>8</v>
      </c>
      <c r="F71" s="3318">
        <v>8</v>
      </c>
      <c r="G71" s="3318">
        <v>8</v>
      </c>
      <c r="I71" s="594"/>
    </row>
    <row r="72" spans="1:9" s="4" customFormat="1" ht="16.5" customHeight="1">
      <c r="A72" s="4132"/>
      <c r="B72" s="4137" t="s">
        <v>106</v>
      </c>
      <c r="C72" s="7">
        <v>3</v>
      </c>
      <c r="D72" s="7">
        <v>3</v>
      </c>
      <c r="E72" s="3318">
        <v>3</v>
      </c>
      <c r="F72" s="3318">
        <v>3</v>
      </c>
      <c r="G72" s="3318">
        <v>4</v>
      </c>
      <c r="I72" s="594"/>
    </row>
    <row r="73" spans="1:9" s="4" customFormat="1" ht="8.1" customHeight="1">
      <c r="A73" s="9"/>
      <c r="B73" s="8"/>
      <c r="C73" s="14"/>
      <c r="D73" s="14"/>
      <c r="E73" s="3318"/>
      <c r="F73" s="3318"/>
      <c r="G73" s="3318"/>
      <c r="I73" s="594"/>
    </row>
    <row r="74" spans="1:9" s="4" customFormat="1" ht="16.5" customHeight="1">
      <c r="A74" s="6647" t="s">
        <v>105</v>
      </c>
      <c r="B74" s="6648"/>
      <c r="C74" s="7">
        <v>46</v>
      </c>
      <c r="D74" s="7">
        <v>44</v>
      </c>
      <c r="E74" s="3318">
        <v>44</v>
      </c>
      <c r="F74" s="3318">
        <v>44</v>
      </c>
      <c r="G74" s="3318">
        <v>46</v>
      </c>
      <c r="I74" s="594"/>
    </row>
    <row r="75" spans="1:9" s="4" customFormat="1" ht="16.5" customHeight="1">
      <c r="A75" s="6647" t="s">
        <v>104</v>
      </c>
      <c r="B75" s="6648"/>
      <c r="C75" s="14">
        <v>20</v>
      </c>
      <c r="D75" s="14">
        <v>20</v>
      </c>
      <c r="E75" s="3323">
        <v>20</v>
      </c>
      <c r="F75" s="3324">
        <v>-20</v>
      </c>
      <c r="G75" s="3324">
        <v>-22</v>
      </c>
      <c r="I75" s="594"/>
    </row>
    <row r="76" spans="1:9" s="4" customFormat="1" ht="16.5" customHeight="1">
      <c r="A76" s="9"/>
      <c r="B76" s="13" t="s">
        <v>103</v>
      </c>
      <c r="C76" s="7">
        <v>9</v>
      </c>
      <c r="D76" s="7">
        <v>9</v>
      </c>
      <c r="E76" s="3318">
        <v>9</v>
      </c>
      <c r="F76" s="3318">
        <v>9</v>
      </c>
      <c r="G76" s="3318">
        <v>9</v>
      </c>
      <c r="I76" s="594"/>
    </row>
    <row r="77" spans="1:9" s="4" customFormat="1" ht="16.5" customHeight="1">
      <c r="A77" s="9"/>
      <c r="B77" s="13" t="s">
        <v>102</v>
      </c>
      <c r="C77" s="7">
        <v>14</v>
      </c>
      <c r="D77" s="7">
        <v>14</v>
      </c>
      <c r="E77" s="3318">
        <v>14</v>
      </c>
      <c r="F77" s="3318">
        <v>14</v>
      </c>
      <c r="G77" s="3318">
        <v>16</v>
      </c>
      <c r="I77" s="594"/>
    </row>
    <row r="78" spans="1:9" s="4" customFormat="1" ht="16.5" customHeight="1">
      <c r="A78" s="9"/>
      <c r="B78" s="13" t="s">
        <v>101</v>
      </c>
      <c r="C78" s="7">
        <v>15</v>
      </c>
      <c r="D78" s="7">
        <v>15</v>
      </c>
      <c r="E78" s="3318">
        <v>15</v>
      </c>
      <c r="F78" s="3318">
        <v>15</v>
      </c>
      <c r="G78" s="3318">
        <v>15</v>
      </c>
      <c r="I78" s="594"/>
    </row>
    <row r="79" spans="1:9" s="4" customFormat="1" ht="16.5" customHeight="1">
      <c r="A79" s="9"/>
      <c r="B79" s="13" t="s">
        <v>100</v>
      </c>
      <c r="C79" s="7">
        <v>6</v>
      </c>
      <c r="D79" s="7">
        <v>4</v>
      </c>
      <c r="E79" s="3318">
        <v>4</v>
      </c>
      <c r="F79" s="3318">
        <v>4</v>
      </c>
      <c r="G79" s="3318">
        <v>4</v>
      </c>
      <c r="I79" s="594"/>
    </row>
    <row r="80" spans="1:9" s="4" customFormat="1" ht="16.5" customHeight="1">
      <c r="A80" s="9"/>
      <c r="B80" s="13" t="s">
        <v>99</v>
      </c>
      <c r="C80" s="7">
        <v>1</v>
      </c>
      <c r="D80" s="7">
        <v>1</v>
      </c>
      <c r="E80" s="3318">
        <v>1</v>
      </c>
      <c r="F80" s="3318">
        <v>1</v>
      </c>
      <c r="G80" s="3318">
        <v>1</v>
      </c>
      <c r="I80" s="594"/>
    </row>
    <row r="81" spans="1:11" s="4" customFormat="1" ht="8.1" customHeight="1">
      <c r="A81" s="9"/>
      <c r="B81" s="8"/>
      <c r="C81" s="7"/>
      <c r="D81" s="7"/>
      <c r="E81" s="3318"/>
      <c r="F81" s="3318"/>
      <c r="G81" s="3318"/>
      <c r="I81" s="594"/>
    </row>
    <row r="82" spans="1:11" s="4" customFormat="1" ht="8.1" customHeight="1">
      <c r="A82" s="4132"/>
      <c r="B82" s="4137"/>
      <c r="C82" s="7"/>
      <c r="D82" s="7"/>
      <c r="E82" s="3318"/>
      <c r="F82" s="3318"/>
      <c r="G82" s="3318"/>
      <c r="I82" s="594"/>
    </row>
    <row r="83" spans="1:11" s="4" customFormat="1" ht="16.5" customHeight="1">
      <c r="A83" s="6647" t="s">
        <v>98</v>
      </c>
      <c r="B83" s="6648"/>
      <c r="C83" s="7">
        <v>727</v>
      </c>
      <c r="D83" s="7">
        <v>782</v>
      </c>
      <c r="E83" s="3318">
        <v>790</v>
      </c>
      <c r="F83" s="3318">
        <v>791</v>
      </c>
      <c r="G83" s="3318">
        <v>793</v>
      </c>
      <c r="I83" s="594"/>
    </row>
    <row r="84" spans="1:11" s="4" customFormat="1" ht="16.5" customHeight="1">
      <c r="A84" s="4132"/>
      <c r="B84" s="4137" t="s">
        <v>97</v>
      </c>
      <c r="C84" s="7">
        <v>715</v>
      </c>
      <c r="D84" s="7">
        <v>727</v>
      </c>
      <c r="E84" s="3318">
        <v>735</v>
      </c>
      <c r="F84" s="3318">
        <v>726</v>
      </c>
      <c r="G84" s="3318">
        <v>738</v>
      </c>
      <c r="I84" s="594"/>
    </row>
    <row r="85" spans="1:11" s="4" customFormat="1" ht="16.5" customHeight="1">
      <c r="A85" s="11"/>
      <c r="B85" s="10" t="s">
        <v>96</v>
      </c>
      <c r="C85" s="7">
        <v>57</v>
      </c>
      <c r="D85" s="7">
        <v>55</v>
      </c>
      <c r="E85" s="3318">
        <v>55</v>
      </c>
      <c r="F85" s="3318">
        <v>55</v>
      </c>
      <c r="G85" s="3318">
        <v>55</v>
      </c>
      <c r="I85" s="594"/>
    </row>
    <row r="86" spans="1:11" s="4" customFormat="1" ht="8.1" customHeight="1">
      <c r="A86" s="11"/>
      <c r="B86" s="10"/>
      <c r="C86" s="7"/>
      <c r="D86" s="7"/>
      <c r="E86" s="3318"/>
      <c r="F86" s="3318"/>
      <c r="G86" s="3318"/>
      <c r="I86" s="594"/>
    </row>
    <row r="87" spans="1:11" s="4" customFormat="1" ht="16.5" customHeight="1">
      <c r="A87" s="6647" t="s">
        <v>95</v>
      </c>
      <c r="B87" s="6648"/>
      <c r="C87" s="7">
        <v>8</v>
      </c>
      <c r="D87" s="7">
        <v>7</v>
      </c>
      <c r="E87" s="3321" t="s">
        <v>93</v>
      </c>
      <c r="F87" s="3322" t="s">
        <v>87</v>
      </c>
      <c r="G87" s="3322" t="s">
        <v>87</v>
      </c>
      <c r="I87" s="594"/>
    </row>
    <row r="88" spans="1:11" s="4" customFormat="1" ht="16.5" customHeight="1">
      <c r="A88" s="4132"/>
      <c r="B88" s="4137" t="s">
        <v>94</v>
      </c>
      <c r="C88" s="7">
        <v>7</v>
      </c>
      <c r="D88" s="7">
        <v>6</v>
      </c>
      <c r="E88" s="3321" t="s">
        <v>93</v>
      </c>
      <c r="F88" s="3322" t="s">
        <v>87</v>
      </c>
      <c r="G88" s="3322" t="s">
        <v>87</v>
      </c>
      <c r="I88" s="594"/>
      <c r="K88" s="12"/>
    </row>
    <row r="89" spans="1:11" s="4" customFormat="1" ht="8.1" customHeight="1">
      <c r="A89" s="11"/>
      <c r="B89" s="10"/>
      <c r="C89" s="7"/>
      <c r="D89" s="7"/>
      <c r="E89" s="3318"/>
      <c r="F89" s="3318"/>
      <c r="G89" s="3318"/>
      <c r="I89" s="594"/>
    </row>
    <row r="90" spans="1:11" s="4" customFormat="1" ht="8.1" customHeight="1">
      <c r="A90" s="4132"/>
      <c r="B90" s="4133"/>
      <c r="C90" s="7"/>
      <c r="D90" s="7"/>
      <c r="E90" s="3318"/>
      <c r="F90" s="3318"/>
      <c r="G90" s="3318"/>
      <c r="I90" s="594"/>
    </row>
    <row r="91" spans="1:11" s="4" customFormat="1" ht="16.5" customHeight="1">
      <c r="A91" s="6647" t="s">
        <v>92</v>
      </c>
      <c r="B91" s="6648"/>
      <c r="C91" s="7">
        <v>10</v>
      </c>
      <c r="D91" s="7">
        <v>11</v>
      </c>
      <c r="E91" s="3318">
        <v>11</v>
      </c>
      <c r="F91" s="3318">
        <v>11</v>
      </c>
      <c r="G91" s="3318">
        <v>11</v>
      </c>
      <c r="I91" s="594"/>
    </row>
    <row r="92" spans="1:11" s="4" customFormat="1" ht="8.1" customHeight="1">
      <c r="A92" s="9"/>
      <c r="B92" s="8"/>
      <c r="C92" s="7"/>
      <c r="D92" s="7"/>
      <c r="E92" s="3318"/>
      <c r="F92" s="3318"/>
      <c r="G92" s="3318"/>
      <c r="I92" s="594"/>
    </row>
    <row r="93" spans="1:11" s="4" customFormat="1" ht="16.5" customHeight="1">
      <c r="A93" s="6647" t="s">
        <v>0</v>
      </c>
      <c r="B93" s="6648"/>
      <c r="C93" s="7">
        <v>6</v>
      </c>
      <c r="D93" s="7">
        <v>6</v>
      </c>
      <c r="E93" s="3318">
        <v>6</v>
      </c>
      <c r="F93" s="3318">
        <v>6</v>
      </c>
      <c r="G93" s="3318">
        <v>6</v>
      </c>
      <c r="I93" s="594"/>
    </row>
    <row r="94" spans="1:11" s="4" customFormat="1" ht="8.1" customHeight="1">
      <c r="A94" s="4132"/>
      <c r="B94" s="4133"/>
      <c r="C94" s="7"/>
      <c r="D94" s="7"/>
      <c r="E94" s="3318"/>
      <c r="F94" s="3318"/>
      <c r="G94" s="3318"/>
      <c r="I94" s="594"/>
    </row>
    <row r="95" spans="1:11" s="4" customFormat="1" ht="16.5" customHeight="1">
      <c r="A95" s="6647" t="s">
        <v>91</v>
      </c>
      <c r="B95" s="6648"/>
      <c r="C95" s="7">
        <v>125</v>
      </c>
      <c r="D95" s="7">
        <v>125</v>
      </c>
      <c r="E95" s="3318">
        <v>114</v>
      </c>
      <c r="F95" s="3318">
        <v>119</v>
      </c>
      <c r="G95" s="3318">
        <v>128</v>
      </c>
      <c r="I95" s="594"/>
    </row>
    <row r="96" spans="1:11" s="4" customFormat="1" ht="16.5" customHeight="1">
      <c r="A96" s="4132"/>
      <c r="B96" s="4137" t="s">
        <v>90</v>
      </c>
      <c r="C96" s="7">
        <v>42</v>
      </c>
      <c r="D96" s="7">
        <v>44</v>
      </c>
      <c r="E96" s="3318">
        <v>32</v>
      </c>
      <c r="F96" s="3318">
        <v>36</v>
      </c>
      <c r="G96" s="3318">
        <v>41</v>
      </c>
      <c r="I96" s="594"/>
    </row>
    <row r="97" spans="1:9" s="4" customFormat="1" ht="16.5" customHeight="1">
      <c r="A97" s="4132"/>
      <c r="B97" s="4137" t="s">
        <v>89</v>
      </c>
      <c r="C97" s="7">
        <v>20</v>
      </c>
      <c r="D97" s="7">
        <v>11</v>
      </c>
      <c r="E97" s="3318">
        <v>13</v>
      </c>
      <c r="F97" s="3318">
        <v>13</v>
      </c>
      <c r="G97" s="3318">
        <v>13</v>
      </c>
      <c r="I97" s="594"/>
    </row>
    <row r="98" spans="1:9" s="4" customFormat="1" ht="16.5" customHeight="1">
      <c r="A98" s="4132"/>
      <c r="B98" s="4137" t="s">
        <v>88</v>
      </c>
      <c r="C98" s="7" t="s">
        <v>87</v>
      </c>
      <c r="D98" s="7">
        <v>10</v>
      </c>
      <c r="E98" s="3318">
        <v>9</v>
      </c>
      <c r="F98" s="3318">
        <v>10</v>
      </c>
      <c r="G98" s="3318">
        <v>10</v>
      </c>
      <c r="I98" s="594"/>
    </row>
    <row r="99" spans="1:9" s="4" customFormat="1" ht="16.5" customHeight="1">
      <c r="A99" s="4132"/>
      <c r="B99" s="4137" t="s">
        <v>86</v>
      </c>
      <c r="C99" s="7">
        <v>25</v>
      </c>
      <c r="D99" s="7">
        <v>25</v>
      </c>
      <c r="E99" s="3318">
        <v>25</v>
      </c>
      <c r="F99" s="3318">
        <v>25</v>
      </c>
      <c r="G99" s="3318">
        <v>24</v>
      </c>
      <c r="I99" s="594"/>
    </row>
    <row r="100" spans="1:9" s="4" customFormat="1" ht="16.5" customHeight="1">
      <c r="A100" s="4132"/>
      <c r="B100" s="4137" t="s">
        <v>85</v>
      </c>
      <c r="C100" s="7">
        <v>8</v>
      </c>
      <c r="D100" s="7">
        <v>8</v>
      </c>
      <c r="E100" s="3318">
        <v>9</v>
      </c>
      <c r="F100" s="3318">
        <v>10</v>
      </c>
      <c r="G100" s="3318">
        <v>8</v>
      </c>
      <c r="I100" s="594"/>
    </row>
    <row r="101" spans="1:9" s="4" customFormat="1" ht="16.5" customHeight="1">
      <c r="A101" s="4132"/>
      <c r="B101" s="4137" t="s">
        <v>6967</v>
      </c>
      <c r="C101" s="7"/>
      <c r="D101" s="7"/>
      <c r="E101" s="3318"/>
      <c r="F101" s="3318"/>
      <c r="G101" s="3318">
        <v>2</v>
      </c>
      <c r="I101" s="594"/>
    </row>
    <row r="102" spans="1:9" s="4" customFormat="1" ht="16.5" customHeight="1">
      <c r="A102" s="4132"/>
      <c r="B102" s="4137" t="s">
        <v>84</v>
      </c>
      <c r="C102" s="7">
        <v>13</v>
      </c>
      <c r="D102" s="7">
        <v>13</v>
      </c>
      <c r="E102" s="3318">
        <v>12</v>
      </c>
      <c r="F102" s="3318">
        <v>12</v>
      </c>
      <c r="G102" s="3318">
        <v>13</v>
      </c>
      <c r="I102" s="594"/>
    </row>
    <row r="103" spans="1:9" s="4" customFormat="1" ht="16.5" customHeight="1">
      <c r="A103" s="4132"/>
      <c r="B103" s="4137" t="s">
        <v>83</v>
      </c>
      <c r="C103" s="7">
        <v>9</v>
      </c>
      <c r="D103" s="7">
        <v>10</v>
      </c>
      <c r="E103" s="3318">
        <v>9</v>
      </c>
      <c r="F103" s="3318">
        <v>8</v>
      </c>
      <c r="G103" s="3318">
        <v>9</v>
      </c>
      <c r="I103" s="594"/>
    </row>
    <row r="104" spans="1:9" s="4" customFormat="1" ht="16.5" customHeight="1">
      <c r="A104" s="4132"/>
      <c r="B104" s="4137" t="s">
        <v>82</v>
      </c>
      <c r="C104" s="7">
        <v>6</v>
      </c>
      <c r="D104" s="7">
        <v>4</v>
      </c>
      <c r="E104" s="3318">
        <v>5</v>
      </c>
      <c r="F104" s="3318">
        <v>3</v>
      </c>
      <c r="G104" s="3318">
        <v>6</v>
      </c>
      <c r="I104" s="594"/>
    </row>
    <row r="105" spans="1:9" s="4" customFormat="1" ht="8.1" customHeight="1">
      <c r="A105" s="4132"/>
      <c r="B105" s="4133"/>
      <c r="C105" s="7"/>
      <c r="D105" s="7"/>
      <c r="E105" s="3318"/>
      <c r="F105" s="3318"/>
      <c r="G105" s="3318"/>
      <c r="I105" s="594"/>
    </row>
    <row r="106" spans="1:9" s="4" customFormat="1" ht="16.5" customHeight="1">
      <c r="A106" s="6647" t="s">
        <v>81</v>
      </c>
      <c r="B106" s="6648"/>
      <c r="C106" s="7">
        <v>3</v>
      </c>
      <c r="D106" s="7">
        <v>3</v>
      </c>
      <c r="E106" s="3318">
        <v>3</v>
      </c>
      <c r="F106" s="3318">
        <v>3</v>
      </c>
      <c r="G106" s="3318">
        <v>3</v>
      </c>
      <c r="I106" s="594"/>
    </row>
    <row r="107" spans="1:9" s="4" customFormat="1" ht="16.5" customHeight="1">
      <c r="A107" s="6647" t="s">
        <v>80</v>
      </c>
      <c r="B107" s="6648"/>
      <c r="C107" s="7">
        <v>2</v>
      </c>
      <c r="D107" s="7">
        <v>2</v>
      </c>
      <c r="E107" s="3318">
        <v>2</v>
      </c>
      <c r="F107" s="3318">
        <v>3</v>
      </c>
      <c r="G107" s="3318">
        <v>2</v>
      </c>
      <c r="I107" s="594"/>
    </row>
    <row r="108" spans="1:9" s="4" customFormat="1" ht="16.5" customHeight="1">
      <c r="A108" s="6647" t="s">
        <v>79</v>
      </c>
      <c r="B108" s="6648"/>
      <c r="C108" s="7">
        <v>5</v>
      </c>
      <c r="D108" s="7">
        <v>5</v>
      </c>
      <c r="E108" s="3318">
        <v>5</v>
      </c>
      <c r="F108" s="3318">
        <v>7</v>
      </c>
      <c r="G108" s="3318">
        <v>7</v>
      </c>
      <c r="I108" s="594"/>
    </row>
    <row r="109" spans="1:9" s="4" customFormat="1" ht="16.5" customHeight="1" thickBot="1">
      <c r="A109" s="6649" t="s">
        <v>1</v>
      </c>
      <c r="B109" s="6650"/>
      <c r="C109" s="5">
        <v>6</v>
      </c>
      <c r="D109" s="5">
        <v>6</v>
      </c>
      <c r="E109" s="3325">
        <v>6</v>
      </c>
      <c r="F109" s="3325">
        <v>6</v>
      </c>
      <c r="G109" s="3325">
        <v>6</v>
      </c>
      <c r="I109" s="594"/>
    </row>
    <row r="110" spans="1:9">
      <c r="A110" s="6644" t="s">
        <v>78</v>
      </c>
      <c r="B110" s="6644"/>
      <c r="C110" s="3"/>
      <c r="D110" s="3"/>
      <c r="E110" s="6090" t="s">
        <v>6359</v>
      </c>
      <c r="F110" s="6090"/>
      <c r="G110" s="6090"/>
    </row>
    <row r="111" spans="1:9" ht="14.25" customHeight="1">
      <c r="A111" s="6643" t="s">
        <v>6968</v>
      </c>
      <c r="B111" s="6643"/>
      <c r="C111" s="6643"/>
      <c r="D111" s="6643"/>
      <c r="E111" s="6643"/>
      <c r="F111" s="6643"/>
      <c r="G111" s="3"/>
    </row>
    <row r="112" spans="1:9">
      <c r="A112" s="6643" t="s">
        <v>6969</v>
      </c>
      <c r="B112" s="6643"/>
      <c r="C112" s="6643"/>
      <c r="D112" s="6643"/>
      <c r="E112" s="6643"/>
      <c r="F112" s="6643"/>
      <c r="G112" s="3"/>
    </row>
    <row r="113" spans="1:7" ht="14.25" customHeight="1">
      <c r="A113" s="6643" t="s">
        <v>77</v>
      </c>
      <c r="B113" s="6643"/>
      <c r="C113" s="6643"/>
      <c r="D113" s="6643"/>
      <c r="E113" s="6643"/>
      <c r="F113" s="6643"/>
      <c r="G113" s="3"/>
    </row>
    <row r="114" spans="1:7" ht="15.75" customHeight="1">
      <c r="A114" s="64"/>
      <c r="B114" s="64"/>
      <c r="C114" s="64"/>
      <c r="D114" s="64"/>
      <c r="E114" s="64"/>
      <c r="F114" s="64"/>
      <c r="G114" s="3"/>
    </row>
    <row r="115" spans="1:7" ht="15.95" customHeight="1">
      <c r="A115" s="64"/>
      <c r="B115" s="64"/>
      <c r="C115" s="64"/>
      <c r="D115" s="64"/>
      <c r="E115" s="64"/>
      <c r="F115" s="64"/>
    </row>
    <row r="116" spans="1:7" ht="15.95" customHeight="1">
      <c r="A116" s="64"/>
      <c r="B116" s="64"/>
      <c r="C116" s="64"/>
      <c r="D116" s="64"/>
      <c r="E116" s="64"/>
      <c r="F116" s="64"/>
    </row>
    <row r="117" spans="1:7" ht="15.95" customHeight="1">
      <c r="A117" s="64"/>
      <c r="B117" s="64"/>
      <c r="C117" s="64"/>
      <c r="D117" s="64"/>
      <c r="E117" s="64"/>
      <c r="F117" s="64"/>
    </row>
    <row r="118" spans="1:7" ht="15.95" customHeight="1">
      <c r="A118" s="64"/>
      <c r="B118" s="64"/>
      <c r="C118" s="64"/>
      <c r="D118" s="64"/>
      <c r="E118" s="64"/>
      <c r="F118" s="64"/>
    </row>
    <row r="119" spans="1:7" ht="15.95" customHeight="1">
      <c r="A119" s="64"/>
      <c r="B119" s="64"/>
      <c r="C119" s="64"/>
      <c r="D119" s="64"/>
      <c r="E119" s="64"/>
      <c r="F119" s="64"/>
    </row>
    <row r="120" spans="1:7" ht="15.95" customHeight="1"/>
    <row r="121" spans="1:7" ht="15.95" customHeight="1"/>
  </sheetData>
  <mergeCells count="35">
    <mergeCell ref="E110:G110"/>
    <mergeCell ref="G2:G3"/>
    <mergeCell ref="E1:G1"/>
    <mergeCell ref="E2:E3"/>
    <mergeCell ref="C2:C3"/>
    <mergeCell ref="F2:F3"/>
    <mergeCell ref="D2:D3"/>
    <mergeCell ref="A91:B91"/>
    <mergeCell ref="A15:B15"/>
    <mergeCell ref="A74:B74"/>
    <mergeCell ref="A75:B75"/>
    <mergeCell ref="A5:B5"/>
    <mergeCell ref="A7:B7"/>
    <mergeCell ref="A36:B36"/>
    <mergeCell ref="A37:B37"/>
    <mergeCell ref="A44:B44"/>
    <mergeCell ref="A45:B45"/>
    <mergeCell ref="A49:B49"/>
    <mergeCell ref="A50:B50"/>
    <mergeCell ref="A111:F111"/>
    <mergeCell ref="A112:F112"/>
    <mergeCell ref="A113:F113"/>
    <mergeCell ref="A110:B110"/>
    <mergeCell ref="A23:B23"/>
    <mergeCell ref="A28:B28"/>
    <mergeCell ref="A55:B55"/>
    <mergeCell ref="A66:B66"/>
    <mergeCell ref="A93:B93"/>
    <mergeCell ref="A95:B95"/>
    <mergeCell ref="A106:B106"/>
    <mergeCell ref="A107:B107"/>
    <mergeCell ref="A108:B108"/>
    <mergeCell ref="A109:B109"/>
    <mergeCell ref="A83:B83"/>
    <mergeCell ref="A87:B87"/>
  </mergeCells>
  <phoneticPr fontId="2"/>
  <conditionalFormatting sqref="C7:D13 C15:D39 C40:E40">
    <cfRule type="cellIs" dxfId="6" priority="20" stopIfTrue="1" operator="equal">
      <formula>0</formula>
    </cfRule>
  </conditionalFormatting>
  <conditionalFormatting sqref="C41:D109">
    <cfRule type="cellIs" dxfId="5" priority="1" stopIfTrue="1" operator="equal">
      <formula>0</formula>
    </cfRule>
  </conditionalFormatting>
  <conditionalFormatting sqref="E37:F37">
    <cfRule type="cellIs" dxfId="4" priority="9" stopIfTrue="1" operator="equal">
      <formula>0</formula>
    </cfRule>
  </conditionalFormatting>
  <conditionalFormatting sqref="E59:F60 E61:G62">
    <cfRule type="cellIs" dxfId="3" priority="7" stopIfTrue="1" operator="equal">
      <formula>0</formula>
    </cfRule>
  </conditionalFormatting>
  <conditionalFormatting sqref="E64:F64">
    <cfRule type="cellIs" dxfId="2" priority="6" stopIfTrue="1" operator="equal">
      <formula>0</formula>
    </cfRule>
  </conditionalFormatting>
  <conditionalFormatting sqref="E75:G75">
    <cfRule type="cellIs" dxfId="1" priority="8" stopIfTrue="1" operator="equal">
      <formula>0</formula>
    </cfRule>
  </conditionalFormatting>
  <conditionalFormatting sqref="E87:G88">
    <cfRule type="cellIs" dxfId="0" priority="5" stopIfTrue="1" operator="equal">
      <formula>0</formula>
    </cfRule>
  </conditionalFormatting>
  <hyperlinks>
    <hyperlink ref="I2" location="目次!F268" display="目　次　" xr:uid="{00000000-0004-0000-E300-000000000000}"/>
  </hyperlinks>
  <pageMargins left="0.98425196850393704" right="0.86614173228346458" top="0.39370078740157483" bottom="0.31496062992125984" header="0.31496062992125984" footer="0.31496062992125984"/>
  <pageSetup paperSize="9" scale="95" fitToHeight="0" orientation="portrait" horizontalDpi="300" verticalDpi="300" r:id="rId1"/>
  <headerFooter alignWithMargins="0"/>
  <rowBreaks count="1" manualBreakCount="1">
    <brk id="65"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R7"/>
  <sheetViews>
    <sheetView showGridLines="0" zoomScaleNormal="100" zoomScaleSheetLayoutView="85" workbookViewId="0">
      <selection activeCell="R2" sqref="R2"/>
    </sheetView>
  </sheetViews>
  <sheetFormatPr defaultRowHeight="13.5"/>
  <cols>
    <col min="1" max="1" width="6.25" style="470" customWidth="1"/>
    <col min="2" max="2" width="6.625" style="470" customWidth="1"/>
    <col min="3" max="4" width="7.125" style="470" bestFit="1" customWidth="1"/>
    <col min="5" max="8" width="6.125" style="470" bestFit="1" customWidth="1"/>
    <col min="9" max="10" width="4.625" style="470" bestFit="1" customWidth="1"/>
    <col min="11" max="11" width="4.375" style="470" bestFit="1" customWidth="1"/>
    <col min="12" max="12" width="3.5" style="470" bestFit="1" customWidth="1"/>
    <col min="13" max="13" width="7.5" style="470" bestFit="1" customWidth="1"/>
    <col min="14" max="14" width="4.75" style="470" customWidth="1"/>
    <col min="15" max="16" width="6.625" style="470" customWidth="1"/>
    <col min="17" max="16384" width="9" style="470"/>
  </cols>
  <sheetData>
    <row r="1" spans="1:18" ht="15.75" customHeight="1">
      <c r="A1" s="1524" t="s">
        <v>5353</v>
      </c>
    </row>
    <row r="2" spans="1:18" ht="19.5" thickBot="1">
      <c r="P2" s="768" t="s">
        <v>5211</v>
      </c>
      <c r="R2" s="5207" t="s">
        <v>7930</v>
      </c>
    </row>
    <row r="3" spans="1:18">
      <c r="A3" s="5325" t="s">
        <v>2058</v>
      </c>
      <c r="B3" s="5260" t="s">
        <v>5352</v>
      </c>
      <c r="C3" s="5260"/>
      <c r="D3" s="5260"/>
      <c r="E3" s="5260"/>
      <c r="F3" s="5260"/>
      <c r="G3" s="5260"/>
      <c r="H3" s="5260"/>
      <c r="I3" s="5260"/>
      <c r="J3" s="5260"/>
      <c r="K3" s="5260"/>
      <c r="L3" s="5325"/>
      <c r="M3" s="5327" t="s">
        <v>5351</v>
      </c>
      <c r="N3" s="3775"/>
      <c r="O3" s="1133" t="s">
        <v>5350</v>
      </c>
      <c r="P3" s="1134" t="s">
        <v>5350</v>
      </c>
    </row>
    <row r="4" spans="1:18" ht="54">
      <c r="A4" s="5326"/>
      <c r="B4" s="3807" t="s">
        <v>5183</v>
      </c>
      <c r="C4" s="3801" t="s">
        <v>5349</v>
      </c>
      <c r="D4" s="3776" t="s">
        <v>5348</v>
      </c>
      <c r="E4" s="3776" t="s">
        <v>5347</v>
      </c>
      <c r="F4" s="3776" t="s">
        <v>5346</v>
      </c>
      <c r="G4" s="3776" t="s">
        <v>5345</v>
      </c>
      <c r="H4" s="3776" t="s">
        <v>5344</v>
      </c>
      <c r="I4" s="3776" t="s">
        <v>5343</v>
      </c>
      <c r="J4" s="3776" t="s">
        <v>5342</v>
      </c>
      <c r="K4" s="3776" t="s">
        <v>5341</v>
      </c>
      <c r="L4" s="3801" t="s">
        <v>5340</v>
      </c>
      <c r="M4" s="5286"/>
      <c r="N4" s="3801" t="s">
        <v>5339</v>
      </c>
      <c r="O4" s="1135" t="s">
        <v>5338</v>
      </c>
      <c r="P4" s="3815" t="s">
        <v>5337</v>
      </c>
    </row>
    <row r="5" spans="1:18" ht="29.25" customHeight="1">
      <c r="A5" s="790" t="s">
        <v>5183</v>
      </c>
      <c r="B5" s="430">
        <v>38806</v>
      </c>
      <c r="C5" s="430">
        <v>11853</v>
      </c>
      <c r="D5" s="430">
        <v>11534</v>
      </c>
      <c r="E5" s="430">
        <v>6738</v>
      </c>
      <c r="F5" s="430">
        <v>4903</v>
      </c>
      <c r="G5" s="430">
        <v>2155</v>
      </c>
      <c r="H5" s="430">
        <v>1004</v>
      </c>
      <c r="I5" s="430">
        <v>446</v>
      </c>
      <c r="J5" s="430">
        <v>131</v>
      </c>
      <c r="K5" s="430">
        <v>35</v>
      </c>
      <c r="L5" s="430">
        <v>7</v>
      </c>
      <c r="M5" s="430">
        <v>96106</v>
      </c>
      <c r="N5" s="1136">
        <v>2.4765799999999998</v>
      </c>
      <c r="O5" s="430">
        <v>253</v>
      </c>
      <c r="P5" s="430">
        <v>278</v>
      </c>
    </row>
    <row r="6" spans="1:18" ht="31.5" customHeight="1" thickBot="1">
      <c r="A6" s="789" t="s">
        <v>5061</v>
      </c>
      <c r="B6" s="1137">
        <v>13053</v>
      </c>
      <c r="C6" s="1137">
        <v>4769</v>
      </c>
      <c r="D6" s="1137">
        <v>3827</v>
      </c>
      <c r="E6" s="1137">
        <v>2089</v>
      </c>
      <c r="F6" s="1137">
        <v>1422</v>
      </c>
      <c r="G6" s="1137">
        <v>574</v>
      </c>
      <c r="H6" s="1137">
        <v>242</v>
      </c>
      <c r="I6" s="1137">
        <v>96</v>
      </c>
      <c r="J6" s="1137">
        <v>24</v>
      </c>
      <c r="K6" s="1137">
        <v>10</v>
      </c>
      <c r="L6" s="880" t="s">
        <v>219</v>
      </c>
      <c r="M6" s="1137">
        <v>29654</v>
      </c>
      <c r="N6" s="1138">
        <v>2.2718099999999999</v>
      </c>
      <c r="O6" s="1137">
        <v>92</v>
      </c>
      <c r="P6" s="1137">
        <v>112</v>
      </c>
    </row>
    <row r="7" spans="1:18">
      <c r="P7" s="768" t="s">
        <v>6008</v>
      </c>
    </row>
  </sheetData>
  <mergeCells count="3">
    <mergeCell ref="A3:A4"/>
    <mergeCell ref="B3:L3"/>
    <mergeCell ref="M3:M4"/>
  </mergeCells>
  <phoneticPr fontId="2"/>
  <hyperlinks>
    <hyperlink ref="R2" location="目次!F28" display="目　次" xr:uid="{00000000-0004-0000-1500-000000000000}"/>
  </hyperlinks>
  <pageMargins left="0.73" right="0.71" top="0.98425196850393704" bottom="0.98425196850393704" header="0.51181102362204722" footer="0.51181102362204722"/>
  <pageSetup paperSize="9" scale="83" orientation="portrait" horizontalDpi="300" verticalDpi="300"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E8"/>
  <sheetViews>
    <sheetView showGridLines="0" zoomScaleNormal="100" workbookViewId="0">
      <selection activeCell="E2" sqref="E2"/>
    </sheetView>
  </sheetViews>
  <sheetFormatPr defaultRowHeight="18.75"/>
  <cols>
    <col min="1" max="3" width="29.625" style="4842" customWidth="1"/>
    <col min="4" max="16384" width="9" style="4842"/>
  </cols>
  <sheetData>
    <row r="1" spans="1:5" ht="21" customHeight="1" thickBot="1">
      <c r="A1" s="4841" t="s">
        <v>7914</v>
      </c>
    </row>
    <row r="2" spans="1:5" ht="18.75" customHeight="1">
      <c r="A2" s="6660" t="s">
        <v>7915</v>
      </c>
      <c r="B2" s="6662" t="s">
        <v>7916</v>
      </c>
      <c r="C2" s="4843" t="s">
        <v>7917</v>
      </c>
      <c r="E2" s="5206" t="s">
        <v>8132</v>
      </c>
    </row>
    <row r="3" spans="1:5" ht="18.75" customHeight="1">
      <c r="A3" s="6661"/>
      <c r="B3" s="6663"/>
      <c r="C3" s="4844" t="s">
        <v>7918</v>
      </c>
    </row>
    <row r="4" spans="1:5" ht="18.75" customHeight="1">
      <c r="A4" s="6664" t="s">
        <v>7919</v>
      </c>
      <c r="B4" s="6665" t="s">
        <v>7920</v>
      </c>
      <c r="C4" s="4845" t="s">
        <v>7921</v>
      </c>
    </row>
    <row r="5" spans="1:5" ht="18.75" customHeight="1">
      <c r="A5" s="6661"/>
      <c r="B5" s="6663"/>
      <c r="C5" s="4844" t="s">
        <v>7922</v>
      </c>
    </row>
    <row r="6" spans="1:5" ht="18.75" customHeight="1">
      <c r="A6" s="6666" t="s">
        <v>7923</v>
      </c>
      <c r="B6" s="6668" t="s">
        <v>7924</v>
      </c>
      <c r="C6" s="4846" t="s">
        <v>7925</v>
      </c>
    </row>
    <row r="7" spans="1:5" ht="18.75" customHeight="1" thickBot="1">
      <c r="A7" s="6667"/>
      <c r="B7" s="6669"/>
      <c r="C7" s="4847" t="s">
        <v>7926</v>
      </c>
    </row>
    <row r="8" spans="1:5">
      <c r="C8" s="4848" t="s">
        <v>7927</v>
      </c>
    </row>
  </sheetData>
  <mergeCells count="6">
    <mergeCell ref="A2:A3"/>
    <mergeCell ref="B2:B3"/>
    <mergeCell ref="A4:A5"/>
    <mergeCell ref="B4:B5"/>
    <mergeCell ref="A6:A7"/>
    <mergeCell ref="B6:B7"/>
  </mergeCells>
  <phoneticPr fontId="2"/>
  <hyperlinks>
    <hyperlink ref="E2" location="目次!F271" display="目 　次" xr:uid="{00000000-0004-0000-E400-000000000000}"/>
  </hyperlinks>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H30"/>
  <sheetViews>
    <sheetView showGridLines="0" zoomScaleNormal="100" workbookViewId="0">
      <selection activeCell="F2" sqref="F2"/>
    </sheetView>
  </sheetViews>
  <sheetFormatPr defaultRowHeight="13.5"/>
  <cols>
    <col min="1" max="2" width="21.125" style="27" customWidth="1"/>
    <col min="3" max="3" width="21.125" style="28" customWidth="1"/>
    <col min="4" max="4" width="21.125" style="27" customWidth="1"/>
    <col min="5" max="5" width="9" style="27"/>
    <col min="6" max="6" width="11.125" style="27" customWidth="1"/>
    <col min="7" max="16384" width="9" style="26"/>
  </cols>
  <sheetData>
    <row r="1" spans="1:8" ht="21" customHeight="1" thickBot="1">
      <c r="A1" s="2284" t="s">
        <v>186</v>
      </c>
      <c r="F1" s="3025"/>
    </row>
    <row r="2" spans="1:8" s="40" customFormat="1" ht="23.25" customHeight="1">
      <c r="A2" s="44" t="s">
        <v>185</v>
      </c>
      <c r="B2" s="43" t="s">
        <v>184</v>
      </c>
      <c r="C2" s="2989" t="s">
        <v>7067</v>
      </c>
      <c r="D2" s="42" t="s">
        <v>182</v>
      </c>
      <c r="E2" s="41"/>
      <c r="F2" s="5115" t="s">
        <v>8086</v>
      </c>
    </row>
    <row r="3" spans="1:8" ht="23.25" customHeight="1">
      <c r="A3" s="39" t="s">
        <v>181</v>
      </c>
      <c r="B3" s="38" t="s">
        <v>180</v>
      </c>
      <c r="C3" s="3052">
        <v>13606</v>
      </c>
      <c r="D3" s="37">
        <v>13697</v>
      </c>
      <c r="E3" s="4492"/>
      <c r="F3" s="12"/>
      <c r="G3" s="4"/>
      <c r="H3" s="4"/>
    </row>
    <row r="4" spans="1:8" ht="23.25" customHeight="1">
      <c r="A4" s="36" t="s">
        <v>179</v>
      </c>
      <c r="B4" s="35" t="s">
        <v>178</v>
      </c>
      <c r="C4" s="34">
        <v>13698</v>
      </c>
      <c r="D4" s="34">
        <v>14340</v>
      </c>
    </row>
    <row r="5" spans="1:8" ht="23.25" customHeight="1">
      <c r="A5" s="36" t="s">
        <v>177</v>
      </c>
      <c r="B5" s="35" t="s">
        <v>176</v>
      </c>
      <c r="C5" s="34">
        <v>14559</v>
      </c>
      <c r="D5" s="34">
        <v>15040</v>
      </c>
    </row>
    <row r="6" spans="1:8" ht="23.25" customHeight="1">
      <c r="A6" s="36" t="s">
        <v>175</v>
      </c>
      <c r="B6" s="35" t="s">
        <v>174</v>
      </c>
      <c r="C6" s="34">
        <v>15046</v>
      </c>
      <c r="D6" s="34">
        <v>17127</v>
      </c>
    </row>
    <row r="7" spans="1:8" ht="23.25" customHeight="1">
      <c r="A7" s="36" t="s">
        <v>173</v>
      </c>
      <c r="B7" s="35" t="s">
        <v>172</v>
      </c>
      <c r="C7" s="34">
        <v>17264</v>
      </c>
      <c r="D7" s="34">
        <v>20159</v>
      </c>
    </row>
    <row r="8" spans="1:8" ht="23.25" customHeight="1">
      <c r="A8" s="36" t="s">
        <v>171</v>
      </c>
      <c r="B8" s="35" t="s">
        <v>170</v>
      </c>
      <c r="C8" s="34">
        <v>20210</v>
      </c>
      <c r="D8" s="34">
        <v>25138</v>
      </c>
    </row>
    <row r="9" spans="1:8" ht="23.25" customHeight="1">
      <c r="A9" s="36" t="s">
        <v>169</v>
      </c>
      <c r="B9" s="35" t="s">
        <v>168</v>
      </c>
      <c r="C9" s="34">
        <v>25139</v>
      </c>
      <c r="D9" s="34">
        <v>26599</v>
      </c>
    </row>
    <row r="10" spans="1:8" ht="23.25" customHeight="1">
      <c r="A10" s="36" t="s">
        <v>167</v>
      </c>
      <c r="B10" s="35" t="s">
        <v>166</v>
      </c>
      <c r="C10" s="34">
        <v>26600</v>
      </c>
      <c r="D10" s="34">
        <v>32443</v>
      </c>
    </row>
    <row r="11" spans="1:8" ht="23.25" customHeight="1">
      <c r="A11" s="36" t="s">
        <v>165</v>
      </c>
      <c r="B11" s="35" t="s">
        <v>164</v>
      </c>
      <c r="C11" s="34">
        <v>32444</v>
      </c>
      <c r="D11" s="34">
        <v>38287</v>
      </c>
    </row>
    <row r="12" spans="1:8" ht="23.25" customHeight="1">
      <c r="A12" s="36" t="s">
        <v>163</v>
      </c>
      <c r="B12" s="35" t="s">
        <v>162</v>
      </c>
      <c r="C12" s="34">
        <v>38288</v>
      </c>
      <c r="D12" s="34">
        <v>44131</v>
      </c>
    </row>
    <row r="13" spans="1:8" ht="23.25" customHeight="1" thickBot="1">
      <c r="A13" s="33" t="s">
        <v>161</v>
      </c>
      <c r="B13" s="32" t="s">
        <v>160</v>
      </c>
      <c r="C13" s="31">
        <v>44132</v>
      </c>
      <c r="D13" s="31"/>
    </row>
    <row r="14" spans="1:8">
      <c r="A14" s="59"/>
      <c r="B14" s="46"/>
      <c r="C14" s="1190"/>
      <c r="D14" s="1191" t="s">
        <v>159</v>
      </c>
    </row>
    <row r="15" spans="1:8" ht="15.95" customHeight="1">
      <c r="A15" s="46"/>
      <c r="B15" s="46"/>
      <c r="C15" s="1190"/>
      <c r="D15" s="46"/>
    </row>
    <row r="16" spans="1:8" ht="15.95" customHeight="1"/>
    <row r="17" spans="1:1" ht="15.95" customHeight="1"/>
    <row r="18" spans="1:1" ht="15.95" customHeight="1"/>
    <row r="19" spans="1:1" ht="15.95" customHeight="1"/>
    <row r="20" spans="1:1" ht="15.95" customHeight="1"/>
    <row r="21" spans="1:1" ht="15.95" customHeight="1"/>
    <row r="22" spans="1:1" ht="15.95" customHeight="1"/>
    <row r="23" spans="1:1" ht="15.95" customHeight="1"/>
    <row r="24" spans="1:1" ht="15.95" customHeight="1">
      <c r="A24" s="29"/>
    </row>
    <row r="25" spans="1:1" ht="15.95" customHeight="1"/>
    <row r="26" spans="1:1" ht="15.95" customHeight="1"/>
    <row r="27" spans="1:1" ht="15.95" customHeight="1"/>
    <row r="28" spans="1:1" ht="15.95" customHeight="1"/>
    <row r="29" spans="1:1" ht="15.95" customHeight="1"/>
    <row r="30" spans="1:1" ht="15.95" customHeight="1"/>
  </sheetData>
  <phoneticPr fontId="2"/>
  <hyperlinks>
    <hyperlink ref="F2" location="目次!F272" display="目　次" xr:uid="{00000000-0004-0000-E5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4" max="1048575" man="1"/>
  </colBreak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H23"/>
  <sheetViews>
    <sheetView showGridLines="0" zoomScaleNormal="100" workbookViewId="0">
      <selection activeCell="F2" sqref="F2"/>
    </sheetView>
  </sheetViews>
  <sheetFormatPr defaultRowHeight="13.5"/>
  <cols>
    <col min="1" max="4" width="21.125" style="27" customWidth="1"/>
    <col min="5" max="5" width="9" style="27"/>
    <col min="6" max="6" width="11.25" style="27" customWidth="1"/>
    <col min="7" max="16384" width="9" style="26"/>
  </cols>
  <sheetData>
    <row r="1" spans="1:8" ht="15.95" customHeight="1" thickBot="1">
      <c r="A1" s="2285" t="s">
        <v>218</v>
      </c>
      <c r="F1" s="3025"/>
    </row>
    <row r="2" spans="1:8" s="40" customFormat="1" ht="15.95" customHeight="1">
      <c r="A2" s="44" t="s">
        <v>185</v>
      </c>
      <c r="B2" s="58" t="s">
        <v>184</v>
      </c>
      <c r="C2" s="57" t="s">
        <v>183</v>
      </c>
      <c r="D2" s="57" t="s">
        <v>182</v>
      </c>
      <c r="E2" s="4681"/>
      <c r="F2" s="5115" t="s">
        <v>8127</v>
      </c>
    </row>
    <row r="3" spans="1:8" ht="21.95" customHeight="1">
      <c r="A3" s="63" t="s">
        <v>217</v>
      </c>
      <c r="B3" s="62" t="s">
        <v>7063</v>
      </c>
      <c r="C3" s="37">
        <v>13606</v>
      </c>
      <c r="D3" s="37">
        <v>13933</v>
      </c>
      <c r="E3" s="4492"/>
      <c r="F3" s="12"/>
      <c r="G3" s="4"/>
      <c r="H3" s="4"/>
    </row>
    <row r="4" spans="1:8" ht="21.95" customHeight="1">
      <c r="A4" s="36" t="s">
        <v>216</v>
      </c>
      <c r="B4" s="53" t="s">
        <v>7064</v>
      </c>
      <c r="C4" s="34">
        <v>13934</v>
      </c>
      <c r="D4" s="34">
        <v>15070</v>
      </c>
      <c r="E4" s="46"/>
    </row>
    <row r="5" spans="1:8" ht="21.95" customHeight="1">
      <c r="A5" s="36" t="s">
        <v>177</v>
      </c>
      <c r="B5" s="53" t="s">
        <v>215</v>
      </c>
      <c r="C5" s="34">
        <v>15102</v>
      </c>
      <c r="D5" s="34">
        <v>15823</v>
      </c>
      <c r="E5" s="46"/>
    </row>
    <row r="6" spans="1:8" ht="21.95" customHeight="1">
      <c r="A6" s="36" t="s">
        <v>175</v>
      </c>
      <c r="B6" s="61" t="s">
        <v>7065</v>
      </c>
      <c r="C6" s="34">
        <v>15856</v>
      </c>
      <c r="D6" s="34">
        <v>16380</v>
      </c>
      <c r="E6" s="46"/>
    </row>
    <row r="7" spans="1:8" ht="21.95" customHeight="1">
      <c r="A7" s="36" t="s">
        <v>173</v>
      </c>
      <c r="B7" s="53" t="s">
        <v>7066</v>
      </c>
      <c r="C7" s="34">
        <v>16426</v>
      </c>
      <c r="D7" s="34">
        <v>17263</v>
      </c>
      <c r="E7" s="46"/>
    </row>
    <row r="8" spans="1:8" ht="21.95" customHeight="1">
      <c r="A8" s="36" t="s">
        <v>171</v>
      </c>
      <c r="B8" s="53" t="s">
        <v>214</v>
      </c>
      <c r="C8" s="34">
        <v>17323</v>
      </c>
      <c r="D8" s="34">
        <v>20240</v>
      </c>
      <c r="E8" s="46"/>
    </row>
    <row r="9" spans="1:8" ht="21.95" customHeight="1">
      <c r="A9" s="36" t="s">
        <v>169</v>
      </c>
      <c r="B9" s="53" t="s">
        <v>213</v>
      </c>
      <c r="C9" s="34">
        <v>18177</v>
      </c>
      <c r="D9" s="34">
        <v>19538</v>
      </c>
      <c r="E9" s="46"/>
    </row>
    <row r="10" spans="1:8" ht="21.95" customHeight="1">
      <c r="A10" s="36" t="s">
        <v>167</v>
      </c>
      <c r="B10" s="53" t="s">
        <v>168</v>
      </c>
      <c r="C10" s="34">
        <v>20257</v>
      </c>
      <c r="D10" s="34">
        <v>25072</v>
      </c>
      <c r="E10" s="46"/>
    </row>
    <row r="11" spans="1:8" ht="21.95" customHeight="1">
      <c r="A11" s="36" t="s">
        <v>212</v>
      </c>
      <c r="B11" s="61" t="s">
        <v>211</v>
      </c>
      <c r="C11" s="34">
        <v>25443</v>
      </c>
      <c r="D11" s="34">
        <v>26635</v>
      </c>
      <c r="E11" s="46"/>
    </row>
    <row r="12" spans="1:8" ht="21.95" customHeight="1">
      <c r="A12" s="36" t="s">
        <v>210</v>
      </c>
      <c r="B12" s="53" t="s">
        <v>209</v>
      </c>
      <c r="C12" s="34">
        <v>26707</v>
      </c>
      <c r="D12" s="34">
        <v>28167</v>
      </c>
      <c r="E12" s="46"/>
    </row>
    <row r="13" spans="1:8" ht="21.95" customHeight="1">
      <c r="A13" s="36" t="s">
        <v>208</v>
      </c>
      <c r="B13" s="53" t="s">
        <v>207</v>
      </c>
      <c r="C13" s="34">
        <v>28168</v>
      </c>
      <c r="D13" s="34">
        <v>31016</v>
      </c>
      <c r="E13" s="46"/>
    </row>
    <row r="14" spans="1:8" ht="21.95" customHeight="1">
      <c r="A14" s="36" t="s">
        <v>206</v>
      </c>
      <c r="B14" s="53" t="s">
        <v>205</v>
      </c>
      <c r="C14" s="34">
        <v>30773</v>
      </c>
      <c r="D14" s="34">
        <v>32233</v>
      </c>
      <c r="E14" s="46"/>
    </row>
    <row r="15" spans="1:8" ht="21.95" customHeight="1">
      <c r="A15" s="36" t="s">
        <v>204</v>
      </c>
      <c r="B15" s="61" t="s">
        <v>203</v>
      </c>
      <c r="C15" s="34">
        <v>32256</v>
      </c>
      <c r="D15" s="34">
        <v>35177</v>
      </c>
      <c r="E15" s="46"/>
    </row>
    <row r="16" spans="1:8" ht="21.95" customHeight="1">
      <c r="A16" s="36" t="s">
        <v>202</v>
      </c>
      <c r="B16" s="61" t="s">
        <v>201</v>
      </c>
      <c r="C16" s="34">
        <v>35178</v>
      </c>
      <c r="D16" s="34">
        <v>38320</v>
      </c>
      <c r="E16" s="46"/>
    </row>
    <row r="17" spans="1:6" s="46" customFormat="1" ht="21.95" customHeight="1" thickBot="1">
      <c r="A17" s="33" t="s">
        <v>200</v>
      </c>
      <c r="B17" s="60" t="s">
        <v>199</v>
      </c>
      <c r="C17" s="31">
        <v>38320</v>
      </c>
      <c r="D17" s="31" t="s">
        <v>6360</v>
      </c>
      <c r="F17" s="27"/>
    </row>
    <row r="18" spans="1:6" ht="15.95" customHeight="1">
      <c r="A18" s="1192" t="s">
        <v>6361</v>
      </c>
      <c r="B18" s="46"/>
      <c r="C18" s="46"/>
      <c r="D18" s="1191" t="s">
        <v>159</v>
      </c>
      <c r="E18" s="46"/>
    </row>
    <row r="19" spans="1:6" s="47" customFormat="1" ht="3" customHeight="1">
      <c r="A19" s="46"/>
      <c r="B19" s="46"/>
      <c r="C19" s="46"/>
      <c r="D19" s="46"/>
      <c r="E19" s="46"/>
      <c r="F19" s="27"/>
    </row>
    <row r="20" spans="1:6" s="46" customFormat="1" ht="15.95" customHeight="1">
      <c r="F20" s="27"/>
    </row>
    <row r="23" spans="1:6">
      <c r="A23" s="45"/>
    </row>
  </sheetData>
  <phoneticPr fontId="2"/>
  <hyperlinks>
    <hyperlink ref="F2" location="目次!F273" display="目　次　" xr:uid="{00000000-0004-0000-E6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4" max="1048575" man="1"/>
  </colBreak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H15"/>
  <sheetViews>
    <sheetView showGridLines="0" zoomScaleNormal="100" workbookViewId="0">
      <selection activeCell="F3" sqref="F3"/>
    </sheetView>
  </sheetViews>
  <sheetFormatPr defaultRowHeight="13.5"/>
  <cols>
    <col min="1" max="4" width="21.125" style="27" customWidth="1"/>
    <col min="5" max="5" width="9" style="27"/>
    <col min="6" max="6" width="11.25" style="27" customWidth="1"/>
    <col min="7" max="16384" width="9" style="26"/>
  </cols>
  <sheetData>
    <row r="1" spans="1:8" s="47" customFormat="1" ht="15.95" customHeight="1">
      <c r="A1" s="2286" t="s">
        <v>198</v>
      </c>
      <c r="B1" s="46"/>
      <c r="C1" s="46"/>
      <c r="D1" s="46"/>
      <c r="E1" s="2627"/>
      <c r="F1" s="27"/>
    </row>
    <row r="2" spans="1:8" s="47" customFormat="1" ht="3.75" customHeight="1" thickBot="1">
      <c r="A2" s="46"/>
      <c r="B2" s="46"/>
      <c r="C2" s="46"/>
      <c r="D2" s="46"/>
      <c r="E2" s="30"/>
      <c r="F2" s="27"/>
    </row>
    <row r="3" spans="1:8" s="55" customFormat="1" ht="15.95" customHeight="1">
      <c r="A3" s="44" t="s">
        <v>185</v>
      </c>
      <c r="B3" s="58" t="s">
        <v>184</v>
      </c>
      <c r="C3" s="57" t="s">
        <v>183</v>
      </c>
      <c r="D3" s="57" t="s">
        <v>182</v>
      </c>
      <c r="E3" s="56"/>
      <c r="F3" s="5115" t="s">
        <v>8086</v>
      </c>
    </row>
    <row r="4" spans="1:8" s="46" customFormat="1" ht="15.95" customHeight="1">
      <c r="A4" s="54" t="s">
        <v>197</v>
      </c>
      <c r="B4" s="53" t="s">
        <v>196</v>
      </c>
      <c r="C4" s="34" t="s">
        <v>195</v>
      </c>
      <c r="D4" s="34">
        <v>39780</v>
      </c>
      <c r="E4" s="30"/>
      <c r="F4" s="27"/>
    </row>
    <row r="5" spans="1:8" s="30" customFormat="1" ht="15.95" customHeight="1">
      <c r="A5" s="51" t="s">
        <v>177</v>
      </c>
      <c r="B5" s="50" t="s">
        <v>194</v>
      </c>
      <c r="C5" s="34">
        <v>39781</v>
      </c>
      <c r="D5" s="34">
        <v>41241</v>
      </c>
      <c r="F5" s="52"/>
    </row>
    <row r="6" spans="1:8" s="47" customFormat="1" ht="15.95" customHeight="1">
      <c r="A6" s="51" t="s">
        <v>175</v>
      </c>
      <c r="B6" s="50" t="s">
        <v>193</v>
      </c>
      <c r="C6" s="34">
        <v>39904</v>
      </c>
      <c r="D6" s="34">
        <v>40676</v>
      </c>
      <c r="E6" s="30"/>
      <c r="F6" s="27"/>
    </row>
    <row r="7" spans="1:8" s="47" customFormat="1" ht="15.95" customHeight="1">
      <c r="A7" s="51" t="s">
        <v>192</v>
      </c>
      <c r="B7" s="50" t="s">
        <v>191</v>
      </c>
      <c r="C7" s="34">
        <v>40677</v>
      </c>
      <c r="D7" s="34">
        <v>43555</v>
      </c>
      <c r="E7" s="30"/>
      <c r="F7" s="27"/>
    </row>
    <row r="8" spans="1:8" s="47" customFormat="1" ht="15.95" customHeight="1">
      <c r="A8" s="51" t="s">
        <v>190</v>
      </c>
      <c r="B8" s="50" t="s">
        <v>189</v>
      </c>
      <c r="C8" s="34">
        <v>43556</v>
      </c>
      <c r="D8" s="34">
        <v>44196</v>
      </c>
      <c r="E8" s="30"/>
      <c r="F8" s="27"/>
    </row>
    <row r="9" spans="1:8" s="47" customFormat="1" ht="15.95" customHeight="1" thickBot="1">
      <c r="A9" s="49" t="s">
        <v>188</v>
      </c>
      <c r="B9" s="48" t="s">
        <v>187</v>
      </c>
      <c r="C9" s="31">
        <v>44197</v>
      </c>
      <c r="D9" s="31"/>
      <c r="E9" s="30"/>
      <c r="F9" s="27"/>
    </row>
    <row r="10" spans="1:8" s="47" customFormat="1" ht="15.95" customHeight="1">
      <c r="A10" s="46"/>
      <c r="B10" s="46"/>
      <c r="C10" s="46"/>
      <c r="D10" s="1191" t="s">
        <v>159</v>
      </c>
      <c r="E10" s="30"/>
      <c r="F10" s="27"/>
    </row>
    <row r="11" spans="1:8" s="47" customFormat="1" ht="3" customHeight="1">
      <c r="A11" s="46"/>
      <c r="B11" s="46"/>
      <c r="C11" s="46"/>
      <c r="D11" s="46"/>
      <c r="E11" s="30"/>
      <c r="F11" s="27"/>
    </row>
    <row r="12" spans="1:8" s="46" customFormat="1" ht="15.95" customHeight="1">
      <c r="E12" s="30"/>
      <c r="F12" s="27"/>
    </row>
    <row r="15" spans="1:8" s="27" customFormat="1">
      <c r="A15" s="45"/>
      <c r="G15" s="26"/>
      <c r="H15" s="26"/>
    </row>
  </sheetData>
  <phoneticPr fontId="2"/>
  <hyperlinks>
    <hyperlink ref="F3" location="目次!F274" display="目　次" xr:uid="{00000000-0004-0000-E7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4" max="1048575" man="1"/>
  </colBreak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J68"/>
  <sheetViews>
    <sheetView showGridLines="0" topLeftCell="D1" zoomScale="130" zoomScaleNormal="130" zoomScaleSheetLayoutView="130" workbookViewId="0">
      <selection activeCell="J2" sqref="J2"/>
    </sheetView>
  </sheetViews>
  <sheetFormatPr defaultRowHeight="13.5"/>
  <cols>
    <col min="1" max="1" width="6.375" style="27" customWidth="1"/>
    <col min="2" max="2" width="12.5" style="27" customWidth="1"/>
    <col min="3" max="4" width="11.625" style="557" customWidth="1"/>
    <col min="5" max="5" width="6.375" style="27" customWidth="1"/>
    <col min="6" max="6" width="12.5" style="27" customWidth="1"/>
    <col min="7" max="8" width="11.625" style="557" customWidth="1"/>
    <col min="9" max="9" width="7" style="47" customWidth="1"/>
    <col min="10" max="10" width="6.625" style="47" customWidth="1"/>
    <col min="11" max="16384" width="9" style="47"/>
  </cols>
  <sheetData>
    <row r="1" spans="1:10" ht="18.75" customHeight="1">
      <c r="A1" s="2286" t="s">
        <v>3853</v>
      </c>
      <c r="E1" s="567"/>
      <c r="G1" s="557" t="s">
        <v>7018</v>
      </c>
      <c r="I1" s="566"/>
    </row>
    <row r="2" spans="1:10" s="562" customFormat="1" ht="18.75" customHeight="1" thickBot="1">
      <c r="A2" s="4682" t="s">
        <v>3852</v>
      </c>
      <c r="B2" s="4682"/>
      <c r="C2" s="4683"/>
      <c r="D2" s="4683"/>
      <c r="E2" s="4682" t="s">
        <v>3851</v>
      </c>
      <c r="F2" s="4682"/>
      <c r="G2" s="4683"/>
      <c r="H2" s="4683"/>
      <c r="I2" s="565"/>
      <c r="J2" s="591" t="s">
        <v>8086</v>
      </c>
    </row>
    <row r="3" spans="1:10" s="564" customFormat="1" ht="18.75" customHeight="1">
      <c r="A3" s="4684" t="s">
        <v>3850</v>
      </c>
      <c r="B3" s="4685" t="s">
        <v>184</v>
      </c>
      <c r="C3" s="4686" t="s">
        <v>183</v>
      </c>
      <c r="D3" s="4687" t="s">
        <v>182</v>
      </c>
      <c r="E3" s="4688" t="s">
        <v>3850</v>
      </c>
      <c r="F3" s="4685" t="s">
        <v>184</v>
      </c>
      <c r="G3" s="4686" t="s">
        <v>183</v>
      </c>
      <c r="H3" s="4689" t="s">
        <v>182</v>
      </c>
    </row>
    <row r="4" spans="1:10" s="562" customFormat="1" ht="18.75" hidden="1" customHeight="1">
      <c r="A4" s="6676" t="s">
        <v>3849</v>
      </c>
      <c r="B4" s="4690" t="s">
        <v>176</v>
      </c>
      <c r="C4" s="4691">
        <v>13666</v>
      </c>
      <c r="D4" s="4692">
        <v>14528</v>
      </c>
      <c r="E4" s="6681" t="s">
        <v>3849</v>
      </c>
      <c r="F4" s="4693" t="s">
        <v>3848</v>
      </c>
      <c r="G4" s="4691">
        <v>13668</v>
      </c>
      <c r="H4" s="4694">
        <v>14555</v>
      </c>
    </row>
    <row r="5" spans="1:10" s="562" customFormat="1" ht="18.75" hidden="1" customHeight="1">
      <c r="A5" s="6677"/>
      <c r="B5" s="4695" t="s">
        <v>3848</v>
      </c>
      <c r="C5" s="4696">
        <v>14556</v>
      </c>
      <c r="D5" s="4697">
        <v>15481</v>
      </c>
      <c r="E5" s="6682"/>
      <c r="F5" s="4698" t="s">
        <v>3847</v>
      </c>
      <c r="G5" s="4696">
        <v>14556</v>
      </c>
      <c r="H5" s="4699">
        <v>15481</v>
      </c>
    </row>
    <row r="6" spans="1:10" s="562" customFormat="1" ht="18.75" hidden="1" customHeight="1">
      <c r="A6" s="6677"/>
      <c r="B6" s="4695" t="s">
        <v>3846</v>
      </c>
      <c r="C6" s="4696">
        <v>15501</v>
      </c>
      <c r="D6" s="4697">
        <v>16096</v>
      </c>
      <c r="E6" s="6682"/>
      <c r="F6" s="4698" t="s">
        <v>3845</v>
      </c>
      <c r="G6" s="4696">
        <v>15501</v>
      </c>
      <c r="H6" s="4699">
        <v>16097</v>
      </c>
    </row>
    <row r="7" spans="1:10" s="562" customFormat="1" ht="18.75" hidden="1" customHeight="1">
      <c r="A7" s="6677"/>
      <c r="B7" s="4695" t="s">
        <v>3844</v>
      </c>
      <c r="C7" s="4696">
        <v>16109</v>
      </c>
      <c r="D7" s="4697">
        <v>17287</v>
      </c>
      <c r="E7" s="6682"/>
      <c r="F7" s="4698" t="s">
        <v>172</v>
      </c>
      <c r="G7" s="4696">
        <v>16109</v>
      </c>
      <c r="H7" s="4699">
        <v>17263</v>
      </c>
    </row>
    <row r="8" spans="1:10" s="562" customFormat="1" ht="18.75" hidden="1" customHeight="1">
      <c r="A8" s="6677"/>
      <c r="B8" s="4682"/>
      <c r="C8" s="4700"/>
      <c r="D8" s="4682"/>
      <c r="E8" s="6682"/>
      <c r="F8" s="4698" t="s">
        <v>3843</v>
      </c>
      <c r="G8" s="4696">
        <v>17269</v>
      </c>
      <c r="H8" s="4699">
        <v>17286</v>
      </c>
    </row>
    <row r="9" spans="1:10" s="562" customFormat="1" ht="18.75" hidden="1" customHeight="1">
      <c r="A9" s="6677"/>
      <c r="B9" s="4695" t="s">
        <v>3842</v>
      </c>
      <c r="C9" s="4696">
        <v>17307</v>
      </c>
      <c r="D9" s="4697">
        <v>18383</v>
      </c>
      <c r="E9" s="6682"/>
      <c r="F9" s="4698" t="s">
        <v>3841</v>
      </c>
      <c r="G9" s="4696">
        <v>17309</v>
      </c>
      <c r="H9" s="4699">
        <v>18384</v>
      </c>
    </row>
    <row r="10" spans="1:10" s="562" customFormat="1" ht="18.75" hidden="1" customHeight="1">
      <c r="A10" s="6677"/>
      <c r="B10" s="4695" t="s">
        <v>3841</v>
      </c>
      <c r="C10" s="4696">
        <v>18416</v>
      </c>
      <c r="D10" s="4697">
        <v>18920</v>
      </c>
      <c r="E10" s="6682"/>
      <c r="F10" s="4701" t="s">
        <v>3840</v>
      </c>
      <c r="G10" s="4696">
        <v>18385</v>
      </c>
      <c r="H10" s="4699">
        <v>18728</v>
      </c>
    </row>
    <row r="11" spans="1:10" s="562" customFormat="1" ht="18.75" hidden="1" customHeight="1">
      <c r="A11" s="6677"/>
      <c r="B11" s="4695"/>
      <c r="C11" s="4696"/>
      <c r="D11" s="4697"/>
      <c r="E11" s="6682"/>
      <c r="F11" s="4698" t="s">
        <v>3835</v>
      </c>
      <c r="G11" s="4696">
        <v>18750</v>
      </c>
      <c r="H11" s="4699">
        <v>19044</v>
      </c>
    </row>
    <row r="12" spans="1:10" s="562" customFormat="1" ht="18.75" hidden="1" customHeight="1">
      <c r="A12" s="6677"/>
      <c r="B12" s="4698" t="s">
        <v>3835</v>
      </c>
      <c r="C12" s="4696">
        <v>19044</v>
      </c>
      <c r="D12" s="4702">
        <v>20209</v>
      </c>
      <c r="E12" s="6682"/>
      <c r="F12" s="4698" t="s">
        <v>3839</v>
      </c>
      <c r="G12" s="4696">
        <v>19044</v>
      </c>
      <c r="H12" s="4699">
        <v>20209</v>
      </c>
    </row>
    <row r="13" spans="1:10" s="562" customFormat="1" ht="18.75" hidden="1" customHeight="1">
      <c r="A13" s="6677"/>
      <c r="B13" s="4698" t="s">
        <v>3838</v>
      </c>
      <c r="C13" s="4696">
        <v>20221</v>
      </c>
      <c r="D13" s="4702">
        <v>20698</v>
      </c>
      <c r="E13" s="6682"/>
      <c r="F13" s="4698" t="s">
        <v>3837</v>
      </c>
      <c r="G13" s="4696">
        <v>20221</v>
      </c>
      <c r="H13" s="4699">
        <v>20727</v>
      </c>
    </row>
    <row r="14" spans="1:10" s="563" customFormat="1" ht="18" customHeight="1">
      <c r="A14" s="6670" t="s">
        <v>3836</v>
      </c>
      <c r="B14" s="6673" t="s">
        <v>3835</v>
      </c>
      <c r="C14" s="4703">
        <v>20736</v>
      </c>
      <c r="D14" s="4704">
        <v>20937</v>
      </c>
      <c r="E14" s="4705" t="s">
        <v>179</v>
      </c>
      <c r="F14" s="4706" t="s">
        <v>3834</v>
      </c>
      <c r="G14" s="4703">
        <v>20736</v>
      </c>
      <c r="H14" s="4707">
        <v>20937</v>
      </c>
    </row>
    <row r="15" spans="1:10" s="563" customFormat="1" ht="18" customHeight="1">
      <c r="A15" s="6671"/>
      <c r="B15" s="6674"/>
      <c r="C15" s="4708">
        <v>20950</v>
      </c>
      <c r="D15" s="4709">
        <v>22398</v>
      </c>
      <c r="E15" s="6678" t="s">
        <v>3830</v>
      </c>
      <c r="F15" s="6680" t="s">
        <v>3833</v>
      </c>
      <c r="G15" s="4710">
        <v>20950</v>
      </c>
      <c r="H15" s="4711">
        <v>22398</v>
      </c>
    </row>
    <row r="16" spans="1:10" s="563" customFormat="1" ht="18" customHeight="1">
      <c r="A16" s="6671"/>
      <c r="B16" s="6674"/>
      <c r="C16" s="4708">
        <v>22416</v>
      </c>
      <c r="D16" s="4709"/>
      <c r="E16" s="6679"/>
      <c r="F16" s="6675"/>
      <c r="G16" s="4712">
        <v>22416</v>
      </c>
      <c r="H16" s="4713">
        <v>23590</v>
      </c>
    </row>
    <row r="17" spans="1:8" s="563" customFormat="1" ht="18" customHeight="1">
      <c r="A17" s="6671"/>
      <c r="B17" s="6674"/>
      <c r="C17" s="4708"/>
      <c r="D17" s="4709">
        <v>23859</v>
      </c>
      <c r="E17" s="6678" t="s">
        <v>3827</v>
      </c>
      <c r="F17" s="6680" t="s">
        <v>3832</v>
      </c>
      <c r="G17" s="4708">
        <v>23635</v>
      </c>
      <c r="H17" s="4714">
        <v>23859</v>
      </c>
    </row>
    <row r="18" spans="1:8" s="563" customFormat="1" ht="18" customHeight="1">
      <c r="A18" s="6671"/>
      <c r="B18" s="6674"/>
      <c r="C18" s="4708">
        <v>23868</v>
      </c>
      <c r="D18" s="4709">
        <v>24240</v>
      </c>
      <c r="E18" s="6683"/>
      <c r="F18" s="6674"/>
      <c r="G18" s="4708">
        <v>23868</v>
      </c>
      <c r="H18" s="4714">
        <v>24240</v>
      </c>
    </row>
    <row r="19" spans="1:8" s="563" customFormat="1" ht="18" customHeight="1">
      <c r="A19" s="6672"/>
      <c r="B19" s="6675"/>
      <c r="C19" s="4712">
        <v>24240</v>
      </c>
      <c r="D19" s="4715">
        <v>24603</v>
      </c>
      <c r="E19" s="4716" t="s">
        <v>192</v>
      </c>
      <c r="F19" s="4717" t="s">
        <v>3831</v>
      </c>
      <c r="G19" s="4718">
        <v>24240</v>
      </c>
      <c r="H19" s="4719">
        <v>24603</v>
      </c>
    </row>
    <row r="20" spans="1:8" s="563" customFormat="1" ht="18" customHeight="1">
      <c r="A20" s="4720" t="s">
        <v>3830</v>
      </c>
      <c r="B20" s="4721" t="s">
        <v>3829</v>
      </c>
      <c r="C20" s="4708">
        <v>24603</v>
      </c>
      <c r="D20" s="4709">
        <v>25320</v>
      </c>
      <c r="E20" s="4722" t="s">
        <v>3821</v>
      </c>
      <c r="F20" s="4723" t="s">
        <v>3828</v>
      </c>
      <c r="G20" s="4708">
        <v>24603</v>
      </c>
      <c r="H20" s="4714">
        <v>25320</v>
      </c>
    </row>
    <row r="21" spans="1:8" s="563" customFormat="1" ht="18" customHeight="1">
      <c r="A21" s="6684" t="s">
        <v>3827</v>
      </c>
      <c r="B21" s="6680" t="s">
        <v>3826</v>
      </c>
      <c r="C21" s="4710">
        <v>25330</v>
      </c>
      <c r="D21" s="4724">
        <v>26060</v>
      </c>
      <c r="E21" s="6678" t="s">
        <v>3818</v>
      </c>
      <c r="F21" s="6680" t="s">
        <v>3825</v>
      </c>
      <c r="G21" s="4710">
        <v>25330</v>
      </c>
      <c r="H21" s="4711">
        <v>26060</v>
      </c>
    </row>
    <row r="22" spans="1:8" s="563" customFormat="1" ht="18" customHeight="1">
      <c r="A22" s="6686"/>
      <c r="B22" s="6675"/>
      <c r="C22" s="4708">
        <v>26060</v>
      </c>
      <c r="D22" s="4709">
        <v>26781</v>
      </c>
      <c r="E22" s="6679"/>
      <c r="F22" s="6675"/>
      <c r="G22" s="4712">
        <v>26060</v>
      </c>
      <c r="H22" s="4713">
        <v>26781</v>
      </c>
    </row>
    <row r="23" spans="1:8" s="563" customFormat="1" ht="18" customHeight="1">
      <c r="A23" s="6684" t="s">
        <v>192</v>
      </c>
      <c r="B23" s="6680" t="s">
        <v>3824</v>
      </c>
      <c r="C23" s="4710">
        <v>26792</v>
      </c>
      <c r="D23" s="4725">
        <v>27521</v>
      </c>
      <c r="E23" s="4722" t="s">
        <v>3816</v>
      </c>
      <c r="F23" s="4723" t="s">
        <v>3823</v>
      </c>
      <c r="G23" s="4708">
        <v>26792</v>
      </c>
      <c r="H23" s="4714">
        <v>27521</v>
      </c>
    </row>
    <row r="24" spans="1:8" s="563" customFormat="1" ht="18" customHeight="1">
      <c r="A24" s="6686"/>
      <c r="B24" s="6675"/>
      <c r="C24" s="4712">
        <v>27521</v>
      </c>
      <c r="D24" s="4726">
        <v>28242</v>
      </c>
      <c r="E24" s="4716" t="s">
        <v>3810</v>
      </c>
      <c r="F24" s="4717" t="s">
        <v>3822</v>
      </c>
      <c r="G24" s="4718">
        <v>27521</v>
      </c>
      <c r="H24" s="4719">
        <v>28242</v>
      </c>
    </row>
    <row r="25" spans="1:8" s="563" customFormat="1" ht="18" customHeight="1">
      <c r="A25" s="6684" t="s">
        <v>3821</v>
      </c>
      <c r="B25" s="6680" t="s">
        <v>3820</v>
      </c>
      <c r="C25" s="4710">
        <v>28251</v>
      </c>
      <c r="D25" s="4725">
        <v>28958</v>
      </c>
      <c r="E25" s="4716" t="s">
        <v>3806</v>
      </c>
      <c r="F25" s="4717" t="s">
        <v>3804</v>
      </c>
      <c r="G25" s="4718">
        <v>28251</v>
      </c>
      <c r="H25" s="4719">
        <v>28958</v>
      </c>
    </row>
    <row r="26" spans="1:8" s="563" customFormat="1" ht="18" customHeight="1">
      <c r="A26" s="6685"/>
      <c r="B26" s="6674"/>
      <c r="C26" s="4708">
        <v>28958</v>
      </c>
      <c r="D26" s="4727">
        <v>29703</v>
      </c>
      <c r="E26" s="4716" t="s">
        <v>208</v>
      </c>
      <c r="F26" s="4717" t="s">
        <v>3819</v>
      </c>
      <c r="G26" s="4718">
        <v>28958</v>
      </c>
      <c r="H26" s="4719">
        <v>29703</v>
      </c>
    </row>
    <row r="27" spans="1:8" s="563" customFormat="1" ht="18" customHeight="1">
      <c r="A27" s="6686"/>
      <c r="B27" s="6675"/>
      <c r="C27" s="4712">
        <v>29713</v>
      </c>
      <c r="D27" s="4726">
        <v>30428</v>
      </c>
      <c r="E27" s="4716" t="s">
        <v>3801</v>
      </c>
      <c r="F27" s="4717" t="s">
        <v>3804</v>
      </c>
      <c r="G27" s="4718">
        <v>29713</v>
      </c>
      <c r="H27" s="4719">
        <v>30428</v>
      </c>
    </row>
    <row r="28" spans="1:8" s="563" customFormat="1" ht="18" customHeight="1">
      <c r="A28" s="6684" t="s">
        <v>3818</v>
      </c>
      <c r="B28" s="6680" t="s">
        <v>3817</v>
      </c>
      <c r="C28" s="4710">
        <v>30428</v>
      </c>
      <c r="D28" s="4725">
        <v>31164</v>
      </c>
      <c r="E28" s="6678" t="s">
        <v>3796</v>
      </c>
      <c r="F28" s="6680" t="s">
        <v>3815</v>
      </c>
      <c r="G28" s="4710">
        <v>30428</v>
      </c>
      <c r="H28" s="4711">
        <v>31164</v>
      </c>
    </row>
    <row r="29" spans="1:8" s="563" customFormat="1" ht="18" customHeight="1">
      <c r="A29" s="6686"/>
      <c r="B29" s="6675"/>
      <c r="C29" s="4712">
        <v>31177</v>
      </c>
      <c r="D29" s="4726">
        <v>31909</v>
      </c>
      <c r="E29" s="6679"/>
      <c r="F29" s="6675"/>
      <c r="G29" s="4712">
        <v>31177</v>
      </c>
      <c r="H29" s="4713">
        <v>31909</v>
      </c>
    </row>
    <row r="30" spans="1:8" s="563" customFormat="1" ht="18" customHeight="1">
      <c r="A30" s="6684" t="s">
        <v>3816</v>
      </c>
      <c r="B30" s="6680" t="s">
        <v>3815</v>
      </c>
      <c r="C30" s="4708">
        <v>31909</v>
      </c>
      <c r="D30" s="4728"/>
      <c r="E30" s="4722" t="s">
        <v>202</v>
      </c>
      <c r="F30" s="4723" t="s">
        <v>3814</v>
      </c>
      <c r="G30" s="4708">
        <v>31909</v>
      </c>
      <c r="H30" s="4714">
        <v>32457</v>
      </c>
    </row>
    <row r="31" spans="1:8" s="563" customFormat="1" ht="18" customHeight="1">
      <c r="A31" s="6686"/>
      <c r="B31" s="6675"/>
      <c r="C31" s="4708"/>
      <c r="D31" s="4728" t="s">
        <v>3813</v>
      </c>
      <c r="E31" s="4716" t="s">
        <v>3787</v>
      </c>
      <c r="F31" s="4717" t="s">
        <v>3812</v>
      </c>
      <c r="G31" s="4718">
        <v>32479</v>
      </c>
      <c r="H31" s="4729" t="s">
        <v>3811</v>
      </c>
    </row>
    <row r="32" spans="1:8" s="563" customFormat="1" ht="18" customHeight="1">
      <c r="A32" s="4730" t="s">
        <v>3810</v>
      </c>
      <c r="B32" s="4717" t="s">
        <v>3809</v>
      </c>
      <c r="C32" s="4731" t="s">
        <v>3807</v>
      </c>
      <c r="D32" s="4732">
        <v>33269</v>
      </c>
      <c r="E32" s="4716" t="s">
        <v>3783</v>
      </c>
      <c r="F32" s="4733" t="s">
        <v>3808</v>
      </c>
      <c r="G32" s="4731" t="s">
        <v>3807</v>
      </c>
      <c r="H32" s="4719">
        <v>33269</v>
      </c>
    </row>
    <row r="33" spans="1:8" s="563" customFormat="1" ht="18" customHeight="1">
      <c r="A33" s="4730" t="s">
        <v>3806</v>
      </c>
      <c r="B33" s="4733" t="s">
        <v>3805</v>
      </c>
      <c r="C33" s="4718">
        <v>33269</v>
      </c>
      <c r="D33" s="4732">
        <v>33367</v>
      </c>
      <c r="E33" s="4716" t="s">
        <v>3777</v>
      </c>
      <c r="F33" s="4717" t="s">
        <v>3804</v>
      </c>
      <c r="G33" s="4718">
        <v>33269</v>
      </c>
      <c r="H33" s="4719">
        <v>33367</v>
      </c>
    </row>
    <row r="34" spans="1:8" s="563" customFormat="1" ht="18" customHeight="1">
      <c r="A34" s="4730" t="s">
        <v>208</v>
      </c>
      <c r="B34" s="4733" t="s">
        <v>3803</v>
      </c>
      <c r="C34" s="4718">
        <v>33367</v>
      </c>
      <c r="D34" s="4732">
        <v>34086</v>
      </c>
      <c r="E34" s="4716" t="s">
        <v>3772</v>
      </c>
      <c r="F34" s="4717" t="s">
        <v>3802</v>
      </c>
      <c r="G34" s="4718">
        <v>33367</v>
      </c>
      <c r="H34" s="4719">
        <v>34086</v>
      </c>
    </row>
    <row r="35" spans="1:8" s="563" customFormat="1" ht="18" customHeight="1">
      <c r="A35" s="6684" t="s">
        <v>3801</v>
      </c>
      <c r="B35" s="6680" t="s">
        <v>3800</v>
      </c>
      <c r="C35" s="4708">
        <v>34102</v>
      </c>
      <c r="D35" s="4709">
        <v>34831</v>
      </c>
      <c r="E35" s="4716" t="s">
        <v>3767</v>
      </c>
      <c r="F35" s="4733" t="s">
        <v>3799</v>
      </c>
      <c r="G35" s="4718">
        <v>34102</v>
      </c>
      <c r="H35" s="4719">
        <v>34831</v>
      </c>
    </row>
    <row r="36" spans="1:8" s="563" customFormat="1" ht="18" customHeight="1">
      <c r="A36" s="6685"/>
      <c r="B36" s="6674"/>
      <c r="C36" s="4708">
        <v>34831</v>
      </c>
      <c r="D36" s="4709"/>
      <c r="E36" s="4716" t="s">
        <v>3761</v>
      </c>
      <c r="F36" s="4717" t="s">
        <v>3798</v>
      </c>
      <c r="G36" s="4718">
        <v>34831</v>
      </c>
      <c r="H36" s="4719">
        <v>35369</v>
      </c>
    </row>
    <row r="37" spans="1:8" s="563" customFormat="1" ht="18" customHeight="1">
      <c r="A37" s="6686"/>
      <c r="B37" s="6675"/>
      <c r="C37" s="4712"/>
      <c r="D37" s="4726">
        <v>35547</v>
      </c>
      <c r="E37" s="6678" t="s">
        <v>3757</v>
      </c>
      <c r="F37" s="6680" t="s">
        <v>3797</v>
      </c>
      <c r="G37" s="4710">
        <v>35369</v>
      </c>
      <c r="H37" s="4711">
        <v>35547</v>
      </c>
    </row>
    <row r="38" spans="1:8" s="563" customFormat="1" ht="18" customHeight="1">
      <c r="A38" s="6684" t="s">
        <v>3796</v>
      </c>
      <c r="B38" s="6680" t="s">
        <v>3795</v>
      </c>
      <c r="C38" s="4710">
        <v>35563</v>
      </c>
      <c r="D38" s="4725">
        <v>36293</v>
      </c>
      <c r="E38" s="6679"/>
      <c r="F38" s="6675"/>
      <c r="G38" s="4715">
        <v>35563</v>
      </c>
      <c r="H38" s="4713">
        <v>36293</v>
      </c>
    </row>
    <row r="39" spans="1:8" s="563" customFormat="1" ht="18" customHeight="1">
      <c r="A39" s="6686"/>
      <c r="B39" s="6675"/>
      <c r="C39" s="4715">
        <v>36293</v>
      </c>
      <c r="D39" s="4726">
        <v>37008</v>
      </c>
      <c r="E39" s="4716" t="s">
        <v>3794</v>
      </c>
      <c r="F39" s="4734" t="s">
        <v>3793</v>
      </c>
      <c r="G39" s="4735" t="s">
        <v>3792</v>
      </c>
      <c r="H39" s="4719">
        <v>37008</v>
      </c>
    </row>
    <row r="40" spans="1:8" s="563" customFormat="1" ht="18" customHeight="1">
      <c r="A40" s="4730" t="s">
        <v>202</v>
      </c>
      <c r="B40" s="4736" t="s">
        <v>3791</v>
      </c>
      <c r="C40" s="4735" t="s">
        <v>3788</v>
      </c>
      <c r="D40" s="4732">
        <v>37755</v>
      </c>
      <c r="E40" s="4716" t="s">
        <v>3790</v>
      </c>
      <c r="F40" s="4736" t="s">
        <v>3789</v>
      </c>
      <c r="G40" s="4735" t="s">
        <v>3788</v>
      </c>
      <c r="H40" s="4719">
        <v>37755</v>
      </c>
    </row>
    <row r="41" spans="1:8" s="563" customFormat="1" ht="18" customHeight="1">
      <c r="A41" s="4730" t="s">
        <v>3787</v>
      </c>
      <c r="B41" s="4717" t="s">
        <v>3786</v>
      </c>
      <c r="C41" s="4718">
        <v>37755</v>
      </c>
      <c r="D41" s="4732">
        <v>38469</v>
      </c>
      <c r="E41" s="4716" t="s">
        <v>3785</v>
      </c>
      <c r="F41" s="4734" t="s">
        <v>3784</v>
      </c>
      <c r="G41" s="4735">
        <v>37755</v>
      </c>
      <c r="H41" s="4719">
        <v>38469</v>
      </c>
    </row>
    <row r="42" spans="1:8" s="563" customFormat="1" ht="18" customHeight="1">
      <c r="A42" s="4730" t="s">
        <v>3783</v>
      </c>
      <c r="B42" s="4717" t="s">
        <v>3782</v>
      </c>
      <c r="C42" s="4718">
        <v>38485</v>
      </c>
      <c r="D42" s="4732" t="s">
        <v>3781</v>
      </c>
      <c r="E42" s="4716" t="s">
        <v>3780</v>
      </c>
      <c r="F42" s="4734" t="s">
        <v>3779</v>
      </c>
      <c r="G42" s="4718">
        <v>38485</v>
      </c>
      <c r="H42" s="4719" t="s">
        <v>3778</v>
      </c>
    </row>
    <row r="43" spans="1:8" s="563" customFormat="1" ht="18" customHeight="1">
      <c r="A43" s="4730" t="s">
        <v>3777</v>
      </c>
      <c r="B43" s="4717" t="s">
        <v>3776</v>
      </c>
      <c r="C43" s="4735">
        <v>39213</v>
      </c>
      <c r="D43" s="4732" t="s">
        <v>3773</v>
      </c>
      <c r="E43" s="4716" t="s">
        <v>3775</v>
      </c>
      <c r="F43" s="4734" t="s">
        <v>3774</v>
      </c>
      <c r="G43" s="4735">
        <v>39213</v>
      </c>
      <c r="H43" s="4737" t="s">
        <v>3773</v>
      </c>
    </row>
    <row r="44" spans="1:8" s="563" customFormat="1" ht="18" customHeight="1">
      <c r="A44" s="4730" t="s">
        <v>3772</v>
      </c>
      <c r="B44" s="4717" t="s">
        <v>3771</v>
      </c>
      <c r="C44" s="4718" t="s">
        <v>3770</v>
      </c>
      <c r="D44" s="4732" t="s">
        <v>3763</v>
      </c>
      <c r="E44" s="4716" t="s">
        <v>3769</v>
      </c>
      <c r="F44" s="4717" t="s">
        <v>3768</v>
      </c>
      <c r="G44" s="4718">
        <v>39945</v>
      </c>
      <c r="H44" s="4738" t="s">
        <v>3763</v>
      </c>
    </row>
    <row r="45" spans="1:8" s="563" customFormat="1" ht="18" customHeight="1">
      <c r="A45" s="4730" t="s">
        <v>3767</v>
      </c>
      <c r="B45" s="4717" t="s">
        <v>3766</v>
      </c>
      <c r="C45" s="4718" t="s">
        <v>3763</v>
      </c>
      <c r="D45" s="4732" t="s">
        <v>3762</v>
      </c>
      <c r="E45" s="4716" t="s">
        <v>3765</v>
      </c>
      <c r="F45" s="4717" t="s">
        <v>3764</v>
      </c>
      <c r="G45" s="4718" t="s">
        <v>3763</v>
      </c>
      <c r="H45" s="4739" t="s">
        <v>3762</v>
      </c>
    </row>
    <row r="46" spans="1:8" s="563" customFormat="1" ht="18" customHeight="1">
      <c r="A46" s="4730" t="s">
        <v>3761</v>
      </c>
      <c r="B46" s="4717" t="s">
        <v>3760</v>
      </c>
      <c r="C46" s="4718" t="s">
        <v>3758</v>
      </c>
      <c r="D46" s="4732" t="s">
        <v>3753</v>
      </c>
      <c r="E46" s="4716" t="s">
        <v>3759</v>
      </c>
      <c r="F46" s="4717" t="s">
        <v>3756</v>
      </c>
      <c r="G46" s="4718" t="s">
        <v>3758</v>
      </c>
      <c r="H46" s="4739" t="s">
        <v>3753</v>
      </c>
    </row>
    <row r="47" spans="1:8" s="563" customFormat="1" ht="18" customHeight="1">
      <c r="A47" s="4740" t="s">
        <v>3757</v>
      </c>
      <c r="B47" s="4717" t="s">
        <v>3756</v>
      </c>
      <c r="C47" s="4718" t="s">
        <v>3753</v>
      </c>
      <c r="D47" s="4741">
        <v>42852</v>
      </c>
      <c r="E47" s="4716" t="s">
        <v>3755</v>
      </c>
      <c r="F47" s="4717" t="s">
        <v>3754</v>
      </c>
      <c r="G47" s="4718" t="s">
        <v>3753</v>
      </c>
      <c r="H47" s="4719">
        <v>42852</v>
      </c>
    </row>
    <row r="48" spans="1:8" s="563" customFormat="1" ht="18" customHeight="1">
      <c r="A48" s="4742" t="s">
        <v>3752</v>
      </c>
      <c r="B48" s="4723" t="s">
        <v>3751</v>
      </c>
      <c r="C48" s="4708">
        <v>42864</v>
      </c>
      <c r="D48" s="4743" t="s">
        <v>3750</v>
      </c>
      <c r="E48" s="4722" t="s">
        <v>3749</v>
      </c>
      <c r="F48" s="4723" t="s">
        <v>3748</v>
      </c>
      <c r="G48" s="4708">
        <v>42864</v>
      </c>
      <c r="H48" s="4714" t="s">
        <v>3743</v>
      </c>
    </row>
    <row r="49" spans="1:8" s="563" customFormat="1" ht="18" customHeight="1">
      <c r="A49" s="4744" t="s">
        <v>3747</v>
      </c>
      <c r="B49" s="4717" t="s">
        <v>3746</v>
      </c>
      <c r="C49" s="4718" t="s">
        <v>3743</v>
      </c>
      <c r="D49" s="4745" t="s">
        <v>3742</v>
      </c>
      <c r="E49" s="4716" t="s">
        <v>3745</v>
      </c>
      <c r="F49" s="4717" t="s">
        <v>3744</v>
      </c>
      <c r="G49" s="4718" t="s">
        <v>3743</v>
      </c>
      <c r="H49" s="4719" t="s">
        <v>3742</v>
      </c>
    </row>
    <row r="50" spans="1:8" s="563" customFormat="1" ht="18" customHeight="1">
      <c r="A50" s="4746" t="s">
        <v>3741</v>
      </c>
      <c r="B50" s="4747" t="s">
        <v>3740</v>
      </c>
      <c r="C50" s="4748" t="s">
        <v>3737</v>
      </c>
      <c r="D50" s="4749" t="s">
        <v>6677</v>
      </c>
      <c r="E50" s="4750" t="s">
        <v>3739</v>
      </c>
      <c r="F50" s="4751" t="s">
        <v>3738</v>
      </c>
      <c r="G50" s="4752" t="s">
        <v>3737</v>
      </c>
      <c r="H50" s="4753" t="s">
        <v>6677</v>
      </c>
    </row>
    <row r="51" spans="1:8" s="563" customFormat="1" ht="18" customHeight="1">
      <c r="A51" s="4746" t="s">
        <v>6678</v>
      </c>
      <c r="B51" s="4747" t="s">
        <v>6679</v>
      </c>
      <c r="C51" s="4748" t="s">
        <v>6677</v>
      </c>
      <c r="D51" s="4754"/>
      <c r="E51" s="4755" t="s">
        <v>6680</v>
      </c>
      <c r="F51" s="4747" t="s">
        <v>6681</v>
      </c>
      <c r="G51" s="4748" t="s">
        <v>6677</v>
      </c>
      <c r="H51" s="4756"/>
    </row>
    <row r="52" spans="1:8" s="562" customFormat="1" ht="15.95" customHeight="1">
      <c r="A52" s="4757"/>
      <c r="B52" s="4682"/>
      <c r="C52" s="4683"/>
      <c r="D52" s="4683"/>
      <c r="E52" s="4758"/>
      <c r="F52" s="4682"/>
      <c r="G52" s="50"/>
      <c r="H52" s="4759" t="s">
        <v>3736</v>
      </c>
    </row>
    <row r="53" spans="1:8" s="562" customFormat="1" ht="15.95" customHeight="1">
      <c r="A53" s="561"/>
      <c r="B53" s="558"/>
      <c r="C53" s="559"/>
      <c r="D53" s="559"/>
      <c r="E53" s="561"/>
      <c r="F53" s="558"/>
      <c r="G53" s="559"/>
      <c r="H53" s="559"/>
    </row>
    <row r="54" spans="1:8" ht="15.95" customHeight="1">
      <c r="A54" s="561"/>
      <c r="B54" s="558"/>
      <c r="C54" s="559"/>
      <c r="D54" s="559"/>
      <c r="E54" s="561"/>
      <c r="F54" s="558"/>
      <c r="G54" s="559"/>
      <c r="H54" s="559"/>
    </row>
    <row r="55" spans="1:8" ht="15.95" customHeight="1">
      <c r="A55" s="561"/>
      <c r="B55" s="558"/>
      <c r="C55" s="559"/>
      <c r="D55" s="559"/>
      <c r="E55" s="561"/>
      <c r="F55" s="558"/>
      <c r="G55" s="559"/>
      <c r="H55" s="559"/>
    </row>
    <row r="56" spans="1:8" ht="15.95" customHeight="1">
      <c r="A56" s="561"/>
      <c r="B56" s="558"/>
      <c r="C56" s="559"/>
      <c r="D56" s="559"/>
      <c r="E56" s="561"/>
      <c r="F56" s="558"/>
      <c r="G56" s="559"/>
      <c r="H56" s="559"/>
    </row>
    <row r="57" spans="1:8" ht="15.95" customHeight="1">
      <c r="A57" s="561"/>
      <c r="B57" s="558"/>
      <c r="C57" s="559"/>
      <c r="D57" s="559"/>
      <c r="E57" s="561"/>
      <c r="F57" s="558"/>
      <c r="G57" s="559"/>
      <c r="H57" s="559"/>
    </row>
    <row r="58" spans="1:8" ht="15.95" customHeight="1">
      <c r="A58" s="561"/>
      <c r="B58" s="558"/>
      <c r="C58" s="559"/>
      <c r="D58" s="559"/>
      <c r="E58" s="561"/>
      <c r="F58" s="558"/>
      <c r="G58" s="559"/>
      <c r="H58" s="559"/>
    </row>
    <row r="59" spans="1:8" ht="15.95" customHeight="1">
      <c r="A59" s="561"/>
      <c r="B59" s="558"/>
      <c r="C59" s="559"/>
      <c r="D59" s="559"/>
      <c r="E59" s="561"/>
      <c r="F59" s="558"/>
      <c r="G59" s="559"/>
      <c r="H59" s="559"/>
    </row>
    <row r="60" spans="1:8" ht="15.95" customHeight="1">
      <c r="A60" s="558"/>
      <c r="B60" s="558"/>
      <c r="C60" s="559"/>
      <c r="D60" s="559"/>
      <c r="E60" s="560"/>
    </row>
    <row r="61" spans="1:8">
      <c r="A61" s="558"/>
      <c r="B61" s="558"/>
      <c r="C61" s="559"/>
      <c r="D61" s="559"/>
      <c r="E61" s="558"/>
    </row>
    <row r="62" spans="1:8">
      <c r="A62" s="558"/>
      <c r="E62" s="558"/>
    </row>
    <row r="63" spans="1:8">
      <c r="A63" s="558"/>
      <c r="E63" s="558"/>
    </row>
    <row r="64" spans="1:8">
      <c r="A64" s="558"/>
      <c r="E64" s="558"/>
    </row>
    <row r="65" spans="1:5">
      <c r="A65" s="558"/>
      <c r="E65" s="558"/>
    </row>
    <row r="66" spans="1:5">
      <c r="A66" s="558"/>
      <c r="E66" s="558"/>
    </row>
    <row r="67" spans="1:5">
      <c r="A67" s="558"/>
      <c r="E67" s="558"/>
    </row>
    <row r="68" spans="1:5">
      <c r="A68" s="558"/>
      <c r="E68" s="558"/>
    </row>
  </sheetData>
  <mergeCells count="28">
    <mergeCell ref="A23:A24"/>
    <mergeCell ref="A21:A22"/>
    <mergeCell ref="B30:B31"/>
    <mergeCell ref="B28:B29"/>
    <mergeCell ref="B25:B27"/>
    <mergeCell ref="B23:B24"/>
    <mergeCell ref="B21:B22"/>
    <mergeCell ref="A30:A31"/>
    <mergeCell ref="A28:A29"/>
    <mergeCell ref="E28:E29"/>
    <mergeCell ref="F28:F29"/>
    <mergeCell ref="E37:E38"/>
    <mergeCell ref="F37:F38"/>
    <mergeCell ref="A25:A27"/>
    <mergeCell ref="B38:B39"/>
    <mergeCell ref="A38:A39"/>
    <mergeCell ref="B35:B37"/>
    <mergeCell ref="A35:A37"/>
    <mergeCell ref="A14:A19"/>
    <mergeCell ref="B14:B19"/>
    <mergeCell ref="A4:A13"/>
    <mergeCell ref="E21:E22"/>
    <mergeCell ref="F21:F22"/>
    <mergeCell ref="E4:E13"/>
    <mergeCell ref="E15:E16"/>
    <mergeCell ref="F15:F16"/>
    <mergeCell ref="E17:E18"/>
    <mergeCell ref="F17:F18"/>
  </mergeCells>
  <phoneticPr fontId="2"/>
  <hyperlinks>
    <hyperlink ref="J2" location="目次!F275" display="目　次" xr:uid="{00000000-0004-0000-E8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AA43"/>
  <sheetViews>
    <sheetView showGridLines="0" topLeftCell="D1" zoomScaleNormal="100" zoomScaleSheetLayoutView="85" workbookViewId="0">
      <selection activeCell="M2" sqref="M2"/>
    </sheetView>
  </sheetViews>
  <sheetFormatPr defaultRowHeight="24" customHeight="1"/>
  <cols>
    <col min="1" max="1" width="3.75" style="568" customWidth="1"/>
    <col min="2" max="2" width="14.75" style="570" customWidth="1"/>
    <col min="3" max="3" width="12.25" style="570" customWidth="1"/>
    <col min="4" max="4" width="20.125" style="570" bestFit="1" customWidth="1"/>
    <col min="5" max="5" width="8.75" style="570" customWidth="1"/>
    <col min="6" max="6" width="8.75" style="571" customWidth="1"/>
    <col min="7" max="7" width="8.75" style="570" customWidth="1"/>
    <col min="8" max="8" width="8.75" style="569" customWidth="1"/>
    <col min="9" max="9" width="8.75" style="568" customWidth="1"/>
    <col min="10" max="10" width="8.75" style="569" customWidth="1"/>
    <col min="11" max="11" width="8.75" style="568" customWidth="1"/>
    <col min="12" max="18" width="9.375" style="568" customWidth="1"/>
    <col min="19" max="16384" width="9" style="568"/>
  </cols>
  <sheetData>
    <row r="1" spans="1:27" s="582" customFormat="1" ht="24" customHeight="1">
      <c r="A1" s="6689" t="s">
        <v>3895</v>
      </c>
      <c r="B1" s="6689"/>
      <c r="C1" s="6689"/>
      <c r="D1" s="4761"/>
      <c r="E1" s="4761"/>
      <c r="F1" s="4761"/>
      <c r="G1" s="4761"/>
      <c r="H1" s="4761"/>
      <c r="I1" s="4761"/>
      <c r="J1" s="4762"/>
      <c r="K1" s="4763" t="s">
        <v>7019</v>
      </c>
      <c r="L1" s="4764"/>
      <c r="M1" s="5138"/>
      <c r="N1" s="4760"/>
    </row>
    <row r="2" spans="1:27" s="582" customFormat="1" ht="67.5" customHeight="1">
      <c r="A2" s="6688" t="s">
        <v>6849</v>
      </c>
      <c r="B2" s="6688"/>
      <c r="C2" s="6688"/>
      <c r="D2" s="6688"/>
      <c r="E2" s="6688"/>
      <c r="F2" s="6688"/>
      <c r="G2" s="6688"/>
      <c r="H2" s="6688"/>
      <c r="I2" s="6688"/>
      <c r="J2" s="6688"/>
      <c r="K2" s="6688"/>
      <c r="L2" s="557"/>
      <c r="M2" s="5137" t="s">
        <v>8133</v>
      </c>
    </row>
    <row r="3" spans="1:27" s="582" customFormat="1" ht="11.25" customHeight="1">
      <c r="A3" s="4765"/>
      <c r="B3" s="4766"/>
      <c r="C3" s="4766"/>
      <c r="D3" s="4766"/>
      <c r="E3" s="4766"/>
      <c r="F3" s="4767"/>
      <c r="G3" s="4766"/>
      <c r="H3" s="4767"/>
      <c r="I3" s="4766"/>
      <c r="J3" s="4767"/>
      <c r="K3" s="4766"/>
      <c r="L3" s="4768"/>
      <c r="M3" s="4769"/>
    </row>
    <row r="4" spans="1:27" s="580" customFormat="1" ht="60" customHeight="1">
      <c r="A4" s="4770" t="s">
        <v>3894</v>
      </c>
      <c r="B4" s="4771" t="s">
        <v>3893</v>
      </c>
      <c r="C4" s="4771" t="s">
        <v>3892</v>
      </c>
      <c r="D4" s="4771" t="s">
        <v>3891</v>
      </c>
      <c r="E4" s="4772" t="s">
        <v>3890</v>
      </c>
      <c r="F4" s="4773" t="s">
        <v>3889</v>
      </c>
      <c r="G4" s="4773" t="s">
        <v>3888</v>
      </c>
      <c r="H4" s="4774" t="s">
        <v>3887</v>
      </c>
      <c r="I4" s="4775" t="s">
        <v>7905</v>
      </c>
      <c r="J4" s="4775" t="s">
        <v>3886</v>
      </c>
      <c r="K4" s="4776" t="s">
        <v>3885</v>
      </c>
      <c r="L4" s="4777"/>
      <c r="M4" s="4778"/>
    </row>
    <row r="5" spans="1:27" s="580" customFormat="1" ht="32.1" customHeight="1">
      <c r="A5" s="4779">
        <v>1</v>
      </c>
      <c r="B5" s="4780" t="s">
        <v>3884</v>
      </c>
      <c r="C5" s="4781" t="s">
        <v>3863</v>
      </c>
      <c r="D5" s="4782">
        <v>1</v>
      </c>
      <c r="E5" s="4783"/>
      <c r="F5" s="4783" t="s">
        <v>3854</v>
      </c>
      <c r="G5" s="4783"/>
      <c r="H5" s="4783"/>
      <c r="I5" s="4783"/>
      <c r="J5" s="4783" t="s">
        <v>3854</v>
      </c>
      <c r="K5" s="4784"/>
      <c r="L5" s="4778"/>
      <c r="M5" s="4778"/>
      <c r="Q5" s="581"/>
    </row>
    <row r="6" spans="1:27" s="580" customFormat="1" ht="32.1" customHeight="1">
      <c r="A6" s="4779">
        <v>2</v>
      </c>
      <c r="B6" s="4780" t="s">
        <v>3883</v>
      </c>
      <c r="C6" s="4781" t="s">
        <v>3863</v>
      </c>
      <c r="D6" s="4782">
        <v>1</v>
      </c>
      <c r="E6" s="4783"/>
      <c r="F6" s="4783" t="s">
        <v>3854</v>
      </c>
      <c r="G6" s="4783"/>
      <c r="H6" s="4783"/>
      <c r="I6" s="4783"/>
      <c r="J6" s="4783"/>
      <c r="K6" s="4784" t="s">
        <v>3854</v>
      </c>
      <c r="L6" s="4778"/>
      <c r="M6" s="4777"/>
      <c r="N6" s="6687"/>
      <c r="O6" s="6687"/>
      <c r="P6" s="6687"/>
      <c r="Q6" s="6687"/>
      <c r="R6" s="6687"/>
      <c r="S6" s="6687"/>
      <c r="T6" s="6687"/>
      <c r="U6" s="6687"/>
      <c r="V6" s="6687"/>
      <c r="W6" s="6687"/>
      <c r="X6" s="6687"/>
      <c r="Y6" s="6687"/>
      <c r="Z6" s="6687"/>
      <c r="AA6" s="581"/>
    </row>
    <row r="7" spans="1:27" s="580" customFormat="1" ht="32.1" customHeight="1">
      <c r="A7" s="4779">
        <v>3</v>
      </c>
      <c r="B7" s="4780" t="s">
        <v>3882</v>
      </c>
      <c r="C7" s="4781" t="s">
        <v>3863</v>
      </c>
      <c r="D7" s="4782">
        <v>1</v>
      </c>
      <c r="E7" s="4783" t="s">
        <v>3854</v>
      </c>
      <c r="F7" s="4783"/>
      <c r="G7" s="4783"/>
      <c r="H7" s="4783"/>
      <c r="I7" s="4783" t="s">
        <v>3854</v>
      </c>
      <c r="J7" s="4783" t="s">
        <v>3854</v>
      </c>
      <c r="K7" s="4784"/>
      <c r="L7" s="4778"/>
      <c r="M7" s="4778"/>
    </row>
    <row r="8" spans="1:27" s="580" customFormat="1" ht="32.1" customHeight="1">
      <c r="A8" s="4779">
        <v>4</v>
      </c>
      <c r="B8" s="4780" t="s">
        <v>3881</v>
      </c>
      <c r="C8" s="4781" t="s">
        <v>3861</v>
      </c>
      <c r="D8" s="4782">
        <v>1</v>
      </c>
      <c r="E8" s="4783"/>
      <c r="F8" s="4783"/>
      <c r="G8" s="4783" t="s">
        <v>3854</v>
      </c>
      <c r="H8" s="4783"/>
      <c r="I8" s="4783"/>
      <c r="J8" s="4783" t="s">
        <v>3854</v>
      </c>
      <c r="K8" s="4784"/>
      <c r="L8" s="4778"/>
      <c r="M8" s="4778"/>
    </row>
    <row r="9" spans="1:27" s="580" customFormat="1" ht="32.1" customHeight="1">
      <c r="A9" s="4779">
        <v>5</v>
      </c>
      <c r="B9" s="4780" t="s">
        <v>3880</v>
      </c>
      <c r="C9" s="4781" t="s">
        <v>3859</v>
      </c>
      <c r="D9" s="4782">
        <v>1</v>
      </c>
      <c r="E9" s="4783"/>
      <c r="F9" s="4783"/>
      <c r="G9" s="4783" t="s">
        <v>3854</v>
      </c>
      <c r="H9" s="4783"/>
      <c r="I9" s="4783" t="s">
        <v>3854</v>
      </c>
      <c r="J9" s="4783" t="s">
        <v>3854</v>
      </c>
      <c r="K9" s="4784"/>
      <c r="L9" s="4778"/>
      <c r="M9" s="4778"/>
    </row>
    <row r="10" spans="1:27" s="580" customFormat="1" ht="32.1" customHeight="1">
      <c r="A10" s="4779">
        <v>6</v>
      </c>
      <c r="B10" s="4780" t="s">
        <v>3879</v>
      </c>
      <c r="C10" s="4781" t="s">
        <v>3855</v>
      </c>
      <c r="D10" s="4782">
        <v>1</v>
      </c>
      <c r="E10" s="4783"/>
      <c r="F10" s="4783"/>
      <c r="G10" s="4783" t="s">
        <v>3854</v>
      </c>
      <c r="H10" s="4783" t="s">
        <v>3854</v>
      </c>
      <c r="I10" s="4783"/>
      <c r="J10" s="4783" t="s">
        <v>3854</v>
      </c>
      <c r="K10" s="4784"/>
      <c r="L10" s="4778"/>
      <c r="M10" s="4778"/>
    </row>
    <row r="11" spans="1:27" s="580" customFormat="1" ht="32.1" customHeight="1">
      <c r="A11" s="4779">
        <v>7</v>
      </c>
      <c r="B11" s="4780" t="s">
        <v>3878</v>
      </c>
      <c r="C11" s="4785" t="s">
        <v>3867</v>
      </c>
      <c r="D11" s="4782">
        <v>1</v>
      </c>
      <c r="E11" s="4783"/>
      <c r="F11" s="4783" t="s">
        <v>3854</v>
      </c>
      <c r="G11" s="4783"/>
      <c r="H11" s="4783"/>
      <c r="I11" s="4783"/>
      <c r="J11" s="4783" t="s">
        <v>3854</v>
      </c>
      <c r="K11" s="4784"/>
      <c r="L11" s="4778"/>
      <c r="M11" s="4778"/>
    </row>
    <row r="12" spans="1:27" s="580" customFormat="1" ht="32.1" customHeight="1">
      <c r="A12" s="4779">
        <v>8</v>
      </c>
      <c r="B12" s="4780" t="s">
        <v>3877</v>
      </c>
      <c r="C12" s="4781" t="s">
        <v>3863</v>
      </c>
      <c r="D12" s="4782">
        <v>1</v>
      </c>
      <c r="E12" s="4783"/>
      <c r="F12" s="4783"/>
      <c r="G12" s="4783" t="s">
        <v>3854</v>
      </c>
      <c r="H12" s="4783"/>
      <c r="I12" s="4783" t="s">
        <v>3854</v>
      </c>
      <c r="J12" s="4783"/>
      <c r="K12" s="4784" t="s">
        <v>3854</v>
      </c>
      <c r="L12" s="4778"/>
      <c r="M12" s="4778"/>
    </row>
    <row r="13" spans="1:27" s="580" customFormat="1" ht="32.1" customHeight="1">
      <c r="A13" s="4779">
        <v>9</v>
      </c>
      <c r="B13" s="4780" t="s">
        <v>3876</v>
      </c>
      <c r="C13" s="4781" t="s">
        <v>3863</v>
      </c>
      <c r="D13" s="4782">
        <v>2</v>
      </c>
      <c r="E13" s="4783" t="s">
        <v>3870</v>
      </c>
      <c r="F13" s="4783"/>
      <c r="G13" s="4783"/>
      <c r="H13" s="4783"/>
      <c r="I13" s="4783"/>
      <c r="J13" s="4783"/>
      <c r="K13" s="4784" t="s">
        <v>3854</v>
      </c>
      <c r="L13" s="4778"/>
      <c r="M13" s="4778"/>
    </row>
    <row r="14" spans="1:27" s="580" customFormat="1" ht="32.1" customHeight="1">
      <c r="A14" s="4779">
        <v>10</v>
      </c>
      <c r="B14" s="4780" t="s">
        <v>3875</v>
      </c>
      <c r="C14" s="4781" t="s">
        <v>3861</v>
      </c>
      <c r="D14" s="4782">
        <v>2</v>
      </c>
      <c r="E14" s="4783" t="s">
        <v>3854</v>
      </c>
      <c r="F14" s="4783"/>
      <c r="G14" s="4783"/>
      <c r="H14" s="4783"/>
      <c r="I14" s="4783" t="s">
        <v>3854</v>
      </c>
      <c r="J14" s="4783" t="s">
        <v>3870</v>
      </c>
      <c r="K14" s="4784"/>
      <c r="L14" s="4778"/>
      <c r="M14" s="4778"/>
    </row>
    <row r="15" spans="1:27" s="580" customFormat="1" ht="32.1" customHeight="1">
      <c r="A15" s="4779">
        <v>11</v>
      </c>
      <c r="B15" s="4780" t="s">
        <v>3873</v>
      </c>
      <c r="C15" s="4781" t="s">
        <v>3861</v>
      </c>
      <c r="D15" s="4782">
        <v>2</v>
      </c>
      <c r="E15" s="4783"/>
      <c r="F15" s="4783"/>
      <c r="G15" s="4783" t="s">
        <v>3870</v>
      </c>
      <c r="H15" s="4783" t="s">
        <v>3854</v>
      </c>
      <c r="I15" s="4783" t="s">
        <v>3854</v>
      </c>
      <c r="J15" s="4783"/>
      <c r="K15" s="4784" t="s">
        <v>3854</v>
      </c>
      <c r="L15" s="4778"/>
      <c r="M15" s="4778"/>
    </row>
    <row r="16" spans="1:27" s="580" customFormat="1" ht="32.1" customHeight="1">
      <c r="A16" s="4779">
        <v>12</v>
      </c>
      <c r="B16" s="4780" t="s">
        <v>3872</v>
      </c>
      <c r="C16" s="4781" t="s">
        <v>3861</v>
      </c>
      <c r="D16" s="4782">
        <v>3</v>
      </c>
      <c r="E16" s="4783" t="s">
        <v>3854</v>
      </c>
      <c r="F16" s="4783"/>
      <c r="G16" s="4783"/>
      <c r="H16" s="4783" t="s">
        <v>3857</v>
      </c>
      <c r="I16" s="4783" t="s">
        <v>3857</v>
      </c>
      <c r="J16" s="4783" t="s">
        <v>3857</v>
      </c>
      <c r="K16" s="4784"/>
      <c r="L16" s="4778"/>
      <c r="M16" s="4778"/>
    </row>
    <row r="17" spans="1:13" s="580" customFormat="1" ht="32.1" customHeight="1">
      <c r="A17" s="4779">
        <v>13</v>
      </c>
      <c r="B17" s="4780" t="s">
        <v>3871</v>
      </c>
      <c r="C17" s="4781" t="s">
        <v>3859</v>
      </c>
      <c r="D17" s="4782">
        <v>2</v>
      </c>
      <c r="E17" s="4783" t="s">
        <v>3874</v>
      </c>
      <c r="F17" s="4783"/>
      <c r="G17" s="4783"/>
      <c r="H17" s="4781" t="s">
        <v>3854</v>
      </c>
      <c r="I17" s="4783"/>
      <c r="J17" s="4783"/>
      <c r="K17" s="4784" t="s">
        <v>3854</v>
      </c>
      <c r="L17" s="4778"/>
      <c r="M17" s="4778"/>
    </row>
    <row r="18" spans="1:13" s="580" customFormat="1" ht="32.1" customHeight="1">
      <c r="A18" s="4779">
        <v>14</v>
      </c>
      <c r="B18" s="4780" t="s">
        <v>3869</v>
      </c>
      <c r="C18" s="4781" t="s">
        <v>3855</v>
      </c>
      <c r="D18" s="4782">
        <v>1</v>
      </c>
      <c r="E18" s="4783"/>
      <c r="F18" s="4783" t="s">
        <v>3854</v>
      </c>
      <c r="G18" s="4783"/>
      <c r="H18" s="4781"/>
      <c r="I18" s="4783"/>
      <c r="J18" s="4783"/>
      <c r="K18" s="4784" t="s">
        <v>3854</v>
      </c>
      <c r="L18" s="4778"/>
      <c r="M18" s="4778"/>
    </row>
    <row r="19" spans="1:13" s="580" customFormat="1" ht="32.1" customHeight="1">
      <c r="A19" s="4779">
        <v>15</v>
      </c>
      <c r="B19" s="4780" t="s">
        <v>3868</v>
      </c>
      <c r="C19" s="4785" t="s">
        <v>3867</v>
      </c>
      <c r="D19" s="4782">
        <v>3</v>
      </c>
      <c r="E19" s="4783"/>
      <c r="F19" s="4783"/>
      <c r="G19" s="4783" t="s">
        <v>3874</v>
      </c>
      <c r="H19" s="4781"/>
      <c r="I19" s="4783"/>
      <c r="J19" s="4783"/>
      <c r="K19" s="4784" t="s">
        <v>3870</v>
      </c>
      <c r="L19" s="4778"/>
      <c r="M19" s="4778"/>
    </row>
    <row r="20" spans="1:13" s="580" customFormat="1" ht="32.1" customHeight="1">
      <c r="A20" s="4779">
        <v>16</v>
      </c>
      <c r="B20" s="4780" t="s">
        <v>3866</v>
      </c>
      <c r="C20" s="4781" t="s">
        <v>3863</v>
      </c>
      <c r="D20" s="4782">
        <v>3</v>
      </c>
      <c r="E20" s="4783" t="s">
        <v>3854</v>
      </c>
      <c r="F20" s="4783"/>
      <c r="G20" s="4783"/>
      <c r="H20" s="4781" t="s">
        <v>3854</v>
      </c>
      <c r="I20" s="4783" t="s">
        <v>3874</v>
      </c>
      <c r="J20" s="4783"/>
      <c r="K20" s="4784"/>
      <c r="L20" s="4778"/>
      <c r="M20" s="4778"/>
    </row>
    <row r="21" spans="1:13" s="580" customFormat="1" ht="32.1" customHeight="1">
      <c r="A21" s="4779">
        <v>17</v>
      </c>
      <c r="B21" s="4780" t="s">
        <v>3865</v>
      </c>
      <c r="C21" s="4781" t="s">
        <v>3863</v>
      </c>
      <c r="D21" s="4782">
        <v>3</v>
      </c>
      <c r="E21" s="4783"/>
      <c r="F21" s="4783"/>
      <c r="G21" s="4783" t="s">
        <v>3854</v>
      </c>
      <c r="H21" s="4783" t="s">
        <v>3874</v>
      </c>
      <c r="I21" s="4783"/>
      <c r="J21" s="4783" t="s">
        <v>3874</v>
      </c>
      <c r="K21" s="4784"/>
      <c r="L21" s="4778"/>
      <c r="M21" s="4778"/>
    </row>
    <row r="22" spans="1:13" s="580" customFormat="1" ht="32.1" customHeight="1">
      <c r="A22" s="4779">
        <v>18</v>
      </c>
      <c r="B22" s="4780" t="s">
        <v>3864</v>
      </c>
      <c r="C22" s="4781" t="s">
        <v>3863</v>
      </c>
      <c r="D22" s="4782">
        <v>3</v>
      </c>
      <c r="E22" s="4783"/>
      <c r="F22" s="4783"/>
      <c r="G22" s="4783"/>
      <c r="H22" s="4781" t="s">
        <v>3857</v>
      </c>
      <c r="I22" s="4783" t="s">
        <v>3857</v>
      </c>
      <c r="J22" s="4783" t="s">
        <v>3857</v>
      </c>
      <c r="K22" s="4784"/>
      <c r="L22" s="4778"/>
      <c r="M22" s="4778"/>
    </row>
    <row r="23" spans="1:13" s="580" customFormat="1" ht="32.1" customHeight="1">
      <c r="A23" s="4779">
        <v>20</v>
      </c>
      <c r="B23" s="4780" t="s">
        <v>3862</v>
      </c>
      <c r="C23" s="4781" t="s">
        <v>3861</v>
      </c>
      <c r="D23" s="4782">
        <v>5</v>
      </c>
      <c r="E23" s="4783"/>
      <c r="F23" s="4783" t="s">
        <v>3874</v>
      </c>
      <c r="G23" s="4783"/>
      <c r="H23" s="4783" t="s">
        <v>3854</v>
      </c>
      <c r="I23" s="4783" t="s">
        <v>3870</v>
      </c>
      <c r="J23" s="4783"/>
      <c r="K23" s="4784"/>
      <c r="L23" s="4778"/>
      <c r="M23" s="4778"/>
    </row>
    <row r="24" spans="1:13" s="580" customFormat="1" ht="32.1" customHeight="1">
      <c r="A24" s="4779">
        <v>21</v>
      </c>
      <c r="B24" s="4780" t="s">
        <v>3860</v>
      </c>
      <c r="C24" s="4781" t="s">
        <v>3859</v>
      </c>
      <c r="D24" s="4782">
        <v>5</v>
      </c>
      <c r="E24" s="4783"/>
      <c r="F24" s="4783" t="s">
        <v>3870</v>
      </c>
      <c r="G24" s="4783"/>
      <c r="H24" s="4783" t="s">
        <v>3854</v>
      </c>
      <c r="I24" s="4783"/>
      <c r="J24" s="4783"/>
      <c r="K24" s="4784"/>
      <c r="L24" s="4778"/>
      <c r="M24" s="4778"/>
    </row>
    <row r="25" spans="1:13" s="580" customFormat="1" ht="32.1" customHeight="1">
      <c r="A25" s="4779">
        <v>22</v>
      </c>
      <c r="B25" s="4780" t="s">
        <v>3858</v>
      </c>
      <c r="C25" s="4781" t="s">
        <v>3855</v>
      </c>
      <c r="D25" s="4782">
        <v>7</v>
      </c>
      <c r="E25" s="4783"/>
      <c r="F25" s="4783" t="s">
        <v>3854</v>
      </c>
      <c r="G25" s="4783"/>
      <c r="H25" s="4783" t="s">
        <v>3870</v>
      </c>
      <c r="I25" s="4783" t="s">
        <v>3854</v>
      </c>
      <c r="J25" s="4783"/>
      <c r="K25" s="4784" t="s">
        <v>3874</v>
      </c>
      <c r="L25" s="4778"/>
      <c r="M25" s="4778"/>
    </row>
    <row r="26" spans="1:13" s="580" customFormat="1" ht="32.1" customHeight="1">
      <c r="A26" s="4786">
        <v>23</v>
      </c>
      <c r="B26" s="4787" t="s">
        <v>3856</v>
      </c>
      <c r="C26" s="4788" t="s">
        <v>3855</v>
      </c>
      <c r="D26" s="4789">
        <v>7</v>
      </c>
      <c r="E26" s="4790" t="s">
        <v>3854</v>
      </c>
      <c r="F26" s="4790"/>
      <c r="G26" s="4790"/>
      <c r="H26" s="4788"/>
      <c r="I26" s="4788"/>
      <c r="J26" s="4788"/>
      <c r="K26" s="4791"/>
      <c r="L26" s="4778"/>
      <c r="M26" s="4778"/>
    </row>
    <row r="27" spans="1:13" ht="24" customHeight="1">
      <c r="A27" s="4768"/>
      <c r="B27" s="4792"/>
      <c r="C27" s="4792"/>
      <c r="D27" s="4792"/>
      <c r="E27" s="4792"/>
      <c r="F27" s="4793"/>
      <c r="G27" s="4794"/>
      <c r="H27" s="4795"/>
      <c r="I27" s="4796"/>
      <c r="J27" s="4795"/>
      <c r="K27" s="4796"/>
      <c r="L27" s="4768"/>
      <c r="M27" s="4796"/>
    </row>
    <row r="28" spans="1:13" ht="24" customHeight="1">
      <c r="A28" s="576"/>
      <c r="B28" s="578"/>
      <c r="C28" s="578"/>
      <c r="D28" s="578"/>
      <c r="E28" s="578"/>
      <c r="F28" s="579"/>
      <c r="G28" s="578"/>
      <c r="H28" s="577"/>
      <c r="I28" s="576"/>
      <c r="J28" s="577"/>
      <c r="K28" s="576"/>
      <c r="L28" s="576"/>
    </row>
    <row r="29" spans="1:13" ht="24" hidden="1" customHeight="1">
      <c r="E29" s="575"/>
      <c r="J29" s="573"/>
      <c r="K29" s="572"/>
    </row>
    <row r="30" spans="1:13" ht="24" hidden="1" customHeight="1">
      <c r="J30" s="573"/>
      <c r="K30" s="572"/>
    </row>
    <row r="31" spans="1:13" ht="24" hidden="1" customHeight="1">
      <c r="E31" s="574"/>
      <c r="J31" s="573"/>
      <c r="K31" s="572"/>
    </row>
    <row r="32" spans="1:13" ht="24" customHeight="1">
      <c r="J32" s="573"/>
      <c r="K32" s="572"/>
    </row>
    <row r="33" spans="10:11" ht="24" customHeight="1">
      <c r="J33" s="573"/>
      <c r="K33" s="572"/>
    </row>
    <row r="34" spans="10:11" ht="24" customHeight="1">
      <c r="J34" s="573"/>
      <c r="K34" s="572"/>
    </row>
    <row r="35" spans="10:11" ht="24" customHeight="1">
      <c r="J35" s="573"/>
      <c r="K35" s="572"/>
    </row>
    <row r="36" spans="10:11" ht="24" customHeight="1">
      <c r="J36" s="573"/>
      <c r="K36" s="572"/>
    </row>
    <row r="37" spans="10:11" ht="24" customHeight="1">
      <c r="J37" s="573"/>
      <c r="K37" s="572"/>
    </row>
    <row r="38" spans="10:11" ht="24" customHeight="1">
      <c r="J38" s="573"/>
      <c r="K38" s="572"/>
    </row>
    <row r="39" spans="10:11" ht="24" customHeight="1">
      <c r="J39" s="573"/>
      <c r="K39" s="572"/>
    </row>
    <row r="40" spans="10:11" ht="24" customHeight="1">
      <c r="J40" s="573"/>
      <c r="K40" s="572"/>
    </row>
    <row r="41" spans="10:11" ht="24" customHeight="1">
      <c r="J41" s="573"/>
      <c r="K41" s="572"/>
    </row>
    <row r="42" spans="10:11" ht="24" customHeight="1">
      <c r="J42" s="573"/>
      <c r="K42" s="572"/>
    </row>
    <row r="43" spans="10:11" ht="24" customHeight="1">
      <c r="J43" s="573"/>
      <c r="K43" s="572"/>
    </row>
  </sheetData>
  <mergeCells count="3">
    <mergeCell ref="N6:Z6"/>
    <mergeCell ref="A2:K2"/>
    <mergeCell ref="A1:C1"/>
  </mergeCells>
  <phoneticPr fontId="2"/>
  <dataValidations count="1">
    <dataValidation type="list" allowBlank="1" showInputMessage="1" showErrorMessage="1" sqref="E5:G26 H5:H17 H19:H20 H23:H25 I24:J25 I5:I20 I22:I23 K5:K26 J5:J22" xr:uid="{00000000-0002-0000-E900-000000000000}">
      <formula1>$E$30:$E$32</formula1>
    </dataValidation>
  </dataValidations>
  <hyperlinks>
    <hyperlink ref="M2" location="目次!F276" display="目　次　" xr:uid="{00000000-0004-0000-E900-000000000000}"/>
  </hyperlinks>
  <pageMargins left="0.6692913385826772" right="0.19685039370078741" top="0.47244094488188981" bottom="0.27559055118110237" header="0.31496062992125984" footer="0.27559055118110237"/>
  <pageSetup paperSize="9" scale="76" fitToHeight="0" orientation="portrait" horizontalDpi="300" verticalDpi="300"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G362"/>
  <sheetViews>
    <sheetView showGridLines="0" zoomScale="80" zoomScaleNormal="80" zoomScaleSheetLayoutView="70" workbookViewId="0">
      <selection activeCell="F2" sqref="F2"/>
    </sheetView>
  </sheetViews>
  <sheetFormatPr defaultColWidth="8.625" defaultRowHeight="14.25"/>
  <cols>
    <col min="1" max="1" width="56" style="328" customWidth="1"/>
    <col min="2" max="2" width="41" style="328" customWidth="1"/>
    <col min="3" max="3" width="21.375" style="328" customWidth="1"/>
    <col min="4" max="5" width="8.625" style="327"/>
    <col min="6" max="6" width="10.25" style="327" customWidth="1"/>
    <col min="7" max="16384" width="8.625" style="327"/>
  </cols>
  <sheetData>
    <row r="1" spans="1:7" ht="23.25" customHeight="1">
      <c r="A1" s="342" t="s">
        <v>1658</v>
      </c>
      <c r="B1" s="342"/>
      <c r="C1" s="342"/>
      <c r="D1" s="329"/>
    </row>
    <row r="2" spans="1:7" s="330" customFormat="1" ht="23.25" customHeight="1">
      <c r="A2" s="2641" t="s">
        <v>1657</v>
      </c>
      <c r="B2" s="2641" t="s">
        <v>1656</v>
      </c>
      <c r="C2" s="2641" t="s">
        <v>1655</v>
      </c>
      <c r="D2" s="341"/>
      <c r="F2" s="5207" t="s">
        <v>8086</v>
      </c>
    </row>
    <row r="3" spans="1:7" ht="27">
      <c r="A3" s="2642"/>
      <c r="B3" s="2642"/>
      <c r="C3" s="2643" t="s">
        <v>1654</v>
      </c>
      <c r="D3" s="329"/>
    </row>
    <row r="4" spans="1:7" ht="15.95" customHeight="1">
      <c r="A4" s="3326" t="s">
        <v>1653</v>
      </c>
      <c r="B4" s="3327"/>
      <c r="C4" s="3327"/>
      <c r="D4" s="329"/>
    </row>
    <row r="5" spans="1:7" ht="15.95" customHeight="1">
      <c r="A5" s="2642"/>
      <c r="B5" s="2642"/>
      <c r="C5" s="2642"/>
      <c r="D5" s="329"/>
    </row>
    <row r="6" spans="1:7" ht="15.95" customHeight="1">
      <c r="A6" s="2642" t="s">
        <v>1652</v>
      </c>
      <c r="B6" s="2642" t="s">
        <v>1651</v>
      </c>
      <c r="C6" s="2642" t="s">
        <v>1650</v>
      </c>
      <c r="D6" s="329"/>
    </row>
    <row r="7" spans="1:7" ht="15.95" customHeight="1">
      <c r="A7" s="2642" t="s">
        <v>1649</v>
      </c>
      <c r="B7" s="2642" t="s">
        <v>1602</v>
      </c>
      <c r="C7" s="2642" t="s">
        <v>1012</v>
      </c>
      <c r="D7" s="329"/>
      <c r="G7" s="330"/>
    </row>
    <row r="8" spans="1:7" ht="15.95" customHeight="1">
      <c r="A8" s="2642" t="s">
        <v>1648</v>
      </c>
      <c r="B8" s="2642" t="s">
        <v>1602</v>
      </c>
      <c r="C8" s="2642" t="s">
        <v>1012</v>
      </c>
      <c r="D8" s="329"/>
    </row>
    <row r="9" spans="1:7" ht="15.95" customHeight="1">
      <c r="A9" s="2642" t="s">
        <v>1647</v>
      </c>
      <c r="B9" s="2642" t="s">
        <v>1646</v>
      </c>
      <c r="C9" s="2642" t="s">
        <v>1645</v>
      </c>
      <c r="D9" s="329"/>
    </row>
    <row r="10" spans="1:7" ht="15.95" customHeight="1">
      <c r="A10" s="2642" t="s">
        <v>1644</v>
      </c>
      <c r="B10" s="2642" t="s">
        <v>1643</v>
      </c>
      <c r="C10" s="2642" t="s">
        <v>1642</v>
      </c>
      <c r="D10" s="329"/>
    </row>
    <row r="11" spans="1:7" ht="15.95" customHeight="1">
      <c r="A11" s="2642" t="s">
        <v>1641</v>
      </c>
      <c r="B11" s="2642" t="s">
        <v>1637</v>
      </c>
      <c r="C11" s="2642" t="s">
        <v>1640</v>
      </c>
      <c r="D11" s="329"/>
    </row>
    <row r="12" spans="1:7" ht="15.95" customHeight="1">
      <c r="A12" s="2642" t="s">
        <v>1639</v>
      </c>
      <c r="B12" s="2642" t="s">
        <v>6633</v>
      </c>
      <c r="C12" s="2642" t="s">
        <v>6634</v>
      </c>
      <c r="D12" s="329"/>
    </row>
    <row r="13" spans="1:7" ht="15.95" customHeight="1">
      <c r="A13" s="2642" t="s">
        <v>6852</v>
      </c>
      <c r="B13" s="2642" t="s">
        <v>6633</v>
      </c>
      <c r="C13" s="2642" t="s">
        <v>6634</v>
      </c>
      <c r="D13" s="329"/>
    </row>
    <row r="14" spans="1:7" ht="15.95" customHeight="1">
      <c r="A14" s="2642" t="s">
        <v>1638</v>
      </c>
      <c r="B14" s="2642" t="s">
        <v>1637</v>
      </c>
      <c r="C14" s="2642" t="s">
        <v>1636</v>
      </c>
      <c r="D14" s="329"/>
    </row>
    <row r="15" spans="1:7" ht="15.95" customHeight="1">
      <c r="A15" s="2642" t="s">
        <v>6528</v>
      </c>
      <c r="B15" s="2642" t="s">
        <v>1635</v>
      </c>
      <c r="C15" s="2642" t="s">
        <v>1634</v>
      </c>
      <c r="D15" s="329"/>
    </row>
    <row r="16" spans="1:7" ht="15.95" customHeight="1">
      <c r="A16" s="2642" t="s">
        <v>1633</v>
      </c>
      <c r="B16" s="2642" t="s">
        <v>1632</v>
      </c>
      <c r="C16" s="2642" t="s">
        <v>1631</v>
      </c>
      <c r="D16" s="329"/>
    </row>
    <row r="17" spans="1:4" ht="15.95" customHeight="1">
      <c r="A17" s="2642" t="s">
        <v>1630</v>
      </c>
      <c r="B17" s="2642" t="s">
        <v>1627</v>
      </c>
      <c r="C17" s="2642" t="s">
        <v>1629</v>
      </c>
      <c r="D17" s="329"/>
    </row>
    <row r="18" spans="1:4" ht="15.95" customHeight="1">
      <c r="A18" s="2642" t="s">
        <v>1628</v>
      </c>
      <c r="B18" s="2642" t="s">
        <v>1627</v>
      </c>
      <c r="C18" s="2642" t="s">
        <v>1626</v>
      </c>
      <c r="D18" s="329"/>
    </row>
    <row r="19" spans="1:4" ht="15.95" customHeight="1">
      <c r="A19" s="2642" t="s">
        <v>1625</v>
      </c>
      <c r="B19" s="2642" t="s">
        <v>1624</v>
      </c>
      <c r="C19" s="2642" t="s">
        <v>1623</v>
      </c>
      <c r="D19" s="329"/>
    </row>
    <row r="20" spans="1:4" ht="15.95" customHeight="1">
      <c r="A20" s="2643" t="s">
        <v>1622</v>
      </c>
      <c r="B20" s="2642" t="s">
        <v>1621</v>
      </c>
      <c r="C20" s="2642" t="s">
        <v>1620</v>
      </c>
      <c r="D20" s="329"/>
    </row>
    <row r="21" spans="1:4" ht="15.95" customHeight="1">
      <c r="A21" s="2642" t="s">
        <v>1619</v>
      </c>
      <c r="B21" s="2642" t="s">
        <v>1618</v>
      </c>
      <c r="C21" s="2642" t="s">
        <v>1617</v>
      </c>
      <c r="D21" s="329"/>
    </row>
    <row r="22" spans="1:4" ht="15.95" customHeight="1">
      <c r="A22" s="2642" t="s">
        <v>1616</v>
      </c>
      <c r="B22" s="2642" t="s">
        <v>1615</v>
      </c>
      <c r="C22" s="2642" t="s">
        <v>1614</v>
      </c>
      <c r="D22" s="329"/>
    </row>
    <row r="23" spans="1:4" ht="15.95" customHeight="1">
      <c r="A23" s="2642"/>
      <c r="B23" s="2642"/>
      <c r="C23" s="2642"/>
      <c r="D23" s="329"/>
    </row>
    <row r="24" spans="1:4" ht="15.95" customHeight="1">
      <c r="A24" s="3326" t="s">
        <v>1613</v>
      </c>
      <c r="B24" s="3327"/>
      <c r="C24" s="3327"/>
      <c r="D24" s="329"/>
    </row>
    <row r="25" spans="1:4" ht="15.95" customHeight="1">
      <c r="A25" s="2642"/>
      <c r="B25" s="2642"/>
      <c r="C25" s="2642"/>
      <c r="D25" s="329"/>
    </row>
    <row r="26" spans="1:4" ht="15.95" customHeight="1">
      <c r="A26" s="2642" t="s">
        <v>1612</v>
      </c>
      <c r="B26" s="2642" t="s">
        <v>1611</v>
      </c>
      <c r="C26" s="2642" t="s">
        <v>1607</v>
      </c>
      <c r="D26" s="329"/>
    </row>
    <row r="27" spans="1:4" ht="15.95" customHeight="1">
      <c r="A27" s="2642" t="s">
        <v>1610</v>
      </c>
      <c r="B27" s="2642" t="s">
        <v>1602</v>
      </c>
      <c r="C27" s="2642" t="s">
        <v>1609</v>
      </c>
      <c r="D27" s="329"/>
    </row>
    <row r="28" spans="1:4" ht="15.95" customHeight="1">
      <c r="A28" s="2642" t="s">
        <v>1608</v>
      </c>
      <c r="B28" s="2642" t="s">
        <v>1602</v>
      </c>
      <c r="C28" s="2642" t="s">
        <v>1607</v>
      </c>
      <c r="D28" s="329"/>
    </row>
    <row r="29" spans="1:4" ht="15.95" customHeight="1">
      <c r="A29" s="2642" t="s">
        <v>1606</v>
      </c>
      <c r="B29" s="2642" t="s">
        <v>1602</v>
      </c>
      <c r="C29" s="2642" t="s">
        <v>1012</v>
      </c>
      <c r="D29" s="329"/>
    </row>
    <row r="30" spans="1:4" ht="15.95" customHeight="1">
      <c r="A30" s="2642" t="s">
        <v>1605</v>
      </c>
      <c r="B30" s="2642" t="s">
        <v>1602</v>
      </c>
      <c r="C30" s="2642" t="s">
        <v>1012</v>
      </c>
      <c r="D30" s="329"/>
    </row>
    <row r="31" spans="1:4" ht="15.95" customHeight="1">
      <c r="A31" s="2642" t="s">
        <v>1604</v>
      </c>
      <c r="B31" s="2642" t="s">
        <v>1602</v>
      </c>
      <c r="C31" s="2642" t="s">
        <v>1012</v>
      </c>
      <c r="D31" s="329"/>
    </row>
    <row r="32" spans="1:4" ht="15.95" customHeight="1">
      <c r="A32" s="2642" t="s">
        <v>1603</v>
      </c>
      <c r="B32" s="2642" t="s">
        <v>1602</v>
      </c>
      <c r="C32" s="2642" t="s">
        <v>1601</v>
      </c>
      <c r="D32" s="329"/>
    </row>
    <row r="33" spans="1:4" ht="15.95" customHeight="1">
      <c r="A33" s="2642" t="s">
        <v>1600</v>
      </c>
      <c r="B33" s="2642" t="s">
        <v>1599</v>
      </c>
      <c r="C33" s="2642" t="s">
        <v>1598</v>
      </c>
      <c r="D33" s="329"/>
    </row>
    <row r="34" spans="1:4" ht="15.95" customHeight="1">
      <c r="A34" s="2642" t="s">
        <v>1597</v>
      </c>
      <c r="B34" s="2642" t="s">
        <v>908</v>
      </c>
      <c r="C34" s="2642" t="s">
        <v>1596</v>
      </c>
      <c r="D34" s="329"/>
    </row>
    <row r="35" spans="1:4" ht="15.95" customHeight="1">
      <c r="A35" s="2642" t="s">
        <v>1595</v>
      </c>
      <c r="B35" s="2642" t="s">
        <v>1594</v>
      </c>
      <c r="C35" s="2642" t="s">
        <v>1593</v>
      </c>
      <c r="D35" s="329"/>
    </row>
    <row r="36" spans="1:4" ht="15.95" customHeight="1">
      <c r="A36" s="2642" t="s">
        <v>1592</v>
      </c>
      <c r="B36" s="2642" t="s">
        <v>1591</v>
      </c>
      <c r="C36" s="2642" t="s">
        <v>1590</v>
      </c>
      <c r="D36" s="329"/>
    </row>
    <row r="37" spans="1:4" ht="15.95" customHeight="1">
      <c r="A37" s="2642" t="s">
        <v>1589</v>
      </c>
      <c r="B37" s="2642" t="s">
        <v>1588</v>
      </c>
      <c r="C37" s="2642" t="s">
        <v>1587</v>
      </c>
      <c r="D37" s="329"/>
    </row>
    <row r="38" spans="1:4" ht="15.95" customHeight="1">
      <c r="A38" s="2642" t="s">
        <v>1586</v>
      </c>
      <c r="B38" s="2642" t="s">
        <v>1585</v>
      </c>
      <c r="C38" s="2642" t="s">
        <v>1584</v>
      </c>
      <c r="D38" s="329"/>
    </row>
    <row r="39" spans="1:4" ht="15.95" customHeight="1">
      <c r="A39" s="2642" t="s">
        <v>1583</v>
      </c>
      <c r="B39" s="2642" t="s">
        <v>1582</v>
      </c>
      <c r="C39" s="2642" t="s">
        <v>1581</v>
      </c>
      <c r="D39" s="329"/>
    </row>
    <row r="40" spans="1:4" ht="15.95" customHeight="1">
      <c r="A40" s="2642"/>
      <c r="B40" s="2642"/>
      <c r="C40" s="2642"/>
      <c r="D40" s="329"/>
    </row>
    <row r="41" spans="1:4" ht="15.95" customHeight="1">
      <c r="A41" s="3326" t="s">
        <v>1580</v>
      </c>
      <c r="B41" s="3327"/>
      <c r="C41" s="3327"/>
      <c r="D41" s="329"/>
    </row>
    <row r="42" spans="1:4" ht="15.95" customHeight="1">
      <c r="A42" s="2642"/>
      <c r="B42" s="2642"/>
      <c r="C42" s="2642"/>
      <c r="D42" s="329"/>
    </row>
    <row r="43" spans="1:4" ht="15.95" customHeight="1">
      <c r="A43" s="2642" t="s">
        <v>1579</v>
      </c>
      <c r="B43" s="2642" t="s">
        <v>1408</v>
      </c>
      <c r="C43" s="2642" t="s">
        <v>931</v>
      </c>
      <c r="D43" s="329"/>
    </row>
    <row r="44" spans="1:4" ht="15.95" customHeight="1">
      <c r="A44" s="2642"/>
      <c r="B44" s="2642"/>
      <c r="C44" s="2642"/>
      <c r="D44" s="329"/>
    </row>
    <row r="45" spans="1:4" ht="15.95" customHeight="1">
      <c r="A45" s="2642" t="s">
        <v>6853</v>
      </c>
      <c r="B45" s="2642"/>
      <c r="C45" s="2642"/>
      <c r="D45" s="329"/>
    </row>
    <row r="46" spans="1:4" ht="15.95" customHeight="1">
      <c r="A46" s="2642" t="s">
        <v>1578</v>
      </c>
      <c r="B46" s="2642" t="s">
        <v>1577</v>
      </c>
      <c r="C46" s="2642"/>
      <c r="D46" s="329"/>
    </row>
    <row r="47" spans="1:4" ht="15.95" customHeight="1">
      <c r="A47" s="2642" t="s">
        <v>1576</v>
      </c>
      <c r="B47" s="2642" t="s">
        <v>1575</v>
      </c>
      <c r="C47" s="2642"/>
      <c r="D47" s="329"/>
    </row>
    <row r="48" spans="1:4" ht="15.95" customHeight="1">
      <c r="A48" s="2642" t="s">
        <v>1574</v>
      </c>
      <c r="B48" s="2642" t="s">
        <v>1573</v>
      </c>
      <c r="C48" s="2642"/>
      <c r="D48" s="329"/>
    </row>
    <row r="49" spans="1:7" ht="15.95" customHeight="1">
      <c r="A49" s="2642" t="s">
        <v>1572</v>
      </c>
      <c r="B49" s="2642" t="s">
        <v>1571</v>
      </c>
      <c r="C49" s="2642"/>
      <c r="D49" s="329"/>
    </row>
    <row r="50" spans="1:7" ht="15.95" customHeight="1">
      <c r="A50" s="2642" t="s">
        <v>1570</v>
      </c>
      <c r="B50" s="2642" t="s">
        <v>1569</v>
      </c>
      <c r="C50" s="2642"/>
      <c r="D50" s="329"/>
    </row>
    <row r="51" spans="1:7" ht="15.95" customHeight="1">
      <c r="A51" s="2642"/>
      <c r="B51" s="2642"/>
      <c r="C51" s="2642"/>
      <c r="D51" s="329"/>
    </row>
    <row r="52" spans="1:7" ht="15.95" customHeight="1">
      <c r="A52" s="2642" t="s">
        <v>6635</v>
      </c>
      <c r="B52" s="2642"/>
      <c r="C52" s="2642"/>
      <c r="D52" s="329"/>
    </row>
    <row r="53" spans="1:7" ht="15.95" customHeight="1">
      <c r="A53" s="2642" t="s">
        <v>6636</v>
      </c>
      <c r="B53" s="2642" t="s">
        <v>6637</v>
      </c>
      <c r="C53" s="2642" t="s">
        <v>6638</v>
      </c>
      <c r="D53" s="329"/>
    </row>
    <row r="54" spans="1:7" ht="15.95" customHeight="1">
      <c r="A54" s="2642"/>
      <c r="B54" s="2642"/>
      <c r="C54" s="2642"/>
      <c r="D54" s="329"/>
    </row>
    <row r="55" spans="1:7" ht="15.95" customHeight="1">
      <c r="A55" s="2642" t="s">
        <v>6854</v>
      </c>
      <c r="B55" s="2642"/>
      <c r="C55" s="2642"/>
      <c r="D55" s="329"/>
    </row>
    <row r="56" spans="1:7" ht="15.95" customHeight="1">
      <c r="A56" s="2642" t="s">
        <v>806</v>
      </c>
      <c r="B56" s="2642" t="s">
        <v>1568</v>
      </c>
      <c r="C56" s="2642" t="s">
        <v>1567</v>
      </c>
      <c r="D56" s="339"/>
      <c r="E56" s="338"/>
      <c r="F56" s="338"/>
      <c r="G56" s="336"/>
    </row>
    <row r="57" spans="1:7" ht="15.95" customHeight="1">
      <c r="A57" s="2642" t="s">
        <v>805</v>
      </c>
      <c r="B57" s="2642" t="s">
        <v>1566</v>
      </c>
      <c r="C57" s="2642" t="s">
        <v>1565</v>
      </c>
      <c r="D57" s="339"/>
      <c r="E57" s="338"/>
      <c r="F57" s="338"/>
      <c r="G57" s="336"/>
    </row>
    <row r="58" spans="1:7" ht="15.95" customHeight="1">
      <c r="A58" s="2642" t="s">
        <v>804</v>
      </c>
      <c r="B58" s="2642" t="s">
        <v>1564</v>
      </c>
      <c r="C58" s="2642" t="s">
        <v>1563</v>
      </c>
      <c r="D58" s="339"/>
      <c r="E58" s="338"/>
      <c r="F58" s="338"/>
      <c r="G58" s="336"/>
    </row>
    <row r="59" spans="1:7" ht="15.95" customHeight="1">
      <c r="A59" s="2642" t="s">
        <v>1562</v>
      </c>
      <c r="B59" s="2642" t="s">
        <v>1561</v>
      </c>
      <c r="C59" s="2642" t="s">
        <v>1560</v>
      </c>
      <c r="D59" s="339"/>
      <c r="E59" s="338"/>
      <c r="F59" s="338"/>
      <c r="G59" s="336"/>
    </row>
    <row r="60" spans="1:7" ht="15.95" customHeight="1">
      <c r="A60" s="2642" t="s">
        <v>1559</v>
      </c>
      <c r="B60" s="2642" t="s">
        <v>1558</v>
      </c>
      <c r="C60" s="2642" t="s">
        <v>1557</v>
      </c>
      <c r="D60" s="339"/>
      <c r="E60" s="338"/>
      <c r="F60" s="338"/>
      <c r="G60" s="336"/>
    </row>
    <row r="61" spans="1:7" ht="15.95" customHeight="1">
      <c r="A61" s="2642" t="s">
        <v>1556</v>
      </c>
      <c r="B61" s="2642" t="s">
        <v>1555</v>
      </c>
      <c r="C61" s="2642" t="s">
        <v>1554</v>
      </c>
      <c r="D61" s="339"/>
      <c r="E61" s="338"/>
      <c r="F61" s="338"/>
      <c r="G61" s="336"/>
    </row>
    <row r="62" spans="1:7" ht="15.95" customHeight="1">
      <c r="A62" s="2642" t="s">
        <v>1553</v>
      </c>
      <c r="B62" s="2642" t="s">
        <v>1552</v>
      </c>
      <c r="C62" s="2642" t="s">
        <v>1551</v>
      </c>
      <c r="D62" s="339"/>
      <c r="E62" s="338"/>
      <c r="F62" s="338"/>
      <c r="G62" s="336"/>
    </row>
    <row r="63" spans="1:7" ht="15.95" customHeight="1">
      <c r="A63" s="2642" t="s">
        <v>1550</v>
      </c>
      <c r="B63" s="2642" t="s">
        <v>908</v>
      </c>
      <c r="C63" s="2642" t="s">
        <v>1549</v>
      </c>
      <c r="D63" s="338"/>
      <c r="E63" s="338"/>
      <c r="F63" s="338"/>
      <c r="G63" s="336"/>
    </row>
    <row r="64" spans="1:7" ht="15.95" customHeight="1">
      <c r="A64" s="2642" t="s">
        <v>1548</v>
      </c>
      <c r="B64" s="2642" t="s">
        <v>1512</v>
      </c>
      <c r="C64" s="2642" t="s">
        <v>1547</v>
      </c>
      <c r="D64" s="339"/>
      <c r="E64" s="338"/>
      <c r="F64" s="338"/>
      <c r="G64" s="336"/>
    </row>
    <row r="65" spans="1:7" ht="15.95" customHeight="1">
      <c r="A65" s="2642" t="s">
        <v>1546</v>
      </c>
      <c r="B65" s="2642" t="s">
        <v>1545</v>
      </c>
      <c r="C65" s="2642" t="s">
        <v>1544</v>
      </c>
      <c r="D65" s="339"/>
      <c r="E65" s="338"/>
      <c r="F65" s="338"/>
      <c r="G65" s="336"/>
    </row>
    <row r="66" spans="1:7" ht="15.95" customHeight="1">
      <c r="A66" s="2642" t="s">
        <v>1543</v>
      </c>
      <c r="B66" s="2642" t="s">
        <v>1419</v>
      </c>
      <c r="C66" s="2642" t="s">
        <v>1542</v>
      </c>
      <c r="D66" s="339"/>
      <c r="E66" s="338"/>
      <c r="F66" s="338"/>
      <c r="G66" s="336"/>
    </row>
    <row r="67" spans="1:7" ht="15.95" customHeight="1">
      <c r="A67" s="2642" t="s">
        <v>1541</v>
      </c>
      <c r="B67" s="2642" t="s">
        <v>1540</v>
      </c>
      <c r="C67" s="2642" t="s">
        <v>1539</v>
      </c>
      <c r="D67" s="339"/>
      <c r="E67" s="338"/>
      <c r="F67" s="338"/>
      <c r="G67" s="336"/>
    </row>
    <row r="68" spans="1:7" ht="15.95" customHeight="1">
      <c r="A68" s="2642" t="s">
        <v>1538</v>
      </c>
      <c r="B68" s="2642" t="s">
        <v>1537</v>
      </c>
      <c r="C68" s="2642" t="s">
        <v>1536</v>
      </c>
      <c r="D68" s="339"/>
      <c r="E68" s="338"/>
      <c r="F68" s="338"/>
      <c r="G68" s="336"/>
    </row>
    <row r="69" spans="1:7" ht="15.95" customHeight="1">
      <c r="A69" s="2642" t="s">
        <v>1535</v>
      </c>
      <c r="B69" s="2642" t="s">
        <v>1477</v>
      </c>
      <c r="C69" s="2642" t="s">
        <v>1534</v>
      </c>
      <c r="D69" s="339"/>
      <c r="E69" s="338"/>
      <c r="F69" s="338"/>
      <c r="G69" s="336"/>
    </row>
    <row r="70" spans="1:7" ht="15.95" customHeight="1">
      <c r="A70" s="2642" t="s">
        <v>1533</v>
      </c>
      <c r="B70" s="2642" t="s">
        <v>1532</v>
      </c>
      <c r="C70" s="2642" t="s">
        <v>1531</v>
      </c>
      <c r="D70" s="339"/>
      <c r="E70" s="338"/>
      <c r="F70" s="338"/>
      <c r="G70" s="336"/>
    </row>
    <row r="71" spans="1:7" ht="15.95" customHeight="1">
      <c r="A71" s="2642" t="s">
        <v>1530</v>
      </c>
      <c r="B71" s="2642" t="s">
        <v>1500</v>
      </c>
      <c r="C71" s="2642" t="s">
        <v>1499</v>
      </c>
      <c r="D71" s="339"/>
      <c r="E71" s="338"/>
      <c r="F71" s="338"/>
      <c r="G71" s="336"/>
    </row>
    <row r="72" spans="1:7" ht="15.95" customHeight="1">
      <c r="A72" s="2642" t="s">
        <v>1529</v>
      </c>
      <c r="B72" s="2642" t="s">
        <v>1528</v>
      </c>
      <c r="C72" s="2642" t="s">
        <v>1527</v>
      </c>
      <c r="D72" s="339"/>
      <c r="E72" s="338"/>
      <c r="F72" s="338"/>
      <c r="G72" s="336"/>
    </row>
    <row r="73" spans="1:7" ht="15.95" customHeight="1">
      <c r="A73" s="2642" t="s">
        <v>1526</v>
      </c>
      <c r="B73" s="2642" t="s">
        <v>1525</v>
      </c>
      <c r="C73" s="2642" t="s">
        <v>1524</v>
      </c>
      <c r="D73" s="339"/>
      <c r="E73" s="338"/>
      <c r="F73" s="338"/>
      <c r="G73" s="336"/>
    </row>
    <row r="74" spans="1:7" ht="15.95" customHeight="1">
      <c r="A74" s="3329"/>
      <c r="B74" s="3329"/>
      <c r="C74" s="3329"/>
      <c r="D74" s="339"/>
      <c r="E74" s="338"/>
      <c r="F74" s="338"/>
      <c r="G74" s="336"/>
    </row>
    <row r="75" spans="1:7" ht="15.95" customHeight="1">
      <c r="A75" s="2642" t="s">
        <v>1523</v>
      </c>
      <c r="B75" s="2642" t="s">
        <v>6522</v>
      </c>
      <c r="C75" s="2642" t="s">
        <v>1522</v>
      </c>
      <c r="D75" s="339"/>
      <c r="E75" s="338"/>
      <c r="F75" s="338"/>
      <c r="G75" s="336"/>
    </row>
    <row r="76" spans="1:7" ht="15.95" customHeight="1">
      <c r="A76" s="2642" t="s">
        <v>1521</v>
      </c>
      <c r="B76" s="2642" t="s">
        <v>1520</v>
      </c>
      <c r="C76" s="2642" t="s">
        <v>1519</v>
      </c>
      <c r="D76" s="339"/>
      <c r="E76" s="338"/>
      <c r="F76" s="338"/>
      <c r="G76" s="336"/>
    </row>
    <row r="77" spans="1:7" ht="15.95" customHeight="1">
      <c r="A77" s="2642" t="s">
        <v>7037</v>
      </c>
      <c r="B77" s="2642" t="s">
        <v>6526</v>
      </c>
      <c r="C77" s="2642" t="s">
        <v>1511</v>
      </c>
      <c r="D77" s="339"/>
      <c r="E77" s="338"/>
      <c r="F77" s="338"/>
      <c r="G77" s="336"/>
    </row>
    <row r="78" spans="1:7" ht="15.95" customHeight="1">
      <c r="A78" s="2642" t="s">
        <v>7038</v>
      </c>
      <c r="B78" s="2642" t="s">
        <v>1518</v>
      </c>
      <c r="C78" s="2642" t="s">
        <v>1517</v>
      </c>
      <c r="D78" s="339"/>
      <c r="E78" s="338"/>
      <c r="F78" s="338"/>
      <c r="G78" s="336"/>
    </row>
    <row r="79" spans="1:7" ht="15.95" customHeight="1">
      <c r="A79" s="2642" t="s">
        <v>7039</v>
      </c>
      <c r="B79" s="2642" t="s">
        <v>7040</v>
      </c>
      <c r="C79" s="2642" t="s">
        <v>7041</v>
      </c>
      <c r="D79" s="339"/>
      <c r="E79" s="338"/>
      <c r="F79" s="338"/>
      <c r="G79" s="336"/>
    </row>
    <row r="80" spans="1:7" ht="15.95" customHeight="1">
      <c r="A80" s="2642" t="s">
        <v>1516</v>
      </c>
      <c r="B80" s="2642" t="s">
        <v>1477</v>
      </c>
      <c r="C80" s="2642" t="s">
        <v>1515</v>
      </c>
      <c r="D80" s="339"/>
      <c r="E80" s="338"/>
      <c r="F80" s="338"/>
      <c r="G80" s="336"/>
    </row>
    <row r="81" spans="1:7" s="330" customFormat="1" ht="15.95" customHeight="1">
      <c r="A81" s="3328" t="s">
        <v>7042</v>
      </c>
      <c r="B81" s="2879" t="s">
        <v>7043</v>
      </c>
      <c r="C81" s="2879" t="s">
        <v>7044</v>
      </c>
      <c r="D81" s="339"/>
      <c r="E81" s="338"/>
      <c r="F81" s="338"/>
      <c r="G81" s="340"/>
    </row>
    <row r="82" spans="1:7" s="330" customFormat="1" ht="15.95" customHeight="1">
      <c r="A82" s="2642" t="s">
        <v>1514</v>
      </c>
      <c r="B82" s="2642" t="s">
        <v>1415</v>
      </c>
      <c r="C82" s="2642" t="s">
        <v>1513</v>
      </c>
      <c r="D82" s="339"/>
      <c r="E82" s="338"/>
      <c r="F82" s="338"/>
      <c r="G82" s="340"/>
    </row>
    <row r="83" spans="1:7" ht="15.95" customHeight="1">
      <c r="A83" s="2642" t="s">
        <v>1510</v>
      </c>
      <c r="B83" s="2642" t="s">
        <v>1509</v>
      </c>
      <c r="C83" s="2642" t="s">
        <v>1508</v>
      </c>
      <c r="D83" s="339"/>
      <c r="E83" s="338"/>
      <c r="F83" s="338"/>
      <c r="G83" s="336"/>
    </row>
    <row r="84" spans="1:7" ht="15.95" customHeight="1">
      <c r="A84" s="2642" t="s">
        <v>1507</v>
      </c>
      <c r="B84" s="2642" t="s">
        <v>1208</v>
      </c>
      <c r="C84" s="2642" t="s">
        <v>1505</v>
      </c>
      <c r="D84" s="339"/>
      <c r="E84" s="338"/>
      <c r="F84" s="338"/>
      <c r="G84" s="336"/>
    </row>
    <row r="85" spans="1:7" ht="15.95" customHeight="1">
      <c r="A85" s="2642"/>
      <c r="B85" s="2642"/>
      <c r="C85" s="2642"/>
      <c r="D85" s="339"/>
      <c r="E85" s="338"/>
      <c r="F85" s="338"/>
      <c r="G85" s="336"/>
    </row>
    <row r="86" spans="1:7" ht="15.95" customHeight="1">
      <c r="A86" s="2642" t="s">
        <v>1504</v>
      </c>
      <c r="B86" s="2642" t="s">
        <v>908</v>
      </c>
      <c r="C86" s="2642" t="s">
        <v>919</v>
      </c>
      <c r="D86" s="339"/>
      <c r="E86" s="338"/>
      <c r="F86" s="338"/>
      <c r="G86" s="336"/>
    </row>
    <row r="87" spans="1:7" ht="15.95" customHeight="1">
      <c r="A87" s="2642" t="s">
        <v>1503</v>
      </c>
      <c r="B87" s="2642" t="s">
        <v>1502</v>
      </c>
      <c r="C87" s="3329" t="s">
        <v>7106</v>
      </c>
      <c r="D87" s="339"/>
      <c r="E87" s="338"/>
      <c r="F87" s="338"/>
      <c r="G87" s="336"/>
    </row>
    <row r="88" spans="1:7" ht="15.95" customHeight="1">
      <c r="A88" s="2642" t="s">
        <v>1501</v>
      </c>
      <c r="B88" s="2642" t="s">
        <v>1500</v>
      </c>
      <c r="C88" s="2642" t="s">
        <v>1499</v>
      </c>
      <c r="D88" s="339"/>
      <c r="E88" s="338"/>
      <c r="F88" s="338"/>
      <c r="G88" s="336"/>
    </row>
    <row r="89" spans="1:7" ht="15.95" customHeight="1">
      <c r="A89" s="2642"/>
      <c r="B89" s="2642"/>
      <c r="C89" s="2642"/>
      <c r="D89" s="339"/>
      <c r="E89" s="338"/>
      <c r="F89" s="338"/>
      <c r="G89" s="336"/>
    </row>
    <row r="90" spans="1:7" ht="15.95" customHeight="1">
      <c r="A90" s="2642" t="s">
        <v>1426</v>
      </c>
      <c r="B90" s="2642" t="s">
        <v>1425</v>
      </c>
      <c r="C90" s="2642" t="s">
        <v>1424</v>
      </c>
      <c r="D90" s="339"/>
      <c r="E90" s="338"/>
      <c r="F90" s="338"/>
      <c r="G90" s="336"/>
    </row>
    <row r="91" spans="1:7" ht="15.95" customHeight="1">
      <c r="A91" s="2642" t="s">
        <v>1423</v>
      </c>
      <c r="B91" s="2642" t="s">
        <v>1422</v>
      </c>
      <c r="C91" s="2642" t="s">
        <v>1421</v>
      </c>
      <c r="D91" s="339"/>
      <c r="E91" s="338"/>
      <c r="F91" s="338"/>
      <c r="G91" s="336"/>
    </row>
    <row r="92" spans="1:7" ht="15" customHeight="1">
      <c r="A92" s="2642" t="s">
        <v>1420</v>
      </c>
      <c r="B92" s="2642" t="s">
        <v>1419</v>
      </c>
      <c r="C92" s="3330"/>
      <c r="D92" s="339"/>
      <c r="E92" s="338"/>
      <c r="F92" s="338"/>
      <c r="G92" s="336"/>
    </row>
    <row r="93" spans="1:7" ht="15.95" customHeight="1">
      <c r="A93" s="2642" t="s">
        <v>1418</v>
      </c>
      <c r="B93" s="2642" t="s">
        <v>1415</v>
      </c>
      <c r="C93" s="2642" t="s">
        <v>1417</v>
      </c>
      <c r="D93" s="339"/>
      <c r="E93" s="338"/>
      <c r="F93" s="338"/>
      <c r="G93" s="336"/>
    </row>
    <row r="94" spans="1:7" ht="15.95" customHeight="1">
      <c r="A94" s="2642" t="s">
        <v>1416</v>
      </c>
      <c r="B94" s="2642" t="s">
        <v>1415</v>
      </c>
      <c r="C94" s="2642" t="s">
        <v>1414</v>
      </c>
      <c r="D94" s="339"/>
      <c r="E94" s="338"/>
      <c r="F94" s="337"/>
      <c r="G94" s="336"/>
    </row>
    <row r="95" spans="1:7" ht="15.95" customHeight="1">
      <c r="A95" s="2642" t="s">
        <v>1413</v>
      </c>
      <c r="B95" s="2642" t="s">
        <v>1412</v>
      </c>
      <c r="C95" s="2642" t="s">
        <v>1411</v>
      </c>
      <c r="D95" s="339"/>
      <c r="E95" s="338"/>
      <c r="F95" s="337"/>
      <c r="G95" s="336"/>
    </row>
    <row r="96" spans="1:7" ht="15.95" customHeight="1">
      <c r="A96" s="2642"/>
      <c r="B96" s="2642"/>
      <c r="C96" s="2642"/>
      <c r="D96" s="339"/>
      <c r="E96" s="338"/>
      <c r="F96" s="337"/>
      <c r="G96" s="336"/>
    </row>
    <row r="97" spans="1:7" ht="15.95" customHeight="1">
      <c r="A97" s="2642" t="s">
        <v>6682</v>
      </c>
      <c r="B97" s="2642"/>
      <c r="C97" s="2642"/>
      <c r="D97" s="329"/>
    </row>
    <row r="98" spans="1:7" ht="15.95" customHeight="1">
      <c r="A98" s="2642" t="s">
        <v>6683</v>
      </c>
      <c r="B98" s="2642" t="s">
        <v>1451</v>
      </c>
      <c r="C98" s="2642" t="s">
        <v>1434</v>
      </c>
      <c r="D98" s="339"/>
      <c r="E98" s="338"/>
      <c r="F98" s="338"/>
      <c r="G98" s="336"/>
    </row>
    <row r="99" spans="1:7" ht="15.95" customHeight="1">
      <c r="A99" s="2642"/>
      <c r="B99" s="2642"/>
      <c r="C99" s="2642"/>
      <c r="D99" s="339"/>
      <c r="E99" s="338"/>
      <c r="F99" s="338"/>
      <c r="G99" s="336"/>
    </row>
    <row r="100" spans="1:7" ht="15.95" customHeight="1">
      <c r="A100" s="2642" t="s">
        <v>1495</v>
      </c>
      <c r="B100" s="2642" t="s">
        <v>1494</v>
      </c>
      <c r="C100" s="2642" t="s">
        <v>1493</v>
      </c>
      <c r="D100" s="339"/>
      <c r="E100" s="338"/>
      <c r="F100" s="338"/>
      <c r="G100" s="336"/>
    </row>
    <row r="101" spans="1:7" ht="15.95" customHeight="1">
      <c r="A101" s="2642" t="s">
        <v>1492</v>
      </c>
      <c r="B101" s="2642" t="s">
        <v>1491</v>
      </c>
      <c r="C101" s="2642" t="s">
        <v>1490</v>
      </c>
      <c r="D101" s="339"/>
      <c r="E101" s="338"/>
      <c r="F101" s="338"/>
      <c r="G101" s="336"/>
    </row>
    <row r="102" spans="1:7" ht="15.95" customHeight="1">
      <c r="A102" s="2642" t="s">
        <v>1489</v>
      </c>
      <c r="B102" s="2642" t="s">
        <v>1488</v>
      </c>
      <c r="C102" s="2642" t="s">
        <v>1487</v>
      </c>
      <c r="D102" s="339"/>
      <c r="E102" s="338"/>
      <c r="F102" s="338"/>
      <c r="G102" s="336"/>
    </row>
    <row r="103" spans="1:7" ht="15.95" customHeight="1">
      <c r="A103" s="2642" t="s">
        <v>1486</v>
      </c>
      <c r="B103" s="2642" t="s">
        <v>1185</v>
      </c>
      <c r="C103" s="2642" t="s">
        <v>1485</v>
      </c>
      <c r="D103" s="339"/>
      <c r="E103" s="338"/>
      <c r="F103" s="338"/>
      <c r="G103" s="336"/>
    </row>
    <row r="104" spans="1:7" ht="15.95" customHeight="1">
      <c r="A104" s="2642" t="s">
        <v>1484</v>
      </c>
      <c r="B104" s="2642" t="s">
        <v>1483</v>
      </c>
      <c r="C104" s="2642" t="s">
        <v>1482</v>
      </c>
      <c r="D104" s="339"/>
      <c r="E104" s="338"/>
      <c r="F104" s="338"/>
      <c r="G104" s="336"/>
    </row>
    <row r="105" spans="1:7" ht="15.95" customHeight="1">
      <c r="A105" s="2642" t="s">
        <v>1481</v>
      </c>
      <c r="B105" s="2642" t="s">
        <v>1480</v>
      </c>
      <c r="C105" s="2642" t="s">
        <v>1479</v>
      </c>
      <c r="D105" s="339"/>
      <c r="E105" s="338"/>
      <c r="F105" s="338"/>
      <c r="G105" s="336"/>
    </row>
    <row r="106" spans="1:7" ht="15.95" customHeight="1">
      <c r="A106" s="2642" t="s">
        <v>1478</v>
      </c>
      <c r="B106" s="2642" t="s">
        <v>1477</v>
      </c>
      <c r="C106" s="2642" t="s">
        <v>1476</v>
      </c>
      <c r="D106" s="339"/>
      <c r="E106" s="338"/>
      <c r="F106" s="338"/>
      <c r="G106" s="336"/>
    </row>
    <row r="107" spans="1:7" ht="15.95" customHeight="1">
      <c r="A107" s="2642" t="s">
        <v>1475</v>
      </c>
      <c r="B107" s="2642" t="s">
        <v>1474</v>
      </c>
      <c r="C107" s="2642" t="s">
        <v>1473</v>
      </c>
      <c r="D107" s="339"/>
      <c r="E107" s="338"/>
      <c r="F107" s="338"/>
      <c r="G107" s="336"/>
    </row>
    <row r="108" spans="1:7" ht="15.95" customHeight="1">
      <c r="A108" s="2642" t="s">
        <v>1472</v>
      </c>
      <c r="B108" s="2642" t="s">
        <v>1471</v>
      </c>
      <c r="C108" s="2642" t="s">
        <v>1470</v>
      </c>
      <c r="D108" s="339"/>
      <c r="E108" s="338"/>
      <c r="F108" s="338"/>
      <c r="G108" s="336"/>
    </row>
    <row r="109" spans="1:7" ht="15.95" customHeight="1">
      <c r="A109" s="2642" t="s">
        <v>1469</v>
      </c>
      <c r="B109" s="2642" t="s">
        <v>1468</v>
      </c>
      <c r="C109" s="2642" t="s">
        <v>1467</v>
      </c>
      <c r="D109" s="339"/>
      <c r="E109" s="338"/>
      <c r="F109" s="338"/>
      <c r="G109" s="336"/>
    </row>
    <row r="110" spans="1:7" ht="15.95" customHeight="1">
      <c r="A110" s="2642" t="s">
        <v>1466</v>
      </c>
      <c r="B110" s="2642" t="s">
        <v>1465</v>
      </c>
      <c r="C110" s="2642" t="s">
        <v>1464</v>
      </c>
      <c r="D110" s="339"/>
      <c r="E110" s="338"/>
      <c r="F110" s="338"/>
      <c r="G110" s="336"/>
    </row>
    <row r="111" spans="1:7" ht="15.95" customHeight="1">
      <c r="A111" s="2642" t="s">
        <v>1463</v>
      </c>
      <c r="B111" s="2642" t="s">
        <v>1462</v>
      </c>
      <c r="C111" s="2642" t="s">
        <v>1461</v>
      </c>
      <c r="D111" s="339"/>
      <c r="E111" s="338"/>
      <c r="F111" s="338"/>
      <c r="G111" s="336"/>
    </row>
    <row r="112" spans="1:7" ht="15.95" customHeight="1">
      <c r="A112" s="2642" t="s">
        <v>1460</v>
      </c>
      <c r="B112" s="2642" t="s">
        <v>1459</v>
      </c>
      <c r="C112" s="2642" t="s">
        <v>1458</v>
      </c>
      <c r="D112" s="339"/>
      <c r="E112" s="338"/>
      <c r="F112" s="338"/>
      <c r="G112" s="336"/>
    </row>
    <row r="113" spans="1:7" ht="15.95" customHeight="1">
      <c r="A113" s="2642" t="s">
        <v>1457</v>
      </c>
      <c r="B113" s="2642" t="s">
        <v>1456</v>
      </c>
      <c r="C113" s="2642" t="s">
        <v>1455</v>
      </c>
      <c r="D113" s="339"/>
      <c r="E113" s="338"/>
      <c r="F113" s="338"/>
      <c r="G113" s="336"/>
    </row>
    <row r="114" spans="1:7" ht="15.95" customHeight="1">
      <c r="A114" s="2642" t="s">
        <v>1454</v>
      </c>
      <c r="B114" s="2642" t="s">
        <v>1453</v>
      </c>
      <c r="C114" s="2642" t="s">
        <v>1452</v>
      </c>
      <c r="D114" s="339"/>
      <c r="E114" s="338"/>
      <c r="F114" s="338"/>
      <c r="G114" s="336"/>
    </row>
    <row r="115" spans="1:7" ht="15.95" customHeight="1">
      <c r="A115" s="2642" t="s">
        <v>1498</v>
      </c>
      <c r="B115" s="2642" t="s">
        <v>1497</v>
      </c>
      <c r="C115" s="2642" t="s">
        <v>1496</v>
      </c>
      <c r="D115" s="339"/>
      <c r="E115" s="338"/>
      <c r="F115" s="338"/>
      <c r="G115" s="336"/>
    </row>
    <row r="116" spans="1:7" ht="15.95" customHeight="1">
      <c r="A116" s="2642"/>
      <c r="B116" s="2642"/>
      <c r="C116" s="2642"/>
      <c r="D116" s="339"/>
      <c r="E116" s="338"/>
      <c r="F116" s="338"/>
      <c r="G116" s="336"/>
    </row>
    <row r="117" spans="1:7" ht="15.95" customHeight="1">
      <c r="A117" s="2642" t="s">
        <v>1450</v>
      </c>
      <c r="B117" s="2642" t="s">
        <v>1449</v>
      </c>
      <c r="C117" s="2642" t="s">
        <v>1448</v>
      </c>
      <c r="D117" s="339"/>
      <c r="E117" s="338"/>
      <c r="F117" s="338"/>
      <c r="G117" s="336"/>
    </row>
    <row r="118" spans="1:7" ht="15.95" customHeight="1">
      <c r="A118" s="2642" t="s">
        <v>1447</v>
      </c>
      <c r="B118" s="2642" t="s">
        <v>1446</v>
      </c>
      <c r="C118" s="2642" t="s">
        <v>1445</v>
      </c>
      <c r="D118" s="339"/>
      <c r="E118" s="338"/>
      <c r="F118" s="338"/>
      <c r="G118" s="336"/>
    </row>
    <row r="119" spans="1:7" ht="15.95" customHeight="1">
      <c r="A119" s="2642" t="s">
        <v>1444</v>
      </c>
      <c r="B119" s="2642" t="s">
        <v>1443</v>
      </c>
      <c r="C119" s="2642" t="s">
        <v>1442</v>
      </c>
      <c r="D119" s="339"/>
      <c r="E119" s="338"/>
      <c r="F119" s="338"/>
      <c r="G119" s="336"/>
    </row>
    <row r="120" spans="1:7" ht="15.95" customHeight="1">
      <c r="A120" s="2642" t="s">
        <v>1441</v>
      </c>
      <c r="B120" s="2642" t="s">
        <v>1440</v>
      </c>
      <c r="C120" s="2642" t="s">
        <v>1439</v>
      </c>
      <c r="D120" s="339"/>
      <c r="E120" s="338"/>
      <c r="F120" s="338"/>
      <c r="G120" s="336"/>
    </row>
    <row r="121" spans="1:7" ht="15.95" customHeight="1">
      <c r="A121" s="2642" t="s">
        <v>1438</v>
      </c>
      <c r="B121" s="2642" t="s">
        <v>1437</v>
      </c>
      <c r="C121" s="2642" t="s">
        <v>1436</v>
      </c>
      <c r="D121" s="339"/>
      <c r="E121" s="338"/>
      <c r="F121" s="338"/>
      <c r="G121" s="336"/>
    </row>
    <row r="122" spans="1:7" ht="15.95" customHeight="1">
      <c r="A122" s="2642" t="s">
        <v>1435</v>
      </c>
      <c r="B122" s="2642" t="s">
        <v>1408</v>
      </c>
      <c r="C122" s="2642" t="s">
        <v>1434</v>
      </c>
      <c r="D122" s="339"/>
      <c r="E122" s="338"/>
      <c r="F122" s="338"/>
      <c r="G122" s="336"/>
    </row>
    <row r="123" spans="1:7" ht="15.95" customHeight="1">
      <c r="A123" s="2642" t="s">
        <v>1433</v>
      </c>
      <c r="B123" s="2642" t="s">
        <v>1375</v>
      </c>
      <c r="C123" s="2642" t="s">
        <v>1432</v>
      </c>
      <c r="D123" s="339"/>
      <c r="E123" s="338"/>
      <c r="F123" s="338"/>
      <c r="G123" s="336"/>
    </row>
    <row r="124" spans="1:7" ht="15.95" customHeight="1">
      <c r="A124" s="2642" t="s">
        <v>1431</v>
      </c>
      <c r="B124" s="2642" t="s">
        <v>1047</v>
      </c>
      <c r="C124" s="2642" t="s">
        <v>1430</v>
      </c>
      <c r="D124" s="339"/>
      <c r="E124" s="338"/>
      <c r="F124" s="338"/>
      <c r="G124" s="336"/>
    </row>
    <row r="125" spans="1:7" ht="15.95" customHeight="1">
      <c r="A125" s="2642" t="s">
        <v>1429</v>
      </c>
      <c r="B125" s="2642" t="s">
        <v>1428</v>
      </c>
      <c r="C125" s="2642" t="s">
        <v>1427</v>
      </c>
      <c r="D125" s="339"/>
      <c r="E125" s="338"/>
      <c r="F125" s="338"/>
      <c r="G125" s="336"/>
    </row>
    <row r="126" spans="1:7" ht="15.95" customHeight="1">
      <c r="A126" s="2642"/>
      <c r="B126" s="2642"/>
      <c r="C126" s="2642"/>
      <c r="D126" s="339"/>
      <c r="E126" s="338"/>
      <c r="F126" s="337"/>
      <c r="G126" s="336"/>
    </row>
    <row r="127" spans="1:7" ht="15.95" customHeight="1">
      <c r="A127" s="2642" t="s">
        <v>1410</v>
      </c>
      <c r="B127" s="2642"/>
      <c r="C127" s="2642"/>
      <c r="D127" s="329"/>
    </row>
    <row r="128" spans="1:7" ht="15.95" customHeight="1">
      <c r="A128" s="2642" t="s">
        <v>1409</v>
      </c>
      <c r="B128" s="2642" t="s">
        <v>1408</v>
      </c>
      <c r="C128" s="2642" t="s">
        <v>931</v>
      </c>
      <c r="D128" s="335"/>
      <c r="E128" s="334"/>
      <c r="F128" s="334"/>
    </row>
    <row r="129" spans="1:6" ht="15.95" customHeight="1">
      <c r="A129" s="2642" t="s">
        <v>1407</v>
      </c>
      <c r="B129" s="2642" t="s">
        <v>6603</v>
      </c>
      <c r="C129" s="2642" t="s">
        <v>1406</v>
      </c>
      <c r="D129" s="335"/>
      <c r="E129" s="334"/>
      <c r="F129" s="334"/>
    </row>
    <row r="130" spans="1:6" ht="15.95" customHeight="1">
      <c r="A130" s="2642" t="s">
        <v>1405</v>
      </c>
      <c r="B130" s="2642" t="s">
        <v>1404</v>
      </c>
      <c r="C130" s="2642" t="s">
        <v>1403</v>
      </c>
      <c r="D130" s="335"/>
      <c r="E130" s="334"/>
      <c r="F130" s="334"/>
    </row>
    <row r="131" spans="1:6" ht="15.95" customHeight="1">
      <c r="A131" s="2642" t="s">
        <v>1402</v>
      </c>
      <c r="B131" s="2642" t="s">
        <v>6604</v>
      </c>
      <c r="C131" s="2642" t="s">
        <v>1401</v>
      </c>
      <c r="D131" s="335"/>
      <c r="E131" s="334"/>
      <c r="F131" s="334"/>
    </row>
    <row r="132" spans="1:6" ht="15.95" customHeight="1">
      <c r="A132" s="2642" t="s">
        <v>1400</v>
      </c>
      <c r="B132" s="2642" t="s">
        <v>1399</v>
      </c>
      <c r="C132" s="2642" t="s">
        <v>1398</v>
      </c>
      <c r="D132" s="335"/>
      <c r="E132" s="334"/>
      <c r="F132" s="334"/>
    </row>
    <row r="133" spans="1:6" ht="15.95" customHeight="1">
      <c r="A133" s="2642"/>
      <c r="B133" s="2642"/>
      <c r="C133" s="2642"/>
      <c r="D133" s="335"/>
      <c r="E133" s="334"/>
      <c r="F133" s="334"/>
    </row>
    <row r="134" spans="1:6" ht="15.95" customHeight="1">
      <c r="A134" s="2642" t="s">
        <v>1397</v>
      </c>
      <c r="B134" s="2642"/>
      <c r="C134" s="2642"/>
      <c r="D134" s="335"/>
      <c r="E134" s="334"/>
      <c r="F134" s="334"/>
    </row>
    <row r="135" spans="1:6" ht="15.95" customHeight="1">
      <c r="A135" s="2642" t="s">
        <v>1396</v>
      </c>
      <c r="B135" s="2642" t="s">
        <v>1395</v>
      </c>
      <c r="C135" s="2642" t="s">
        <v>1394</v>
      </c>
      <c r="D135" s="335"/>
      <c r="E135" s="334"/>
      <c r="F135" s="334"/>
    </row>
    <row r="136" spans="1:6" ht="15.95" customHeight="1">
      <c r="A136" s="2642" t="s">
        <v>1393</v>
      </c>
      <c r="B136" s="2642" t="s">
        <v>1392</v>
      </c>
      <c r="C136" s="2642" t="s">
        <v>1391</v>
      </c>
      <c r="D136" s="335"/>
      <c r="E136" s="334"/>
      <c r="F136" s="334"/>
    </row>
    <row r="137" spans="1:6" ht="15.95" customHeight="1">
      <c r="A137" s="2642" t="s">
        <v>1390</v>
      </c>
      <c r="B137" s="2642" t="s">
        <v>1389</v>
      </c>
      <c r="C137" s="2642" t="s">
        <v>1388</v>
      </c>
      <c r="D137" s="335"/>
      <c r="E137" s="334"/>
      <c r="F137" s="334"/>
    </row>
    <row r="138" spans="1:6" ht="15.95" customHeight="1">
      <c r="A138" s="2642"/>
      <c r="B138" s="2642"/>
      <c r="C138" s="2642"/>
      <c r="D138" s="335"/>
      <c r="E138" s="334"/>
      <c r="F138" s="334"/>
    </row>
    <row r="139" spans="1:6" ht="15.95" customHeight="1">
      <c r="A139" s="2642" t="s">
        <v>1387</v>
      </c>
      <c r="B139" s="2642" t="s">
        <v>996</v>
      </c>
      <c r="C139" s="2642" t="s">
        <v>1081</v>
      </c>
      <c r="D139" s="335"/>
      <c r="E139" s="334"/>
      <c r="F139" s="334"/>
    </row>
    <row r="140" spans="1:6" ht="15.95" customHeight="1">
      <c r="A140" s="2642" t="s">
        <v>1386</v>
      </c>
      <c r="B140" s="2642" t="s">
        <v>1079</v>
      </c>
      <c r="C140" s="2642" t="s">
        <v>1078</v>
      </c>
      <c r="D140" s="335"/>
      <c r="E140" s="334"/>
      <c r="F140" s="334"/>
    </row>
    <row r="141" spans="1:6" ht="15.95" customHeight="1">
      <c r="A141" s="2642" t="s">
        <v>1385</v>
      </c>
      <c r="B141" s="2642" t="s">
        <v>1076</v>
      </c>
      <c r="C141" s="2642" t="s">
        <v>1075</v>
      </c>
      <c r="D141" s="335"/>
      <c r="E141" s="334"/>
      <c r="F141" s="334"/>
    </row>
    <row r="142" spans="1:6" ht="15.95" customHeight="1">
      <c r="A142" s="2642" t="s">
        <v>1384</v>
      </c>
      <c r="B142" s="2642" t="s">
        <v>1073</v>
      </c>
      <c r="C142" s="2642" t="s">
        <v>1072</v>
      </c>
      <c r="D142" s="335"/>
      <c r="E142" s="334"/>
      <c r="F142" s="334"/>
    </row>
    <row r="143" spans="1:6" ht="15.95" customHeight="1">
      <c r="A143" s="2642" t="s">
        <v>1383</v>
      </c>
      <c r="B143" s="2642" t="s">
        <v>1070</v>
      </c>
      <c r="C143" s="2642" t="s">
        <v>1069</v>
      </c>
      <c r="D143" s="335"/>
      <c r="E143" s="334"/>
      <c r="F143" s="334"/>
    </row>
    <row r="144" spans="1:6" ht="15.95" customHeight="1">
      <c r="A144" s="2642" t="s">
        <v>1382</v>
      </c>
      <c r="B144" s="2642" t="s">
        <v>1067</v>
      </c>
      <c r="C144" s="2642" t="s">
        <v>1066</v>
      </c>
      <c r="D144" s="335"/>
      <c r="E144" s="334"/>
      <c r="F144" s="334"/>
    </row>
    <row r="145" spans="1:6" ht="15.95" customHeight="1">
      <c r="A145" s="2642" t="s">
        <v>1381</v>
      </c>
      <c r="B145" s="2642" t="s">
        <v>1064</v>
      </c>
      <c r="C145" s="2642" t="s">
        <v>1063</v>
      </c>
      <c r="D145" s="335"/>
      <c r="E145" s="334"/>
      <c r="F145" s="334"/>
    </row>
    <row r="146" spans="1:6" ht="15.95" customHeight="1">
      <c r="A146" s="2642" t="s">
        <v>1380</v>
      </c>
      <c r="B146" s="2642" t="s">
        <v>1061</v>
      </c>
      <c r="C146" s="2642" t="s">
        <v>1060</v>
      </c>
      <c r="D146" s="335"/>
      <c r="E146" s="334"/>
      <c r="F146" s="334"/>
    </row>
    <row r="147" spans="1:6" ht="15.95" customHeight="1">
      <c r="A147" s="2642" t="s">
        <v>1379</v>
      </c>
      <c r="B147" s="2642" t="s">
        <v>1058</v>
      </c>
      <c r="C147" s="2642" t="s">
        <v>1057</v>
      </c>
      <c r="D147" s="335"/>
      <c r="E147" s="334"/>
      <c r="F147" s="334"/>
    </row>
    <row r="148" spans="1:6" ht="15.95" customHeight="1">
      <c r="A148" s="2642" t="s">
        <v>1378</v>
      </c>
      <c r="B148" s="2642" t="s">
        <v>1055</v>
      </c>
      <c r="C148" s="2642" t="s">
        <v>1054</v>
      </c>
      <c r="D148" s="335"/>
      <c r="E148" s="334"/>
      <c r="F148" s="334"/>
    </row>
    <row r="149" spans="1:6" ht="15.95" customHeight="1">
      <c r="A149" s="2642" t="s">
        <v>1377</v>
      </c>
      <c r="B149" s="2642" t="s">
        <v>1022</v>
      </c>
      <c r="C149" s="2642" t="s">
        <v>1052</v>
      </c>
      <c r="D149" s="335"/>
      <c r="E149" s="334"/>
      <c r="F149" s="334"/>
    </row>
    <row r="150" spans="1:6" ht="15.95" customHeight="1">
      <c r="A150" s="2642" t="s">
        <v>1376</v>
      </c>
      <c r="B150" s="2642" t="s">
        <v>1375</v>
      </c>
      <c r="C150" s="2642" t="s">
        <v>1374</v>
      </c>
      <c r="D150" s="335"/>
      <c r="E150" s="334"/>
      <c r="F150" s="334"/>
    </row>
    <row r="151" spans="1:6" ht="15.95" customHeight="1">
      <c r="A151" s="2642" t="s">
        <v>1373</v>
      </c>
      <c r="B151" s="2642" t="s">
        <v>1372</v>
      </c>
      <c r="C151" s="2642" t="s">
        <v>1371</v>
      </c>
      <c r="D151" s="335"/>
      <c r="E151" s="334"/>
      <c r="F151" s="334"/>
    </row>
    <row r="152" spans="1:6" ht="15.95" customHeight="1">
      <c r="A152" s="2642" t="s">
        <v>1370</v>
      </c>
      <c r="B152" s="2642" t="s">
        <v>1044</v>
      </c>
      <c r="C152" s="2642" t="s">
        <v>1043</v>
      </c>
      <c r="D152" s="335"/>
      <c r="E152" s="334"/>
      <c r="F152" s="334"/>
    </row>
    <row r="153" spans="1:6" ht="15.95" customHeight="1">
      <c r="A153" s="2642" t="s">
        <v>1369</v>
      </c>
      <c r="B153" s="2642" t="s">
        <v>1041</v>
      </c>
      <c r="C153" s="2642" t="s">
        <v>1040</v>
      </c>
      <c r="D153" s="335"/>
      <c r="E153" s="334"/>
      <c r="F153" s="334"/>
    </row>
    <row r="154" spans="1:6" ht="15.95" customHeight="1">
      <c r="A154" s="2642"/>
      <c r="B154" s="2642"/>
      <c r="C154" s="2642"/>
      <c r="D154" s="335"/>
      <c r="E154" s="334"/>
      <c r="F154" s="334"/>
    </row>
    <row r="155" spans="1:6" ht="15.95" customHeight="1">
      <c r="A155" s="2642" t="s">
        <v>1368</v>
      </c>
      <c r="B155" s="2642"/>
      <c r="C155" s="2642"/>
      <c r="D155" s="335"/>
      <c r="E155" s="334"/>
      <c r="F155" s="334"/>
    </row>
    <row r="156" spans="1:6" ht="15.95" customHeight="1">
      <c r="A156" s="3331" t="s">
        <v>6855</v>
      </c>
      <c r="B156" s="3332" t="s">
        <v>1367</v>
      </c>
      <c r="C156" s="2642" t="s">
        <v>1366</v>
      </c>
      <c r="D156" s="329"/>
    </row>
    <row r="157" spans="1:6" ht="15.95" customHeight="1">
      <c r="A157" s="2642" t="s">
        <v>1365</v>
      </c>
      <c r="B157" s="2642" t="s">
        <v>1364</v>
      </c>
      <c r="C157" s="2642" t="s">
        <v>1363</v>
      </c>
      <c r="D157" s="329"/>
    </row>
    <row r="158" spans="1:6" ht="15.95" customHeight="1">
      <c r="A158" s="2642" t="s">
        <v>1362</v>
      </c>
      <c r="B158" s="2642" t="s">
        <v>1349</v>
      </c>
      <c r="C158" s="2642" t="s">
        <v>1361</v>
      </c>
      <c r="D158" s="329"/>
    </row>
    <row r="159" spans="1:6" s="330" customFormat="1" ht="15.95" customHeight="1">
      <c r="A159" s="2642" t="s">
        <v>1360</v>
      </c>
      <c r="B159" s="2642" t="s">
        <v>1359</v>
      </c>
      <c r="C159" s="2642" t="s">
        <v>1358</v>
      </c>
      <c r="D159" s="331"/>
    </row>
    <row r="160" spans="1:6" s="330" customFormat="1" ht="15.95" customHeight="1">
      <c r="A160" s="2642" t="s">
        <v>6529</v>
      </c>
      <c r="B160" s="2642" t="s">
        <v>6530</v>
      </c>
      <c r="C160" s="2642" t="s">
        <v>6531</v>
      </c>
      <c r="D160" s="331"/>
    </row>
    <row r="161" spans="1:4" ht="15.95" customHeight="1">
      <c r="A161" s="2642" t="s">
        <v>7016</v>
      </c>
      <c r="B161" s="2642" t="s">
        <v>1357</v>
      </c>
      <c r="C161" s="2642" t="s">
        <v>7015</v>
      </c>
      <c r="D161" s="329"/>
    </row>
    <row r="162" spans="1:4" ht="15.95" customHeight="1">
      <c r="A162" s="2642" t="s">
        <v>7013</v>
      </c>
      <c r="B162" s="2642" t="s">
        <v>1357</v>
      </c>
      <c r="C162" s="2642" t="s">
        <v>7014</v>
      </c>
      <c r="D162" s="329"/>
    </row>
    <row r="163" spans="1:4" ht="15.95" customHeight="1">
      <c r="A163" s="2642" t="s">
        <v>7108</v>
      </c>
      <c r="B163" s="2642" t="s">
        <v>6856</v>
      </c>
      <c r="C163" s="2642" t="s">
        <v>1356</v>
      </c>
      <c r="D163" s="329"/>
    </row>
    <row r="164" spans="1:4" s="332" customFormat="1" ht="15.95" customHeight="1">
      <c r="A164" s="2642" t="s">
        <v>7107</v>
      </c>
      <c r="B164" s="2642" t="s">
        <v>1355</v>
      </c>
      <c r="C164" s="2642" t="s">
        <v>1354</v>
      </c>
      <c r="D164" s="333"/>
    </row>
    <row r="165" spans="1:4" ht="15.95" customHeight="1">
      <c r="A165" s="2642" t="s">
        <v>1353</v>
      </c>
      <c r="B165" s="2642" t="s">
        <v>923</v>
      </c>
      <c r="C165" s="2642" t="s">
        <v>1352</v>
      </c>
      <c r="D165" s="329"/>
    </row>
    <row r="166" spans="1:4" ht="15.95" customHeight="1">
      <c r="A166" s="2642"/>
      <c r="B166" s="2642"/>
      <c r="C166" s="2642"/>
      <c r="D166" s="329"/>
    </row>
    <row r="167" spans="1:4" ht="15.95" customHeight="1">
      <c r="A167" s="2642" t="s">
        <v>1351</v>
      </c>
      <c r="B167" s="2642"/>
      <c r="C167" s="2642"/>
      <c r="D167" s="329"/>
    </row>
    <row r="168" spans="1:4" ht="15.95" customHeight="1">
      <c r="A168" s="2642" t="s">
        <v>1350</v>
      </c>
      <c r="B168" s="2642" t="s">
        <v>1349</v>
      </c>
      <c r="C168" s="2642" t="s">
        <v>1348</v>
      </c>
      <c r="D168" s="329"/>
    </row>
    <row r="169" spans="1:4" ht="15.95" customHeight="1">
      <c r="A169" s="2642"/>
      <c r="B169" s="2642"/>
      <c r="C169" s="2642"/>
      <c r="D169" s="329"/>
    </row>
    <row r="170" spans="1:4" ht="15.95" customHeight="1">
      <c r="A170" s="2642" t="s">
        <v>1347</v>
      </c>
      <c r="B170" s="2642"/>
      <c r="C170" s="2642"/>
      <c r="D170" s="329"/>
    </row>
    <row r="171" spans="1:4" ht="15.95" customHeight="1">
      <c r="A171" s="2642" t="s">
        <v>1346</v>
      </c>
      <c r="B171" s="2642" t="s">
        <v>1345</v>
      </c>
      <c r="C171" s="2642" t="s">
        <v>1344</v>
      </c>
      <c r="D171" s="329"/>
    </row>
    <row r="172" spans="1:4" ht="15.95" customHeight="1">
      <c r="A172" s="2642" t="s">
        <v>1343</v>
      </c>
      <c r="B172" s="2642" t="s">
        <v>1342</v>
      </c>
      <c r="C172" s="2642" t="s">
        <v>1341</v>
      </c>
      <c r="D172" s="329"/>
    </row>
    <row r="173" spans="1:4" ht="15.95" customHeight="1">
      <c r="A173" s="2642" t="s">
        <v>1340</v>
      </c>
      <c r="B173" s="2642" t="s">
        <v>926</v>
      </c>
      <c r="C173" s="2642" t="s">
        <v>925</v>
      </c>
      <c r="D173" s="329"/>
    </row>
    <row r="174" spans="1:4" ht="15.95" customHeight="1">
      <c r="A174" s="2642"/>
      <c r="B174" s="2642"/>
      <c r="C174" s="2642"/>
      <c r="D174" s="329"/>
    </row>
    <row r="175" spans="1:4" ht="15.95" customHeight="1">
      <c r="A175" s="2642" t="s">
        <v>1339</v>
      </c>
      <c r="B175" s="2642"/>
      <c r="C175" s="2642"/>
      <c r="D175" s="329"/>
    </row>
    <row r="176" spans="1:4" ht="15.95" customHeight="1">
      <c r="A176" s="2642" t="s">
        <v>1338</v>
      </c>
      <c r="B176" s="2642" t="s">
        <v>1337</v>
      </c>
      <c r="C176" s="2642" t="s">
        <v>1336</v>
      </c>
      <c r="D176" s="329"/>
    </row>
    <row r="177" spans="1:4" ht="15.95" customHeight="1">
      <c r="A177" s="2642" t="s">
        <v>1335</v>
      </c>
      <c r="B177" s="2642" t="s">
        <v>1332</v>
      </c>
      <c r="C177" s="2642" t="s">
        <v>1334</v>
      </c>
      <c r="D177" s="329"/>
    </row>
    <row r="178" spans="1:4" ht="15.95" customHeight="1">
      <c r="A178" s="2642" t="s">
        <v>1333</v>
      </c>
      <c r="B178" s="2642" t="s">
        <v>1332</v>
      </c>
      <c r="C178" s="2642" t="s">
        <v>1331</v>
      </c>
      <c r="D178" s="329"/>
    </row>
    <row r="179" spans="1:4" ht="15.95" customHeight="1">
      <c r="A179" s="2642"/>
      <c r="B179" s="2642"/>
      <c r="C179" s="2642"/>
      <c r="D179" s="329"/>
    </row>
    <row r="180" spans="1:4" ht="15.95" customHeight="1">
      <c r="A180" s="2642" t="s">
        <v>1330</v>
      </c>
      <c r="B180" s="2642"/>
      <c r="C180" s="2642"/>
      <c r="D180" s="329"/>
    </row>
    <row r="181" spans="1:4" ht="15.95" customHeight="1">
      <c r="A181" s="2642" t="s">
        <v>1329</v>
      </c>
      <c r="B181" s="2642" t="s">
        <v>1194</v>
      </c>
      <c r="C181" s="2642" t="s">
        <v>1328</v>
      </c>
      <c r="D181" s="329"/>
    </row>
    <row r="182" spans="1:4" ht="15.95" customHeight="1">
      <c r="A182" s="2642" t="s">
        <v>1327</v>
      </c>
      <c r="B182" s="2642" t="s">
        <v>1326</v>
      </c>
      <c r="C182" s="2642" t="s">
        <v>1325</v>
      </c>
      <c r="D182" s="329"/>
    </row>
    <row r="183" spans="1:4" ht="15.95" customHeight="1">
      <c r="A183" s="2642" t="s">
        <v>1324</v>
      </c>
      <c r="B183" s="2642" t="s">
        <v>1230</v>
      </c>
      <c r="C183" s="2642" t="s">
        <v>1323</v>
      </c>
      <c r="D183" s="329"/>
    </row>
    <row r="184" spans="1:4" ht="15.95" customHeight="1">
      <c r="A184" s="2642" t="s">
        <v>1322</v>
      </c>
      <c r="B184" s="2642" t="s">
        <v>1321</v>
      </c>
      <c r="C184" s="2642" t="s">
        <v>1320</v>
      </c>
      <c r="D184" s="329"/>
    </row>
    <row r="185" spans="1:4" ht="15.95" customHeight="1">
      <c r="A185" s="2642" t="s">
        <v>1319</v>
      </c>
      <c r="B185" s="2642" t="s">
        <v>1205</v>
      </c>
      <c r="C185" s="2642" t="s">
        <v>1318</v>
      </c>
      <c r="D185" s="329"/>
    </row>
    <row r="186" spans="1:4" ht="15.95" customHeight="1">
      <c r="A186" s="2642" t="s">
        <v>1317</v>
      </c>
      <c r="B186" s="2642" t="s">
        <v>1316</v>
      </c>
      <c r="C186" s="2642" t="s">
        <v>1315</v>
      </c>
      <c r="D186" s="329"/>
    </row>
    <row r="187" spans="1:4" ht="15.95" customHeight="1">
      <c r="A187" s="2642" t="s">
        <v>1314</v>
      </c>
      <c r="B187" s="2642" t="s">
        <v>1313</v>
      </c>
      <c r="C187" s="2642" t="s">
        <v>1312</v>
      </c>
      <c r="D187" s="329"/>
    </row>
    <row r="188" spans="1:4" ht="15.95" customHeight="1">
      <c r="A188" s="2642" t="s">
        <v>1311</v>
      </c>
      <c r="B188" s="2642" t="s">
        <v>1310</v>
      </c>
      <c r="C188" s="2642" t="s">
        <v>1309</v>
      </c>
      <c r="D188" s="329"/>
    </row>
    <row r="189" spans="1:4" ht="15.95" customHeight="1">
      <c r="A189" s="2642" t="s">
        <v>1308</v>
      </c>
      <c r="B189" s="2642" t="s">
        <v>1307</v>
      </c>
      <c r="C189" s="2642" t="s">
        <v>1306</v>
      </c>
      <c r="D189" s="329"/>
    </row>
    <row r="190" spans="1:4" ht="15.95" customHeight="1">
      <c r="A190" s="2642" t="s">
        <v>1305</v>
      </c>
      <c r="B190" s="2642" t="s">
        <v>1304</v>
      </c>
      <c r="C190" s="2642" t="s">
        <v>1303</v>
      </c>
      <c r="D190" s="329"/>
    </row>
    <row r="191" spans="1:4" ht="15.95" customHeight="1">
      <c r="A191" s="2642" t="s">
        <v>1302</v>
      </c>
      <c r="B191" s="2642" t="s">
        <v>1301</v>
      </c>
      <c r="C191" s="2642" t="s">
        <v>1300</v>
      </c>
      <c r="D191" s="329"/>
    </row>
    <row r="192" spans="1:4" ht="15.95" customHeight="1">
      <c r="A192" s="2642" t="s">
        <v>1299</v>
      </c>
      <c r="B192" s="2642" t="s">
        <v>1298</v>
      </c>
      <c r="C192" s="2642" t="s">
        <v>1297</v>
      </c>
      <c r="D192" s="329"/>
    </row>
    <row r="193" spans="1:4" ht="15.95" customHeight="1">
      <c r="A193" s="2642" t="s">
        <v>1296</v>
      </c>
      <c r="B193" s="2642" t="s">
        <v>1188</v>
      </c>
      <c r="C193" s="2642" t="s">
        <v>1295</v>
      </c>
      <c r="D193" s="329"/>
    </row>
    <row r="194" spans="1:4" ht="15.95" customHeight="1">
      <c r="A194" s="2642" t="s">
        <v>1294</v>
      </c>
      <c r="B194" s="2642" t="s">
        <v>1293</v>
      </c>
      <c r="C194" s="2642" t="s">
        <v>1292</v>
      </c>
      <c r="D194" s="329"/>
    </row>
    <row r="195" spans="1:4" ht="15.95" customHeight="1">
      <c r="A195" s="2642" t="s">
        <v>1291</v>
      </c>
      <c r="B195" s="2642" t="s">
        <v>1290</v>
      </c>
      <c r="C195" s="2642" t="s">
        <v>1289</v>
      </c>
      <c r="D195" s="329"/>
    </row>
    <row r="196" spans="1:4" ht="15.95" customHeight="1">
      <c r="A196" s="2642" t="s">
        <v>1288</v>
      </c>
      <c r="B196" s="2642" t="s">
        <v>1287</v>
      </c>
      <c r="C196" s="2642" t="s">
        <v>1286</v>
      </c>
      <c r="D196" s="329"/>
    </row>
    <row r="197" spans="1:4" ht="15.95" customHeight="1">
      <c r="A197" s="2642" t="s">
        <v>1285</v>
      </c>
      <c r="B197" s="2642" t="s">
        <v>1182</v>
      </c>
      <c r="C197" s="2642" t="s">
        <v>1284</v>
      </c>
      <c r="D197" s="329"/>
    </row>
    <row r="198" spans="1:4" ht="15.95" customHeight="1">
      <c r="A198" s="2642" t="s">
        <v>1283</v>
      </c>
      <c r="B198" s="2642" t="s">
        <v>1282</v>
      </c>
      <c r="C198" s="2642" t="s">
        <v>1281</v>
      </c>
      <c r="D198" s="329"/>
    </row>
    <row r="199" spans="1:4" ht="15.95" customHeight="1">
      <c r="A199" s="2642" t="s">
        <v>1280</v>
      </c>
      <c r="B199" s="2642" t="s">
        <v>1279</v>
      </c>
      <c r="C199" s="2642" t="s">
        <v>1278</v>
      </c>
      <c r="D199" s="329"/>
    </row>
    <row r="200" spans="1:4" ht="15.95" customHeight="1">
      <c r="A200" s="2642" t="s">
        <v>1277</v>
      </c>
      <c r="B200" s="2642" t="s">
        <v>1276</v>
      </c>
      <c r="C200" s="2642" t="s">
        <v>1275</v>
      </c>
      <c r="D200" s="329"/>
    </row>
    <row r="201" spans="1:4" ht="15.95" customHeight="1">
      <c r="A201" s="2642" t="s">
        <v>1274</v>
      </c>
      <c r="B201" s="2642" t="s">
        <v>1273</v>
      </c>
      <c r="C201" s="2642" t="s">
        <v>1272</v>
      </c>
      <c r="D201" s="329"/>
    </row>
    <row r="202" spans="1:4" ht="15.95" customHeight="1">
      <c r="A202" s="2642" t="s">
        <v>1271</v>
      </c>
      <c r="B202" s="2642" t="s">
        <v>1270</v>
      </c>
      <c r="C202" s="2642" t="s">
        <v>1269</v>
      </c>
      <c r="D202" s="329"/>
    </row>
    <row r="203" spans="1:4" ht="15.95" customHeight="1">
      <c r="A203" s="2642" t="s">
        <v>1268</v>
      </c>
      <c r="B203" s="2642" t="s">
        <v>1267</v>
      </c>
      <c r="C203" s="2642" t="s">
        <v>1266</v>
      </c>
      <c r="D203" s="329"/>
    </row>
    <row r="204" spans="1:4" ht="15.95" customHeight="1">
      <c r="A204" s="2642" t="s">
        <v>1265</v>
      </c>
      <c r="B204" s="2642" t="s">
        <v>1264</v>
      </c>
      <c r="C204" s="2642" t="s">
        <v>1263</v>
      </c>
      <c r="D204" s="329"/>
    </row>
    <row r="205" spans="1:4" ht="15.95" customHeight="1">
      <c r="A205" s="2642" t="s">
        <v>1262</v>
      </c>
      <c r="B205" s="2642" t="s">
        <v>1261</v>
      </c>
      <c r="C205" s="2642" t="s">
        <v>1260</v>
      </c>
      <c r="D205" s="329"/>
    </row>
    <row r="206" spans="1:4" ht="15.95" customHeight="1">
      <c r="A206" s="2642" t="s">
        <v>1259</v>
      </c>
      <c r="B206" s="2642" t="s">
        <v>1258</v>
      </c>
      <c r="C206" s="2642" t="s">
        <v>1257</v>
      </c>
      <c r="D206" s="329"/>
    </row>
    <row r="207" spans="1:4" ht="15.95" customHeight="1">
      <c r="A207" s="2642" t="s">
        <v>1256</v>
      </c>
      <c r="B207" s="2642" t="s">
        <v>1255</v>
      </c>
      <c r="C207" s="2642" t="s">
        <v>1254</v>
      </c>
      <c r="D207" s="329"/>
    </row>
    <row r="208" spans="1:4" ht="15.95" customHeight="1">
      <c r="A208" s="2642" t="s">
        <v>1253</v>
      </c>
      <c r="B208" s="2642" t="s">
        <v>1252</v>
      </c>
      <c r="C208" s="2642" t="s">
        <v>1251</v>
      </c>
      <c r="D208" s="329"/>
    </row>
    <row r="209" spans="1:4" ht="15.95" customHeight="1">
      <c r="A209" s="2642"/>
      <c r="B209" s="2642"/>
      <c r="C209" s="2642"/>
      <c r="D209" s="329"/>
    </row>
    <row r="210" spans="1:4" ht="15.95" customHeight="1">
      <c r="A210" s="2642" t="s">
        <v>1250</v>
      </c>
      <c r="B210" s="2642" t="s">
        <v>1230</v>
      </c>
      <c r="C210" s="2642" t="s">
        <v>1249</v>
      </c>
      <c r="D210" s="329"/>
    </row>
    <row r="211" spans="1:4" ht="15.95" customHeight="1">
      <c r="A211" s="2642" t="s">
        <v>1248</v>
      </c>
      <c r="B211" s="2642" t="s">
        <v>1247</v>
      </c>
      <c r="C211" s="2642" t="s">
        <v>1246</v>
      </c>
      <c r="D211" s="329"/>
    </row>
    <row r="212" spans="1:4" ht="15.95" customHeight="1">
      <c r="A212" s="2642" t="s">
        <v>1245</v>
      </c>
      <c r="B212" s="2642" t="s">
        <v>1244</v>
      </c>
      <c r="C212" s="2642" t="s">
        <v>1243</v>
      </c>
      <c r="D212" s="329"/>
    </row>
    <row r="213" spans="1:4" ht="15.95" customHeight="1">
      <c r="A213" s="2642" t="s">
        <v>1242</v>
      </c>
      <c r="B213" s="2642" t="s">
        <v>1241</v>
      </c>
      <c r="C213" s="2642" t="s">
        <v>1240</v>
      </c>
      <c r="D213" s="329"/>
    </row>
    <row r="214" spans="1:4" ht="15.95" customHeight="1">
      <c r="A214" s="2642"/>
      <c r="B214" s="2642"/>
      <c r="C214" s="2642"/>
      <c r="D214" s="329"/>
    </row>
    <row r="215" spans="1:4" ht="15.95" customHeight="1">
      <c r="A215" s="2642" t="s">
        <v>1239</v>
      </c>
      <c r="B215" s="3333" t="s">
        <v>1238</v>
      </c>
      <c r="C215" s="3333" t="s">
        <v>1237</v>
      </c>
      <c r="D215" s="329"/>
    </row>
    <row r="216" spans="1:4" ht="15.95" customHeight="1">
      <c r="A216" s="2642" t="s">
        <v>1236</v>
      </c>
      <c r="B216" s="2642" t="s">
        <v>1235</v>
      </c>
      <c r="C216" s="2642" t="s">
        <v>1234</v>
      </c>
      <c r="D216" s="329"/>
    </row>
    <row r="217" spans="1:4" ht="15.95" customHeight="1">
      <c r="A217" s="2642" t="s">
        <v>1233</v>
      </c>
      <c r="B217" s="2642" t="s">
        <v>1230</v>
      </c>
      <c r="C217" s="2642" t="s">
        <v>1232</v>
      </c>
      <c r="D217" s="329"/>
    </row>
    <row r="218" spans="1:4" ht="15.95" customHeight="1">
      <c r="A218" s="2642" t="s">
        <v>1231</v>
      </c>
      <c r="B218" s="2642" t="s">
        <v>1230</v>
      </c>
      <c r="C218" s="2642" t="s">
        <v>1229</v>
      </c>
      <c r="D218" s="329"/>
    </row>
    <row r="219" spans="1:4" ht="15.95" customHeight="1">
      <c r="A219" s="2642" t="s">
        <v>1228</v>
      </c>
      <c r="B219" s="2642" t="s">
        <v>1225</v>
      </c>
      <c r="C219" s="2642" t="s">
        <v>1227</v>
      </c>
      <c r="D219" s="329"/>
    </row>
    <row r="220" spans="1:4" ht="15.95" customHeight="1">
      <c r="A220" s="2642" t="s">
        <v>1226</v>
      </c>
      <c r="B220" s="2642" t="s">
        <v>1225</v>
      </c>
      <c r="C220" s="2642" t="s">
        <v>1224</v>
      </c>
      <c r="D220" s="329"/>
    </row>
    <row r="221" spans="1:4" ht="15.95" customHeight="1">
      <c r="A221" s="2642" t="s">
        <v>1223</v>
      </c>
      <c r="B221" s="3333" t="s">
        <v>1222</v>
      </c>
      <c r="C221" s="3333" t="s">
        <v>1221</v>
      </c>
      <c r="D221" s="329"/>
    </row>
    <row r="222" spans="1:4" ht="15.95" customHeight="1">
      <c r="A222" s="3331" t="s">
        <v>1220</v>
      </c>
      <c r="B222" s="3334" t="s">
        <v>1219</v>
      </c>
      <c r="C222" s="3333" t="s">
        <v>1218</v>
      </c>
      <c r="D222" s="329"/>
    </row>
    <row r="223" spans="1:4" ht="15.95" customHeight="1">
      <c r="A223" s="3331" t="s">
        <v>1217</v>
      </c>
      <c r="B223" s="3334" t="s">
        <v>1216</v>
      </c>
      <c r="C223" s="3333" t="s">
        <v>1215</v>
      </c>
      <c r="D223" s="329"/>
    </row>
    <row r="224" spans="1:4" ht="15.95" customHeight="1">
      <c r="A224" s="2642" t="s">
        <v>1214</v>
      </c>
      <c r="B224" s="2642" t="s">
        <v>1212</v>
      </c>
      <c r="C224" s="2642" t="s">
        <v>1211</v>
      </c>
      <c r="D224" s="329"/>
    </row>
    <row r="225" spans="1:7" ht="15.95" customHeight="1">
      <c r="A225" s="2642" t="s">
        <v>1213</v>
      </c>
      <c r="B225" s="2642" t="s">
        <v>1212</v>
      </c>
      <c r="C225" s="2642" t="s">
        <v>1211</v>
      </c>
      <c r="D225" s="329"/>
    </row>
    <row r="226" spans="1:7" s="330" customFormat="1" ht="15.95" customHeight="1">
      <c r="A226" s="3331" t="s">
        <v>1210</v>
      </c>
      <c r="B226" s="3331" t="s">
        <v>1208</v>
      </c>
      <c r="C226" s="2642" t="s">
        <v>1207</v>
      </c>
      <c r="D226" s="331"/>
    </row>
    <row r="227" spans="1:7" ht="15.95" customHeight="1">
      <c r="A227" s="2642" t="s">
        <v>1209</v>
      </c>
      <c r="B227" s="2642" t="s">
        <v>1208</v>
      </c>
      <c r="C227" s="2642" t="s">
        <v>1207</v>
      </c>
      <c r="D227" s="329"/>
    </row>
    <row r="228" spans="1:7" ht="15.95" customHeight="1">
      <c r="A228" s="2642" t="s">
        <v>1206</v>
      </c>
      <c r="B228" s="2642" t="s">
        <v>1205</v>
      </c>
      <c r="C228" s="2642" t="s">
        <v>1204</v>
      </c>
      <c r="D228" s="329"/>
    </row>
    <row r="229" spans="1:7" ht="15.95" customHeight="1">
      <c r="A229" s="2642" t="s">
        <v>1203</v>
      </c>
      <c r="B229" s="2642" t="s">
        <v>1202</v>
      </c>
      <c r="C229" s="2642" t="s">
        <v>1201</v>
      </c>
      <c r="D229" s="329"/>
    </row>
    <row r="230" spans="1:7" ht="15.95" customHeight="1">
      <c r="A230" s="2642" t="s">
        <v>1200</v>
      </c>
      <c r="B230" s="2642" t="s">
        <v>1199</v>
      </c>
      <c r="C230" s="2642" t="s">
        <v>1198</v>
      </c>
      <c r="D230" s="329"/>
    </row>
    <row r="231" spans="1:7" ht="15.95" customHeight="1">
      <c r="A231" s="2642" t="s">
        <v>1197</v>
      </c>
      <c r="B231" s="2642" t="s">
        <v>6671</v>
      </c>
      <c r="C231" s="2642" t="s">
        <v>1196</v>
      </c>
      <c r="D231" s="329"/>
    </row>
    <row r="232" spans="1:7" ht="15.95" customHeight="1">
      <c r="A232" s="2642" t="s">
        <v>1195</v>
      </c>
      <c r="B232" s="2642" t="s">
        <v>1194</v>
      </c>
      <c r="C232" s="2642" t="s">
        <v>1193</v>
      </c>
      <c r="D232" s="329"/>
    </row>
    <row r="233" spans="1:7" ht="15.95" customHeight="1">
      <c r="A233" s="2642" t="s">
        <v>1192</v>
      </c>
      <c r="B233" s="2642" t="s">
        <v>1191</v>
      </c>
      <c r="C233" s="2642" t="s">
        <v>1190</v>
      </c>
      <c r="D233" s="329"/>
    </row>
    <row r="234" spans="1:7" ht="15.95" customHeight="1">
      <c r="A234" s="2642" t="s">
        <v>1189</v>
      </c>
      <c r="B234" s="2642" t="s">
        <v>1188</v>
      </c>
      <c r="C234" s="2642" t="s">
        <v>1187</v>
      </c>
      <c r="D234" s="329"/>
    </row>
    <row r="235" spans="1:7" ht="15.95" customHeight="1">
      <c r="A235" s="2642" t="s">
        <v>1186</v>
      </c>
      <c r="B235" s="2642" t="s">
        <v>6672</v>
      </c>
      <c r="C235" s="2642" t="s">
        <v>1184</v>
      </c>
      <c r="D235" s="329"/>
    </row>
    <row r="236" spans="1:7" ht="15.95" customHeight="1">
      <c r="A236" s="2642" t="s">
        <v>1183</v>
      </c>
      <c r="B236" s="2642" t="s">
        <v>1182</v>
      </c>
      <c r="C236" s="2642" t="s">
        <v>1181</v>
      </c>
      <c r="D236" s="329"/>
    </row>
    <row r="237" spans="1:7" ht="15.95" customHeight="1">
      <c r="A237" s="2642" t="s">
        <v>1180</v>
      </c>
      <c r="B237" s="2642" t="s">
        <v>1179</v>
      </c>
      <c r="C237" s="2642" t="s">
        <v>1178</v>
      </c>
      <c r="D237" s="329"/>
    </row>
    <row r="238" spans="1:7" ht="15.95" customHeight="1">
      <c r="A238" s="2642" t="s">
        <v>1506</v>
      </c>
      <c r="B238" s="2642" t="s">
        <v>1212</v>
      </c>
      <c r="C238" s="2642" t="s">
        <v>1505</v>
      </c>
      <c r="D238" s="339"/>
      <c r="E238" s="338"/>
      <c r="F238" s="338"/>
      <c r="G238" s="336"/>
    </row>
    <row r="239" spans="1:7" ht="15.95" customHeight="1">
      <c r="A239" s="2642"/>
      <c r="B239" s="2642"/>
      <c r="C239" s="2642"/>
      <c r="D239" s="329"/>
    </row>
    <row r="240" spans="1:7" ht="15.95" customHeight="1">
      <c r="A240" s="2642" t="s">
        <v>1177</v>
      </c>
      <c r="B240" s="2642" t="s">
        <v>1176</v>
      </c>
      <c r="C240" s="2642"/>
      <c r="D240" s="329"/>
    </row>
    <row r="241" spans="1:4" ht="15.95" customHeight="1">
      <c r="A241" s="2642"/>
      <c r="B241" s="2642"/>
      <c r="C241" s="2642"/>
      <c r="D241" s="329"/>
    </row>
    <row r="242" spans="1:4" s="1324" customFormat="1" ht="15.95" customHeight="1">
      <c r="A242" s="2642" t="s">
        <v>1175</v>
      </c>
      <c r="B242" s="2642" t="s">
        <v>1174</v>
      </c>
      <c r="C242" s="2642" t="s">
        <v>1173</v>
      </c>
      <c r="D242" s="1318"/>
    </row>
    <row r="243" spans="1:4" s="1324" customFormat="1" ht="15.95" customHeight="1">
      <c r="A243" s="2642" t="s">
        <v>1172</v>
      </c>
      <c r="B243" s="2642" t="s">
        <v>1171</v>
      </c>
      <c r="C243" s="2642"/>
      <c r="D243" s="1318"/>
    </row>
    <row r="244" spans="1:4" s="1324" customFormat="1" ht="15.95" customHeight="1">
      <c r="A244" s="2642" t="s">
        <v>1170</v>
      </c>
      <c r="B244" s="2642" t="s">
        <v>1169</v>
      </c>
      <c r="C244" s="2642"/>
      <c r="D244" s="1318"/>
    </row>
    <row r="245" spans="1:4" s="1324" customFormat="1" ht="15.95" customHeight="1">
      <c r="A245" s="2642" t="s">
        <v>1168</v>
      </c>
      <c r="B245" s="2642" t="s">
        <v>1167</v>
      </c>
      <c r="C245" s="2642"/>
      <c r="D245" s="1318"/>
    </row>
    <row r="246" spans="1:4" s="1324" customFormat="1" ht="15.95" customHeight="1">
      <c r="A246" s="2642" t="s">
        <v>1166</v>
      </c>
      <c r="B246" s="2642" t="s">
        <v>1143</v>
      </c>
      <c r="C246" s="2642"/>
      <c r="D246" s="1318"/>
    </row>
    <row r="247" spans="1:4" s="1324" customFormat="1" ht="15.95" customHeight="1">
      <c r="A247" s="2642" t="s">
        <v>1165</v>
      </c>
      <c r="B247" s="2642" t="s">
        <v>1164</v>
      </c>
      <c r="C247" s="2642"/>
      <c r="D247" s="1318"/>
    </row>
    <row r="248" spans="1:4" s="1324" customFormat="1" ht="15.95" customHeight="1">
      <c r="A248" s="2642" t="s">
        <v>1163</v>
      </c>
      <c r="B248" s="2642" t="s">
        <v>1162</v>
      </c>
      <c r="C248" s="2642"/>
      <c r="D248" s="1318"/>
    </row>
    <row r="249" spans="1:4" s="1324" customFormat="1" ht="15.95" customHeight="1">
      <c r="A249" s="2642" t="s">
        <v>1161</v>
      </c>
      <c r="B249" s="2642" t="s">
        <v>1160</v>
      </c>
      <c r="C249" s="2642"/>
      <c r="D249" s="1318"/>
    </row>
    <row r="250" spans="1:4" s="1324" customFormat="1" ht="15.95" customHeight="1">
      <c r="A250" s="2642" t="s">
        <v>1159</v>
      </c>
      <c r="B250" s="2642" t="s">
        <v>1158</v>
      </c>
      <c r="C250" s="2642"/>
      <c r="D250" s="1318"/>
    </row>
    <row r="251" spans="1:4" s="1324" customFormat="1" ht="15.95" customHeight="1">
      <c r="A251" s="2642" t="s">
        <v>1157</v>
      </c>
      <c r="B251" s="2642" t="s">
        <v>1122</v>
      </c>
      <c r="C251" s="2642"/>
      <c r="D251" s="1318"/>
    </row>
    <row r="252" spans="1:4" s="1324" customFormat="1" ht="15.95" customHeight="1">
      <c r="A252" s="2642" t="s">
        <v>1156</v>
      </c>
      <c r="B252" s="2642" t="s">
        <v>1155</v>
      </c>
      <c r="C252" s="2642"/>
      <c r="D252" s="1318"/>
    </row>
    <row r="253" spans="1:4" s="1324" customFormat="1" ht="15.95" customHeight="1">
      <c r="A253" s="2642" t="s">
        <v>1154</v>
      </c>
      <c r="B253" s="2642" t="s">
        <v>1153</v>
      </c>
      <c r="C253" s="2642"/>
      <c r="D253" s="1318"/>
    </row>
    <row r="254" spans="1:4" s="1324" customFormat="1" ht="15.95" customHeight="1">
      <c r="A254" s="2642" t="s">
        <v>1152</v>
      </c>
      <c r="B254" s="2642" t="s">
        <v>1151</v>
      </c>
      <c r="C254" s="2642"/>
      <c r="D254" s="1318"/>
    </row>
    <row r="255" spans="1:4" s="1324" customFormat="1" ht="15.95" customHeight="1">
      <c r="A255" s="2642" t="s">
        <v>1150</v>
      </c>
      <c r="B255" s="2642" t="s">
        <v>1149</v>
      </c>
      <c r="C255" s="2642"/>
      <c r="D255" s="1318"/>
    </row>
    <row r="256" spans="1:4" s="1324" customFormat="1" ht="15.95" customHeight="1">
      <c r="A256" s="2642" t="s">
        <v>1148</v>
      </c>
      <c r="B256" s="2642" t="s">
        <v>1147</v>
      </c>
      <c r="C256" s="2642"/>
      <c r="D256" s="1318"/>
    </row>
    <row r="257" spans="1:4" s="1324" customFormat="1" ht="15.95" customHeight="1">
      <c r="A257" s="2642" t="s">
        <v>1146</v>
      </c>
      <c r="B257" s="2642" t="s">
        <v>1145</v>
      </c>
      <c r="C257" s="2642"/>
      <c r="D257" s="1318"/>
    </row>
    <row r="258" spans="1:4" s="1324" customFormat="1" ht="15.95" customHeight="1">
      <c r="A258" s="2642" t="s">
        <v>1144</v>
      </c>
      <c r="B258" s="2642" t="s">
        <v>1143</v>
      </c>
      <c r="C258" s="2642"/>
      <c r="D258" s="1318"/>
    </row>
    <row r="259" spans="1:4" s="1324" customFormat="1" ht="15.95" customHeight="1">
      <c r="A259" s="2642" t="s">
        <v>1142</v>
      </c>
      <c r="B259" s="2642" t="s">
        <v>1141</v>
      </c>
      <c r="C259" s="2642"/>
      <c r="D259" s="1318"/>
    </row>
    <row r="260" spans="1:4" s="1324" customFormat="1" ht="15.95" customHeight="1">
      <c r="A260" s="2642" t="s">
        <v>1140</v>
      </c>
      <c r="B260" s="2642" t="s">
        <v>1122</v>
      </c>
      <c r="C260" s="2642"/>
      <c r="D260" s="1318"/>
    </row>
    <row r="261" spans="1:4" s="1324" customFormat="1" ht="15.95" customHeight="1">
      <c r="A261" s="2642" t="s">
        <v>1139</v>
      </c>
      <c r="B261" s="2642" t="s">
        <v>1138</v>
      </c>
      <c r="C261" s="2642"/>
      <c r="D261" s="1318"/>
    </row>
    <row r="262" spans="1:4" s="1324" customFormat="1" ht="15.95" customHeight="1">
      <c r="A262" s="2642" t="s">
        <v>1137</v>
      </c>
      <c r="B262" s="2642" t="s">
        <v>1136</v>
      </c>
      <c r="C262" s="2642"/>
      <c r="D262" s="1318"/>
    </row>
    <row r="263" spans="1:4" s="1324" customFormat="1" ht="15.95" customHeight="1">
      <c r="A263" s="2642" t="s">
        <v>1135</v>
      </c>
      <c r="B263" s="2642" t="s">
        <v>1134</v>
      </c>
      <c r="C263" s="2642"/>
      <c r="D263" s="1318"/>
    </row>
    <row r="264" spans="1:4" ht="15.95" customHeight="1">
      <c r="A264" s="2642"/>
      <c r="B264" s="2642"/>
      <c r="C264" s="2642"/>
      <c r="D264" s="329"/>
    </row>
    <row r="265" spans="1:4" s="1324" customFormat="1" ht="15.95" customHeight="1">
      <c r="A265" s="2642" t="s">
        <v>1133</v>
      </c>
      <c r="B265" s="2642" t="s">
        <v>1132</v>
      </c>
      <c r="C265" s="2642" t="s">
        <v>1131</v>
      </c>
      <c r="D265" s="1318"/>
    </row>
    <row r="266" spans="1:4" ht="15.95" customHeight="1">
      <c r="A266" s="2642"/>
      <c r="B266" s="2642"/>
      <c r="C266" s="2642"/>
      <c r="D266" s="329"/>
    </row>
    <row r="267" spans="1:4" s="1324" customFormat="1" ht="15.95" customHeight="1">
      <c r="A267" s="2642" t="s">
        <v>1130</v>
      </c>
      <c r="B267" s="2642" t="s">
        <v>1050</v>
      </c>
      <c r="C267" s="2642" t="s">
        <v>1129</v>
      </c>
      <c r="D267" s="1318"/>
    </row>
    <row r="268" spans="1:4" s="1324" customFormat="1" ht="15.95" customHeight="1">
      <c r="A268" s="2642" t="s">
        <v>1128</v>
      </c>
      <c r="B268" s="2642" t="s">
        <v>1127</v>
      </c>
      <c r="C268" s="2642"/>
      <c r="D268" s="1318"/>
    </row>
    <row r="269" spans="1:4" s="1324" customFormat="1" ht="15.95" customHeight="1">
      <c r="A269" s="2642" t="s">
        <v>1126</v>
      </c>
      <c r="B269" s="2642" t="s">
        <v>1125</v>
      </c>
      <c r="C269" s="2642" t="s">
        <v>1124</v>
      </c>
      <c r="D269" s="1318"/>
    </row>
    <row r="270" spans="1:4" s="1324" customFormat="1" ht="15.95" customHeight="1">
      <c r="A270" s="2642" t="s">
        <v>1123</v>
      </c>
      <c r="B270" s="2642" t="s">
        <v>1122</v>
      </c>
      <c r="C270" s="2642"/>
      <c r="D270" s="1318"/>
    </row>
    <row r="271" spans="1:4" s="1324" customFormat="1" ht="15.95" customHeight="1">
      <c r="A271" s="2642" t="s">
        <v>1121</v>
      </c>
      <c r="B271" s="2642" t="s">
        <v>1115</v>
      </c>
      <c r="C271" s="2642" t="s">
        <v>1114</v>
      </c>
      <c r="D271" s="1318"/>
    </row>
    <row r="272" spans="1:4" s="1324" customFormat="1" ht="15.95" customHeight="1">
      <c r="A272" s="2642" t="s">
        <v>1120</v>
      </c>
      <c r="B272" s="2642" t="s">
        <v>1119</v>
      </c>
      <c r="C272" s="2642"/>
      <c r="D272" s="1318"/>
    </row>
    <row r="273" spans="1:4" s="1324" customFormat="1" ht="15.95" customHeight="1">
      <c r="A273" s="2642" t="s">
        <v>1118</v>
      </c>
      <c r="B273" s="2642" t="s">
        <v>1117</v>
      </c>
      <c r="C273" s="2642"/>
      <c r="D273" s="1318"/>
    </row>
    <row r="274" spans="1:4" s="1324" customFormat="1" ht="15.95" customHeight="1">
      <c r="A274" s="2642" t="s">
        <v>1116</v>
      </c>
      <c r="B274" s="2642" t="s">
        <v>1115</v>
      </c>
      <c r="C274" s="2642" t="s">
        <v>1114</v>
      </c>
      <c r="D274" s="1318"/>
    </row>
    <row r="275" spans="1:4" s="1324" customFormat="1" ht="15.95" customHeight="1">
      <c r="A275" s="2642" t="s">
        <v>1113</v>
      </c>
      <c r="B275" s="2642" t="s">
        <v>1112</v>
      </c>
      <c r="C275" s="2642"/>
      <c r="D275" s="1318"/>
    </row>
    <row r="276" spans="1:4" s="1324" customFormat="1" ht="15.95" customHeight="1">
      <c r="A276" s="2642" t="s">
        <v>1111</v>
      </c>
      <c r="B276" s="2642" t="s">
        <v>1110</v>
      </c>
      <c r="C276" s="2642"/>
      <c r="D276" s="1318"/>
    </row>
    <row r="277" spans="1:4" s="1324" customFormat="1" ht="15.95" customHeight="1">
      <c r="A277" s="2642" t="s">
        <v>1109</v>
      </c>
      <c r="B277" s="2642" t="s">
        <v>1108</v>
      </c>
      <c r="C277" s="2642"/>
      <c r="D277" s="1318"/>
    </row>
    <row r="278" spans="1:4" s="1324" customFormat="1" ht="15.95" customHeight="1">
      <c r="A278" s="2642" t="s">
        <v>1107</v>
      </c>
      <c r="B278" s="2642" t="s">
        <v>1106</v>
      </c>
      <c r="C278" s="2642"/>
      <c r="D278" s="1318"/>
    </row>
    <row r="279" spans="1:4" s="1324" customFormat="1" ht="15.95" customHeight="1">
      <c r="A279" s="2642" t="s">
        <v>1105</v>
      </c>
      <c r="B279" s="2642" t="s">
        <v>1104</v>
      </c>
      <c r="C279" s="2642"/>
      <c r="D279" s="1318"/>
    </row>
    <row r="280" spans="1:4" s="1324" customFormat="1" ht="15.95" customHeight="1">
      <c r="A280" s="2642" t="s">
        <v>1103</v>
      </c>
      <c r="B280" s="2642" t="s">
        <v>1102</v>
      </c>
      <c r="C280" s="2642" t="s">
        <v>1101</v>
      </c>
      <c r="D280" s="1318"/>
    </row>
    <row r="281" spans="1:4" ht="15.95" customHeight="1">
      <c r="A281" s="2642"/>
      <c r="B281" s="2642"/>
      <c r="C281" s="2642"/>
      <c r="D281" s="329"/>
    </row>
    <row r="282" spans="1:4" ht="15.95" customHeight="1">
      <c r="A282" s="2642" t="s">
        <v>1100</v>
      </c>
      <c r="B282" s="2642" t="s">
        <v>1099</v>
      </c>
      <c r="C282" s="2642" t="s">
        <v>1098</v>
      </c>
      <c r="D282" s="329"/>
    </row>
    <row r="283" spans="1:4" s="330" customFormat="1" ht="15.95" customHeight="1">
      <c r="A283" s="2642" t="s">
        <v>1097</v>
      </c>
      <c r="B283" s="2642" t="s">
        <v>1096</v>
      </c>
      <c r="C283" s="2642" t="s">
        <v>1095</v>
      </c>
      <c r="D283" s="331"/>
    </row>
    <row r="284" spans="1:4" s="330" customFormat="1" ht="15.95" customHeight="1">
      <c r="A284" s="2642" t="s">
        <v>1094</v>
      </c>
      <c r="B284" s="2642" t="s">
        <v>1093</v>
      </c>
      <c r="C284" s="2642" t="s">
        <v>1092</v>
      </c>
      <c r="D284" s="331"/>
    </row>
    <row r="285" spans="1:4" ht="15.95" customHeight="1">
      <c r="A285" s="2642" t="s">
        <v>1091</v>
      </c>
      <c r="B285" s="2642" t="s">
        <v>1090</v>
      </c>
      <c r="C285" s="2642" t="s">
        <v>1089</v>
      </c>
      <c r="D285" s="329"/>
    </row>
    <row r="286" spans="1:4" ht="15.95" customHeight="1">
      <c r="A286" s="2642" t="s">
        <v>1088</v>
      </c>
      <c r="B286" s="2642" t="s">
        <v>1087</v>
      </c>
      <c r="C286" s="2642" t="s">
        <v>1086</v>
      </c>
      <c r="D286" s="329"/>
    </row>
    <row r="287" spans="1:4" ht="15.95" customHeight="1">
      <c r="A287" s="2642" t="s">
        <v>1085</v>
      </c>
      <c r="B287" s="2642" t="s">
        <v>1084</v>
      </c>
      <c r="C287" s="2642" t="s">
        <v>1083</v>
      </c>
      <c r="D287" s="329"/>
    </row>
    <row r="288" spans="1:4" ht="15.95" customHeight="1">
      <c r="A288" s="2642" t="s">
        <v>1082</v>
      </c>
      <c r="B288" s="2642" t="s">
        <v>996</v>
      </c>
      <c r="C288" s="2642" t="s">
        <v>1081</v>
      </c>
      <c r="D288" s="329"/>
    </row>
    <row r="289" spans="1:4" ht="15.95" customHeight="1">
      <c r="A289" s="2642" t="s">
        <v>1080</v>
      </c>
      <c r="B289" s="2642" t="s">
        <v>1079</v>
      </c>
      <c r="C289" s="2642" t="s">
        <v>1078</v>
      </c>
      <c r="D289" s="329"/>
    </row>
    <row r="290" spans="1:4" ht="15.95" customHeight="1">
      <c r="A290" s="2642" t="s">
        <v>1077</v>
      </c>
      <c r="B290" s="2642" t="s">
        <v>1076</v>
      </c>
      <c r="C290" s="2642" t="s">
        <v>1075</v>
      </c>
      <c r="D290" s="329"/>
    </row>
    <row r="291" spans="1:4" ht="15.95" customHeight="1">
      <c r="A291" s="2642" t="s">
        <v>1074</v>
      </c>
      <c r="B291" s="2642" t="s">
        <v>1073</v>
      </c>
      <c r="C291" s="2642" t="s">
        <v>1072</v>
      </c>
      <c r="D291" s="329"/>
    </row>
    <row r="292" spans="1:4" ht="15.95" customHeight="1">
      <c r="A292" s="2642" t="s">
        <v>1071</v>
      </c>
      <c r="B292" s="2642" t="s">
        <v>1070</v>
      </c>
      <c r="C292" s="2642" t="s">
        <v>1069</v>
      </c>
      <c r="D292" s="329"/>
    </row>
    <row r="293" spans="1:4" ht="15.95" customHeight="1">
      <c r="A293" s="2642" t="s">
        <v>1068</v>
      </c>
      <c r="B293" s="2642" t="s">
        <v>1067</v>
      </c>
      <c r="C293" s="2642" t="s">
        <v>1066</v>
      </c>
      <c r="D293" s="329"/>
    </row>
    <row r="294" spans="1:4" ht="15.95" customHeight="1">
      <c r="A294" s="2642" t="s">
        <v>1065</v>
      </c>
      <c r="B294" s="2642" t="s">
        <v>1064</v>
      </c>
      <c r="C294" s="2642" t="s">
        <v>1063</v>
      </c>
      <c r="D294" s="329"/>
    </row>
    <row r="295" spans="1:4" ht="15.95" customHeight="1">
      <c r="A295" s="2642" t="s">
        <v>1062</v>
      </c>
      <c r="B295" s="2642" t="s">
        <v>1061</v>
      </c>
      <c r="C295" s="2642" t="s">
        <v>1060</v>
      </c>
      <c r="D295" s="329"/>
    </row>
    <row r="296" spans="1:4" ht="15.95" customHeight="1">
      <c r="A296" s="2642" t="s">
        <v>1059</v>
      </c>
      <c r="B296" s="2642" t="s">
        <v>1058</v>
      </c>
      <c r="C296" s="2642" t="s">
        <v>1057</v>
      </c>
      <c r="D296" s="329"/>
    </row>
    <row r="297" spans="1:4" ht="15.95" customHeight="1">
      <c r="A297" s="2642" t="s">
        <v>1056</v>
      </c>
      <c r="B297" s="2642" t="s">
        <v>1055</v>
      </c>
      <c r="C297" s="2642" t="s">
        <v>1054</v>
      </c>
      <c r="D297" s="329"/>
    </row>
    <row r="298" spans="1:4" ht="15.95" customHeight="1">
      <c r="A298" s="2642" t="s">
        <v>1053</v>
      </c>
      <c r="B298" s="2642" t="s">
        <v>1022</v>
      </c>
      <c r="C298" s="2642" t="s">
        <v>1052</v>
      </c>
      <c r="D298" s="329"/>
    </row>
    <row r="299" spans="1:4" ht="15.95" customHeight="1">
      <c r="A299" s="2642" t="s">
        <v>1051</v>
      </c>
      <c r="B299" s="2642" t="s">
        <v>1050</v>
      </c>
      <c r="C299" s="2642" t="s">
        <v>1049</v>
      </c>
      <c r="D299" s="329"/>
    </row>
    <row r="300" spans="1:4" ht="15.95" customHeight="1">
      <c r="A300" s="2642" t="s">
        <v>1048</v>
      </c>
      <c r="B300" s="2642" t="s">
        <v>1047</v>
      </c>
      <c r="C300" s="2642" t="s">
        <v>1046</v>
      </c>
      <c r="D300" s="329"/>
    </row>
    <row r="301" spans="1:4" ht="15.95" customHeight="1">
      <c r="A301" s="2642" t="s">
        <v>1045</v>
      </c>
      <c r="B301" s="2642" t="s">
        <v>1044</v>
      </c>
      <c r="C301" s="2642" t="s">
        <v>1043</v>
      </c>
      <c r="D301" s="329"/>
    </row>
    <row r="302" spans="1:4" ht="15.95" customHeight="1">
      <c r="A302" s="2642" t="s">
        <v>1042</v>
      </c>
      <c r="B302" s="2642" t="s">
        <v>1041</v>
      </c>
      <c r="C302" s="2642" t="s">
        <v>1040</v>
      </c>
      <c r="D302" s="329"/>
    </row>
    <row r="303" spans="1:4" ht="15.95" customHeight="1">
      <c r="A303" s="2642" t="s">
        <v>1020</v>
      </c>
      <c r="B303" s="2642" t="s">
        <v>1019</v>
      </c>
      <c r="C303" s="2642" t="s">
        <v>1018</v>
      </c>
      <c r="D303" s="329"/>
    </row>
    <row r="304" spans="1:4" ht="15.95" customHeight="1">
      <c r="A304" s="2642"/>
      <c r="B304" s="2642"/>
      <c r="C304" s="2642"/>
      <c r="D304" s="329"/>
    </row>
    <row r="305" spans="1:4" ht="15.95" customHeight="1">
      <c r="A305" s="2642" t="s">
        <v>1039</v>
      </c>
      <c r="B305" s="2642" t="s">
        <v>1038</v>
      </c>
      <c r="C305" s="2642" t="s">
        <v>1035</v>
      </c>
      <c r="D305" s="329"/>
    </row>
    <row r="306" spans="1:4" ht="15.95" customHeight="1">
      <c r="A306" s="2642" t="s">
        <v>1037</v>
      </c>
      <c r="B306" s="2642" t="s">
        <v>1036</v>
      </c>
      <c r="C306" s="2642" t="s">
        <v>1035</v>
      </c>
      <c r="D306" s="329"/>
    </row>
    <row r="307" spans="1:4" ht="15.95" customHeight="1">
      <c r="A307" s="2642" t="s">
        <v>6857</v>
      </c>
      <c r="B307" s="2642" t="s">
        <v>1034</v>
      </c>
      <c r="C307" s="2642" t="s">
        <v>1033</v>
      </c>
      <c r="D307" s="329"/>
    </row>
    <row r="308" spans="1:4" ht="15.95" customHeight="1">
      <c r="A308" s="2642"/>
      <c r="B308" s="2642"/>
      <c r="C308" s="2642"/>
      <c r="D308" s="329"/>
    </row>
    <row r="309" spans="1:4" ht="15.95" customHeight="1">
      <c r="A309" s="2642" t="s">
        <v>1032</v>
      </c>
      <c r="B309" s="2642" t="s">
        <v>1031</v>
      </c>
      <c r="C309" s="2642" t="s">
        <v>1030</v>
      </c>
      <c r="D309" s="329"/>
    </row>
    <row r="310" spans="1:4" ht="15.95" customHeight="1">
      <c r="A310" s="2642" t="s">
        <v>1029</v>
      </c>
      <c r="B310" s="2642" t="s">
        <v>1028</v>
      </c>
      <c r="C310" s="2642" t="s">
        <v>1027</v>
      </c>
      <c r="D310" s="329"/>
    </row>
    <row r="311" spans="1:4" ht="15.95" customHeight="1">
      <c r="A311" s="2642" t="s">
        <v>1026</v>
      </c>
      <c r="B311" s="2642" t="s">
        <v>1025</v>
      </c>
      <c r="C311" s="2642" t="s">
        <v>1024</v>
      </c>
      <c r="D311" s="329"/>
    </row>
    <row r="312" spans="1:4" ht="15.95" customHeight="1">
      <c r="A312" s="2642" t="s">
        <v>1023</v>
      </c>
      <c r="B312" s="2642" t="s">
        <v>1022</v>
      </c>
      <c r="C312" s="2642" t="s">
        <v>1021</v>
      </c>
      <c r="D312" s="329"/>
    </row>
    <row r="313" spans="1:4" ht="15.95" customHeight="1">
      <c r="A313" s="2642"/>
      <c r="B313" s="2642"/>
      <c r="C313" s="2642"/>
      <c r="D313" s="329"/>
    </row>
    <row r="314" spans="1:4" ht="15.95" customHeight="1">
      <c r="A314" s="2642" t="s">
        <v>1017</v>
      </c>
      <c r="B314" s="2642" t="s">
        <v>1013</v>
      </c>
      <c r="C314" s="2642" t="s">
        <v>1016</v>
      </c>
      <c r="D314" s="329"/>
    </row>
    <row r="315" spans="1:4" ht="15.95" customHeight="1">
      <c r="A315" s="2642" t="s">
        <v>1015</v>
      </c>
      <c r="B315" s="2642" t="s">
        <v>1013</v>
      </c>
      <c r="C315" s="2642" t="s">
        <v>1012</v>
      </c>
      <c r="D315" s="329"/>
    </row>
    <row r="316" spans="1:4" ht="15.95" customHeight="1">
      <c r="A316" s="2642" t="s">
        <v>1014</v>
      </c>
      <c r="B316" s="2642" t="s">
        <v>1013</v>
      </c>
      <c r="C316" s="2642" t="s">
        <v>1012</v>
      </c>
      <c r="D316" s="329"/>
    </row>
    <row r="317" spans="1:4" ht="15.95" customHeight="1">
      <c r="A317" s="2642" t="s">
        <v>1011</v>
      </c>
      <c r="B317" s="2642" t="s">
        <v>1008</v>
      </c>
      <c r="C317" s="2642" t="s">
        <v>1010</v>
      </c>
      <c r="D317" s="329"/>
    </row>
    <row r="318" spans="1:4" ht="15.95" customHeight="1">
      <c r="A318" s="2642" t="s">
        <v>1009</v>
      </c>
      <c r="B318" s="2642" t="s">
        <v>1008</v>
      </c>
      <c r="C318" s="2642" t="s">
        <v>1007</v>
      </c>
      <c r="D318" s="329"/>
    </row>
    <row r="319" spans="1:4" ht="15.95" customHeight="1">
      <c r="A319" s="2642" t="s">
        <v>1006</v>
      </c>
      <c r="B319" s="3331" t="s">
        <v>1005</v>
      </c>
      <c r="C319" s="2642" t="s">
        <v>1004</v>
      </c>
      <c r="D319" s="329"/>
    </row>
    <row r="320" spans="1:4" ht="15.95" customHeight="1">
      <c r="A320" s="2642" t="s">
        <v>1003</v>
      </c>
      <c r="B320" s="2642" t="s">
        <v>1002</v>
      </c>
      <c r="C320" s="2642" t="s">
        <v>1001</v>
      </c>
      <c r="D320" s="329"/>
    </row>
    <row r="321" spans="1:4" ht="15.95" customHeight="1">
      <c r="A321" s="2642"/>
      <c r="B321" s="2642"/>
      <c r="C321" s="2642"/>
      <c r="D321" s="329"/>
    </row>
    <row r="322" spans="1:4" ht="15.95" customHeight="1">
      <c r="A322" s="2642" t="s">
        <v>1000</v>
      </c>
      <c r="B322" s="2642" t="s">
        <v>999</v>
      </c>
      <c r="C322" s="2642" t="s">
        <v>998</v>
      </c>
      <c r="D322" s="329"/>
    </row>
    <row r="323" spans="1:4" ht="15.95" customHeight="1">
      <c r="A323" s="2642"/>
      <c r="B323" s="2642"/>
      <c r="C323" s="2642"/>
      <c r="D323" s="329"/>
    </row>
    <row r="324" spans="1:4" ht="15.95" customHeight="1">
      <c r="A324" s="2642" t="s">
        <v>997</v>
      </c>
      <c r="B324" s="2642" t="s">
        <v>996</v>
      </c>
      <c r="C324" s="2642" t="s">
        <v>995</v>
      </c>
      <c r="D324" s="329"/>
    </row>
    <row r="325" spans="1:4" ht="15.95" customHeight="1">
      <c r="A325" s="2642" t="s">
        <v>994</v>
      </c>
      <c r="B325" s="2642" t="s">
        <v>993</v>
      </c>
      <c r="C325" s="2642" t="s">
        <v>992</v>
      </c>
      <c r="D325" s="329"/>
    </row>
    <row r="326" spans="1:4" ht="15.95" customHeight="1">
      <c r="A326" s="2642" t="s">
        <v>991</v>
      </c>
      <c r="B326" s="2642" t="s">
        <v>990</v>
      </c>
      <c r="C326" s="3330" t="s">
        <v>7046</v>
      </c>
      <c r="D326" s="329"/>
    </row>
    <row r="327" spans="1:4" ht="15.95" customHeight="1">
      <c r="A327" s="2642" t="s">
        <v>989</v>
      </c>
      <c r="B327" s="2642" t="s">
        <v>988</v>
      </c>
      <c r="C327" s="3330" t="s">
        <v>7028</v>
      </c>
      <c r="D327" s="329"/>
    </row>
    <row r="328" spans="1:4" ht="15.95" customHeight="1">
      <c r="A328" s="2642" t="s">
        <v>987</v>
      </c>
      <c r="B328" s="2642" t="s">
        <v>986</v>
      </c>
      <c r="C328" s="2642" t="s">
        <v>985</v>
      </c>
      <c r="D328" s="329"/>
    </row>
    <row r="329" spans="1:4" ht="15.95" customHeight="1">
      <c r="A329" s="2642" t="s">
        <v>984</v>
      </c>
      <c r="B329" s="2642" t="s">
        <v>983</v>
      </c>
      <c r="C329" s="2642" t="s">
        <v>982</v>
      </c>
      <c r="D329" s="329"/>
    </row>
    <row r="330" spans="1:4" ht="15.95" customHeight="1">
      <c r="A330" s="2642"/>
      <c r="B330" s="2642"/>
      <c r="C330" s="2642"/>
      <c r="D330" s="329"/>
    </row>
    <row r="331" spans="1:4" ht="15.95" customHeight="1">
      <c r="A331" s="3326" t="s">
        <v>981</v>
      </c>
      <c r="B331" s="3327"/>
      <c r="C331" s="3327"/>
      <c r="D331" s="329"/>
    </row>
    <row r="332" spans="1:4" ht="15.95" customHeight="1">
      <c r="A332" s="2642"/>
      <c r="B332" s="2642"/>
      <c r="C332" s="2642"/>
      <c r="D332" s="329"/>
    </row>
    <row r="333" spans="1:4" ht="15.95" customHeight="1">
      <c r="A333" s="2642" t="s">
        <v>980</v>
      </c>
      <c r="B333" s="2642" t="s">
        <v>7754</v>
      </c>
      <c r="C333" s="2642" t="s">
        <v>979</v>
      </c>
      <c r="D333" s="329"/>
    </row>
    <row r="334" spans="1:4" ht="15.95" customHeight="1">
      <c r="A334" s="2642" t="s">
        <v>978</v>
      </c>
      <c r="B334" s="2642" t="s">
        <v>975</v>
      </c>
      <c r="C334" s="2642" t="s">
        <v>977</v>
      </c>
      <c r="D334" s="329"/>
    </row>
    <row r="335" spans="1:4" ht="15.95" customHeight="1">
      <c r="A335" s="2642" t="s">
        <v>976</v>
      </c>
      <c r="B335" s="2642" t="s">
        <v>975</v>
      </c>
      <c r="C335" s="2642" t="s">
        <v>974</v>
      </c>
      <c r="D335" s="329"/>
    </row>
    <row r="336" spans="1:4" ht="15.95" customHeight="1">
      <c r="A336" s="2642" t="s">
        <v>973</v>
      </c>
      <c r="B336" s="2642" t="s">
        <v>972</v>
      </c>
      <c r="C336" s="2642" t="s">
        <v>971</v>
      </c>
      <c r="D336" s="329"/>
    </row>
    <row r="337" spans="1:4" ht="15.95" customHeight="1">
      <c r="A337" s="2642" t="s">
        <v>970</v>
      </c>
      <c r="B337" s="2642" t="s">
        <v>969</v>
      </c>
      <c r="C337" s="2642" t="s">
        <v>968</v>
      </c>
      <c r="D337" s="329"/>
    </row>
    <row r="338" spans="1:4" ht="15.95" customHeight="1">
      <c r="A338" s="2642" t="s">
        <v>967</v>
      </c>
      <c r="B338" s="2642" t="s">
        <v>966</v>
      </c>
      <c r="C338" s="2642" t="s">
        <v>965</v>
      </c>
      <c r="D338" s="329"/>
    </row>
    <row r="339" spans="1:4" ht="15.95" customHeight="1">
      <c r="A339" s="2642" t="s">
        <v>964</v>
      </c>
      <c r="B339" s="2642" t="s">
        <v>963</v>
      </c>
      <c r="C339" s="2642" t="s">
        <v>962</v>
      </c>
      <c r="D339" s="329"/>
    </row>
    <row r="340" spans="1:4" ht="15.95" customHeight="1">
      <c r="A340" s="2642" t="s">
        <v>961</v>
      </c>
      <c r="B340" s="2642" t="s">
        <v>960</v>
      </c>
      <c r="C340" s="2642" t="s">
        <v>959</v>
      </c>
      <c r="D340" s="329"/>
    </row>
    <row r="341" spans="1:4" ht="15.95" customHeight="1">
      <c r="A341" s="2642" t="s">
        <v>958</v>
      </c>
      <c r="B341" s="2642" t="s">
        <v>957</v>
      </c>
      <c r="C341" s="2642" t="s">
        <v>956</v>
      </c>
      <c r="D341" s="329"/>
    </row>
    <row r="342" spans="1:4" ht="15.95" customHeight="1">
      <c r="A342" s="2642" t="s">
        <v>955</v>
      </c>
      <c r="B342" s="2642" t="s">
        <v>954</v>
      </c>
      <c r="C342" s="2643" t="s">
        <v>953</v>
      </c>
      <c r="D342" s="329"/>
    </row>
    <row r="343" spans="1:4" ht="15.95" customHeight="1">
      <c r="A343" s="2642" t="s">
        <v>952</v>
      </c>
      <c r="B343" s="2642" t="s">
        <v>951</v>
      </c>
      <c r="C343" s="2643" t="s">
        <v>950</v>
      </c>
      <c r="D343" s="329"/>
    </row>
    <row r="344" spans="1:4" ht="15.95" customHeight="1">
      <c r="A344" s="2642" t="s">
        <v>949</v>
      </c>
      <c r="B344" s="2642" t="s">
        <v>948</v>
      </c>
      <c r="C344" s="2643" t="s">
        <v>947</v>
      </c>
      <c r="D344" s="329"/>
    </row>
    <row r="345" spans="1:4" ht="15.95" customHeight="1">
      <c r="A345" s="2642"/>
      <c r="B345" s="2642"/>
      <c r="C345" s="2643"/>
      <c r="D345" s="329"/>
    </row>
    <row r="346" spans="1:4" ht="15.95" customHeight="1">
      <c r="A346" s="2642" t="s">
        <v>946</v>
      </c>
      <c r="B346" s="2642" t="s">
        <v>944</v>
      </c>
      <c r="C346" s="2642" t="s">
        <v>943</v>
      </c>
      <c r="D346" s="329"/>
    </row>
    <row r="347" spans="1:4" ht="15.95" customHeight="1">
      <c r="A347" s="2642" t="s">
        <v>945</v>
      </c>
      <c r="B347" s="2642" t="s">
        <v>944</v>
      </c>
      <c r="C347" s="2642" t="s">
        <v>943</v>
      </c>
      <c r="D347" s="329"/>
    </row>
    <row r="348" spans="1:4" ht="15.95" customHeight="1">
      <c r="A348" s="2642" t="s">
        <v>942</v>
      </c>
      <c r="B348" s="2642" t="s">
        <v>941</v>
      </c>
      <c r="C348" s="2642" t="s">
        <v>940</v>
      </c>
      <c r="D348" s="329"/>
    </row>
    <row r="349" spans="1:4" ht="15.95" customHeight="1">
      <c r="A349" s="2642" t="s">
        <v>939</v>
      </c>
      <c r="B349" s="2642" t="s">
        <v>938</v>
      </c>
      <c r="C349" s="2642" t="s">
        <v>937</v>
      </c>
      <c r="D349" s="329"/>
    </row>
    <row r="350" spans="1:4" ht="15.95" customHeight="1">
      <c r="A350" s="2642" t="s">
        <v>936</v>
      </c>
      <c r="B350" s="2642" t="s">
        <v>935</v>
      </c>
      <c r="C350" s="2642" t="s">
        <v>934</v>
      </c>
      <c r="D350" s="329"/>
    </row>
    <row r="351" spans="1:4" ht="15.95" customHeight="1">
      <c r="A351" s="2642"/>
      <c r="B351" s="2642"/>
      <c r="C351" s="2642"/>
      <c r="D351" s="329"/>
    </row>
    <row r="352" spans="1:4" ht="15.95" customHeight="1">
      <c r="A352" s="2642" t="s">
        <v>933</v>
      </c>
      <c r="B352" s="2642" t="s">
        <v>932</v>
      </c>
      <c r="C352" s="2642" t="s">
        <v>931</v>
      </c>
      <c r="D352" s="329"/>
    </row>
    <row r="353" spans="1:4" ht="15.95" customHeight="1">
      <c r="A353" s="2642" t="s">
        <v>930</v>
      </c>
      <c r="B353" s="2642" t="s">
        <v>929</v>
      </c>
      <c r="C353" s="2642" t="s">
        <v>928</v>
      </c>
      <c r="D353" s="329"/>
    </row>
    <row r="354" spans="1:4" ht="15.95" customHeight="1">
      <c r="A354" s="2642" t="s">
        <v>927</v>
      </c>
      <c r="B354" s="2642" t="s">
        <v>926</v>
      </c>
      <c r="C354" s="2642" t="s">
        <v>925</v>
      </c>
      <c r="D354" s="329"/>
    </row>
    <row r="355" spans="1:4" ht="15.95" customHeight="1">
      <c r="A355" s="2642" t="s">
        <v>924</v>
      </c>
      <c r="B355" s="2642" t="s">
        <v>923</v>
      </c>
      <c r="C355" s="2642" t="s">
        <v>922</v>
      </c>
      <c r="D355" s="329"/>
    </row>
    <row r="356" spans="1:4" ht="15.95" customHeight="1">
      <c r="A356" s="2642" t="s">
        <v>921</v>
      </c>
      <c r="B356" s="2642" t="s">
        <v>920</v>
      </c>
      <c r="C356" s="2642" t="s">
        <v>919</v>
      </c>
      <c r="D356" s="329"/>
    </row>
    <row r="357" spans="1:4" ht="15.95" customHeight="1">
      <c r="A357" s="2642" t="s">
        <v>918</v>
      </c>
      <c r="B357" s="2642" t="s">
        <v>917</v>
      </c>
      <c r="C357" s="2642" t="s">
        <v>916</v>
      </c>
      <c r="D357" s="329"/>
    </row>
    <row r="358" spans="1:4" ht="15.95" customHeight="1">
      <c r="A358" s="2642" t="s">
        <v>915</v>
      </c>
      <c r="B358" s="2642" t="s">
        <v>914</v>
      </c>
      <c r="C358" s="2642" t="s">
        <v>913</v>
      </c>
      <c r="D358" s="329"/>
    </row>
    <row r="359" spans="1:4" ht="15.95" customHeight="1">
      <c r="A359" s="2642" t="s">
        <v>912</v>
      </c>
      <c r="B359" s="2642" t="s">
        <v>911</v>
      </c>
      <c r="C359" s="2642" t="s">
        <v>910</v>
      </c>
      <c r="D359" s="329"/>
    </row>
    <row r="360" spans="1:4" ht="15.95" customHeight="1">
      <c r="A360" s="3335" t="s">
        <v>909</v>
      </c>
      <c r="B360" s="3335" t="s">
        <v>908</v>
      </c>
      <c r="C360" s="3335" t="s">
        <v>907</v>
      </c>
      <c r="D360" s="329"/>
    </row>
    <row r="361" spans="1:4" ht="16.5" customHeight="1">
      <c r="A361" s="2644"/>
      <c r="B361" s="2644"/>
      <c r="C361" s="2645" t="s">
        <v>906</v>
      </c>
      <c r="D361" s="329"/>
    </row>
    <row r="362" spans="1:4" ht="16.5" customHeight="1">
      <c r="A362" s="329"/>
      <c r="B362" s="329"/>
      <c r="C362" s="329"/>
      <c r="D362" s="329"/>
    </row>
  </sheetData>
  <sheetProtection selectLockedCells="1" selectUnlockedCells="1"/>
  <phoneticPr fontId="2"/>
  <hyperlinks>
    <hyperlink ref="F2" location="目次!F277" display="目　次" xr:uid="{00000000-0004-0000-EA00-000000000000}"/>
  </hyperlinks>
  <printOptions horizontalCentered="1"/>
  <pageMargins left="0.78740157480314965" right="0.19685039370078741" top="0.82677165354330717" bottom="0.62992125984251968" header="0.51181102362204722" footer="0.51181102362204722"/>
  <pageSetup paperSize="9" scale="71" firstPageNumber="0" fitToHeight="7" orientation="portrait" useFirstPageNumber="1" horizontalDpi="300" verticalDpi="300"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
  <sheetViews>
    <sheetView workbookViewId="0"/>
  </sheetViews>
  <sheetFormatPr defaultRowHeight="18.75"/>
  <sheetData/>
  <phoneticPr fontId="2"/>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
  <sheetViews>
    <sheetView workbookViewId="0"/>
  </sheetViews>
  <sheetFormatPr defaultRowHeight="18.75"/>
  <sheetData/>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12"/>
  <sheetViews>
    <sheetView showGridLines="0" zoomScaleNormal="100" zoomScaleSheetLayoutView="100" workbookViewId="0">
      <selection activeCell="Q2" sqref="Q2"/>
    </sheetView>
  </sheetViews>
  <sheetFormatPr defaultRowHeight="13.5"/>
  <cols>
    <col min="1" max="1" width="6.375" style="698" customWidth="1"/>
    <col min="2" max="8" width="5.625" style="698" customWidth="1"/>
    <col min="9" max="15" width="6.25" style="698" customWidth="1"/>
    <col min="16" max="16" width="9" style="698"/>
    <col min="17" max="17" width="8.125" style="698" customWidth="1"/>
    <col min="18" max="16384" width="9" style="698"/>
  </cols>
  <sheetData>
    <row r="1" spans="1:17" ht="15.75" customHeight="1">
      <c r="A1" s="1522" t="s">
        <v>5365</v>
      </c>
    </row>
    <row r="2" spans="1:17" ht="18.75">
      <c r="O2" s="763"/>
      <c r="Q2" s="5207" t="s">
        <v>7930</v>
      </c>
    </row>
    <row r="3" spans="1:17" ht="14.25" thickBot="1">
      <c r="O3" s="1521" t="s">
        <v>5364</v>
      </c>
    </row>
    <row r="4" spans="1:17">
      <c r="A4" s="5328" t="s">
        <v>2058</v>
      </c>
      <c r="B4" s="5269" t="s">
        <v>5056</v>
      </c>
      <c r="C4" s="5330"/>
      <c r="D4" s="5330"/>
      <c r="E4" s="5330"/>
      <c r="F4" s="5330"/>
      <c r="G4" s="5330"/>
      <c r="H4" s="5330"/>
      <c r="I4" s="5330" t="s">
        <v>5363</v>
      </c>
      <c r="J4" s="5330"/>
      <c r="K4" s="5330"/>
      <c r="L4" s="5330"/>
      <c r="M4" s="5330"/>
      <c r="N4" s="5330"/>
      <c r="O4" s="5267"/>
    </row>
    <row r="5" spans="1:17" ht="67.5">
      <c r="A5" s="5329"/>
      <c r="B5" s="1139" t="s">
        <v>5362</v>
      </c>
      <c r="C5" s="1140" t="s">
        <v>5360</v>
      </c>
      <c r="D5" s="1140" t="s">
        <v>5359</v>
      </c>
      <c r="E5" s="1140" t="s">
        <v>5358</v>
      </c>
      <c r="F5" s="1140" t="s">
        <v>5357</v>
      </c>
      <c r="G5" s="1140" t="s">
        <v>5356</v>
      </c>
      <c r="H5" s="1140" t="s">
        <v>5355</v>
      </c>
      <c r="I5" s="1139" t="s">
        <v>5361</v>
      </c>
      <c r="J5" s="1140" t="s">
        <v>5360</v>
      </c>
      <c r="K5" s="1140" t="s">
        <v>5359</v>
      </c>
      <c r="L5" s="1140" t="s">
        <v>5358</v>
      </c>
      <c r="M5" s="1140" t="s">
        <v>5357</v>
      </c>
      <c r="N5" s="1140" t="s">
        <v>5356</v>
      </c>
      <c r="O5" s="1141" t="s">
        <v>5355</v>
      </c>
    </row>
    <row r="6" spans="1:17" ht="29.25" customHeight="1" thickBot="1">
      <c r="A6" s="797" t="s">
        <v>5183</v>
      </c>
      <c r="B6" s="795">
        <v>97</v>
      </c>
      <c r="C6" s="795">
        <v>2</v>
      </c>
      <c r="D6" s="795">
        <v>5</v>
      </c>
      <c r="E6" s="795">
        <v>80</v>
      </c>
      <c r="F6" s="794" t="s">
        <v>219</v>
      </c>
      <c r="G6" s="794" t="s">
        <v>5354</v>
      </c>
      <c r="H6" s="796">
        <v>9</v>
      </c>
      <c r="I6" s="795">
        <v>2058</v>
      </c>
      <c r="J6" s="795">
        <v>52</v>
      </c>
      <c r="K6" s="795">
        <v>227</v>
      </c>
      <c r="L6" s="795">
        <v>1766</v>
      </c>
      <c r="M6" s="794" t="s">
        <v>1946</v>
      </c>
      <c r="N6" s="795">
        <v>4</v>
      </c>
      <c r="O6" s="794">
        <v>9</v>
      </c>
    </row>
    <row r="7" spans="1:17">
      <c r="B7" s="793"/>
      <c r="O7" s="1521" t="s">
        <v>5992</v>
      </c>
    </row>
    <row r="11" spans="1:17">
      <c r="A11" s="792"/>
      <c r="B11" s="792"/>
      <c r="C11" s="792"/>
      <c r="D11" s="792"/>
      <c r="E11" s="792"/>
      <c r="F11" s="792"/>
      <c r="G11" s="792"/>
      <c r="H11" s="792"/>
      <c r="I11" s="792"/>
      <c r="J11" s="792"/>
      <c r="K11" s="792"/>
      <c r="L11" s="792"/>
      <c r="N11" s="792"/>
    </row>
    <row r="12" spans="1:17">
      <c r="A12" s="791"/>
      <c r="B12" s="791"/>
      <c r="C12" s="791"/>
      <c r="D12" s="791"/>
      <c r="E12" s="791"/>
      <c r="F12" s="791"/>
      <c r="G12" s="791"/>
      <c r="H12" s="791"/>
      <c r="I12" s="791"/>
      <c r="J12" s="791"/>
      <c r="K12" s="791"/>
      <c r="L12" s="791"/>
      <c r="N12" s="791"/>
    </row>
  </sheetData>
  <mergeCells count="3">
    <mergeCell ref="A4:A5"/>
    <mergeCell ref="B4:H4"/>
    <mergeCell ref="I4:O4"/>
  </mergeCells>
  <phoneticPr fontId="2"/>
  <hyperlinks>
    <hyperlink ref="Q2" location="目次!F29" display="目　次" xr:uid="{00000000-0004-0000-1600-000000000000}"/>
  </hyperlinks>
  <pageMargins left="0.86614173228346458" right="0.86614173228346458" top="0.98425196850393704" bottom="0.98425196850393704" header="0.51181102362204722" footer="0.51181102362204722"/>
  <pageSetup paperSize="9" scale="83"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61"/>
  <sheetViews>
    <sheetView topLeftCell="M1" zoomScaleNormal="100" zoomScaleSheetLayoutView="100" workbookViewId="0">
      <selection activeCell="S2" sqref="S2"/>
    </sheetView>
  </sheetViews>
  <sheetFormatPr defaultRowHeight="13.5"/>
  <cols>
    <col min="1" max="6" width="1.5" style="798" customWidth="1"/>
    <col min="7" max="7" width="41.375" style="798" customWidth="1"/>
    <col min="8" max="8" width="7.5" style="798" bestFit="1" customWidth="1"/>
    <col min="9" max="9" width="7.5" style="798" customWidth="1"/>
    <col min="10" max="16" width="7.5" style="798" bestFit="1" customWidth="1"/>
    <col min="17" max="17" width="6.875" style="798" customWidth="1"/>
    <col min="18" max="18" width="9" style="798"/>
    <col min="19" max="19" width="7" style="798" customWidth="1"/>
    <col min="20" max="16384" width="9" style="798"/>
  </cols>
  <sheetData>
    <row r="1" spans="1:19" ht="18.75" customHeight="1" thickBot="1">
      <c r="A1" s="1543" t="s">
        <v>5430</v>
      </c>
      <c r="B1" s="4195"/>
      <c r="C1" s="4195"/>
      <c r="D1" s="4195"/>
      <c r="E1" s="4195"/>
      <c r="F1" s="4195"/>
      <c r="G1" s="4195"/>
      <c r="H1" s="4195"/>
      <c r="I1" s="4195"/>
      <c r="J1" s="4195"/>
      <c r="K1" s="4195"/>
      <c r="L1" s="4195"/>
      <c r="M1" s="4195"/>
      <c r="N1" s="4195"/>
      <c r="O1" s="4195"/>
      <c r="P1" s="4195"/>
      <c r="Q1" s="800" t="s">
        <v>5429</v>
      </c>
      <c r="R1" s="4195"/>
      <c r="S1" s="4195"/>
    </row>
    <row r="2" spans="1:19" s="802" customFormat="1" ht="13.5" customHeight="1">
      <c r="A2" s="4196"/>
      <c r="B2" s="4196"/>
      <c r="C2" s="4196"/>
      <c r="D2" s="4196"/>
      <c r="E2" s="4196"/>
      <c r="F2" s="4196"/>
      <c r="G2" s="4197"/>
      <c r="H2" s="4198"/>
      <c r="I2" s="4198"/>
      <c r="J2" s="5337" t="s">
        <v>5428</v>
      </c>
      <c r="K2" s="5338"/>
      <c r="L2" s="5338"/>
      <c r="M2" s="5338"/>
      <c r="N2" s="5338"/>
      <c r="O2" s="5338"/>
      <c r="P2" s="5338"/>
      <c r="Q2" s="5338"/>
      <c r="R2" s="4199"/>
      <c r="S2" s="5207" t="s">
        <v>7930</v>
      </c>
    </row>
    <row r="3" spans="1:19" s="802" customFormat="1" ht="22.5" customHeight="1">
      <c r="A3" s="4200"/>
      <c r="B3" s="4200"/>
      <c r="C3" s="4200"/>
      <c r="D3" s="4200"/>
      <c r="E3" s="4200"/>
      <c r="F3" s="4200"/>
      <c r="G3" s="4201"/>
      <c r="H3" s="4202"/>
      <c r="I3" s="4202"/>
      <c r="J3" s="5341" t="s">
        <v>5427</v>
      </c>
      <c r="K3" s="5342"/>
      <c r="L3" s="5342"/>
      <c r="M3" s="5341" t="s">
        <v>5426</v>
      </c>
      <c r="N3" s="5342"/>
      <c r="O3" s="5343"/>
      <c r="P3" s="5339" t="s">
        <v>5425</v>
      </c>
      <c r="Q3" s="5340"/>
      <c r="R3" s="4199"/>
      <c r="S3" s="4199"/>
    </row>
    <row r="4" spans="1:19" s="802" customFormat="1" ht="40.5">
      <c r="A4" s="5344" t="s">
        <v>6009</v>
      </c>
      <c r="B4" s="5344"/>
      <c r="C4" s="5344"/>
      <c r="D4" s="5344"/>
      <c r="E4" s="5344"/>
      <c r="F4" s="5344"/>
      <c r="G4" s="5345"/>
      <c r="H4" s="4203" t="s">
        <v>5424</v>
      </c>
      <c r="I4" s="4203" t="s">
        <v>6012</v>
      </c>
      <c r="J4" s="4204" t="s">
        <v>5423</v>
      </c>
      <c r="K4" s="4203" t="s">
        <v>6013</v>
      </c>
      <c r="L4" s="4205" t="s">
        <v>6010</v>
      </c>
      <c r="M4" s="4206" t="s">
        <v>5423</v>
      </c>
      <c r="N4" s="4203" t="s">
        <v>6013</v>
      </c>
      <c r="O4" s="4203" t="s">
        <v>6011</v>
      </c>
      <c r="P4" s="4204" t="s">
        <v>5423</v>
      </c>
      <c r="Q4" s="4205" t="s">
        <v>6013</v>
      </c>
      <c r="R4" s="4199"/>
      <c r="S4" s="4199"/>
    </row>
    <row r="5" spans="1:19" s="801" customFormat="1" ht="21.95" customHeight="1">
      <c r="A5" s="5331" t="s">
        <v>5422</v>
      </c>
      <c r="B5" s="5331"/>
      <c r="C5" s="5331"/>
      <c r="D5" s="5331"/>
      <c r="E5" s="5331"/>
      <c r="F5" s="5331"/>
      <c r="G5" s="5332"/>
      <c r="H5" s="4207">
        <v>38806</v>
      </c>
      <c r="I5" s="4207">
        <v>96106</v>
      </c>
      <c r="J5" s="4208">
        <v>3710</v>
      </c>
      <c r="K5" s="4208">
        <v>14485</v>
      </c>
      <c r="L5" s="4209">
        <v>4434</v>
      </c>
      <c r="M5" s="4208">
        <v>8422</v>
      </c>
      <c r="N5" s="4208">
        <v>36319</v>
      </c>
      <c r="O5" s="4209">
        <v>15097</v>
      </c>
      <c r="P5" s="4208">
        <v>3903</v>
      </c>
      <c r="Q5" s="4208">
        <v>20154</v>
      </c>
      <c r="R5" s="4210"/>
      <c r="S5" s="4210"/>
    </row>
    <row r="6" spans="1:19" s="801" customFormat="1" ht="21.95" customHeight="1">
      <c r="A6" s="1142"/>
      <c r="B6" s="1142" t="s">
        <v>5420</v>
      </c>
      <c r="C6" s="1142"/>
      <c r="D6" s="5331" t="s">
        <v>5421</v>
      </c>
      <c r="E6" s="5331"/>
      <c r="F6" s="5331"/>
      <c r="G6" s="5332"/>
      <c r="H6" s="4207">
        <v>26550</v>
      </c>
      <c r="I6" s="4207">
        <v>83262</v>
      </c>
      <c r="J6" s="4208">
        <v>3287</v>
      </c>
      <c r="K6" s="4208">
        <v>14419</v>
      </c>
      <c r="L6" s="4209">
        <v>4418</v>
      </c>
      <c r="M6" s="4208">
        <v>8382</v>
      </c>
      <c r="N6" s="4208">
        <v>36171</v>
      </c>
      <c r="O6" s="4209">
        <v>15038</v>
      </c>
      <c r="P6" s="4208">
        <v>3895</v>
      </c>
      <c r="Q6" s="4208">
        <v>20104</v>
      </c>
      <c r="R6" s="4210"/>
      <c r="S6" s="4210"/>
    </row>
    <row r="7" spans="1:19" s="801" customFormat="1" ht="21.95" customHeight="1">
      <c r="A7" s="1142"/>
      <c r="B7" s="1142"/>
      <c r="C7" s="1142" t="s">
        <v>5419</v>
      </c>
      <c r="D7" s="1142"/>
      <c r="E7" s="5331" t="s">
        <v>5418</v>
      </c>
      <c r="F7" s="5331"/>
      <c r="G7" s="5332"/>
      <c r="H7" s="4207">
        <v>20883</v>
      </c>
      <c r="I7" s="4207">
        <v>57480</v>
      </c>
      <c r="J7" s="4208">
        <v>2451</v>
      </c>
      <c r="K7" s="4208">
        <v>9462</v>
      </c>
      <c r="L7" s="4209">
        <v>3299</v>
      </c>
      <c r="M7" s="4208">
        <v>5877</v>
      </c>
      <c r="N7" s="4208">
        <v>22212</v>
      </c>
      <c r="O7" s="4209">
        <v>10539</v>
      </c>
      <c r="P7" s="4208" t="s">
        <v>5366</v>
      </c>
      <c r="Q7" s="4208" t="s">
        <v>5366</v>
      </c>
      <c r="R7" s="4210"/>
      <c r="S7" s="4210"/>
    </row>
    <row r="8" spans="1:19" s="801" customFormat="1" ht="21.95" customHeight="1">
      <c r="A8" s="1142"/>
      <c r="B8" s="1142"/>
      <c r="C8" s="1142"/>
      <c r="D8" s="1143" t="s">
        <v>5417</v>
      </c>
      <c r="E8" s="1143"/>
      <c r="F8" s="5331" t="s">
        <v>5416</v>
      </c>
      <c r="G8" s="5332"/>
      <c r="H8" s="4207">
        <v>8315</v>
      </c>
      <c r="I8" s="4207">
        <v>16630</v>
      </c>
      <c r="J8" s="4208" t="s">
        <v>5366</v>
      </c>
      <c r="K8" s="4208" t="s">
        <v>5366</v>
      </c>
      <c r="L8" s="4209" t="s">
        <v>5366</v>
      </c>
      <c r="M8" s="4208" t="s">
        <v>5366</v>
      </c>
      <c r="N8" s="4208" t="s">
        <v>5366</v>
      </c>
      <c r="O8" s="4209" t="s">
        <v>5366</v>
      </c>
      <c r="P8" s="4208" t="s">
        <v>5366</v>
      </c>
      <c r="Q8" s="4208" t="s">
        <v>5366</v>
      </c>
      <c r="R8" s="4210"/>
      <c r="S8" s="4210"/>
    </row>
    <row r="9" spans="1:19" s="801" customFormat="1" ht="21.95" customHeight="1">
      <c r="A9" s="1142"/>
      <c r="B9" s="1142"/>
      <c r="C9" s="1142"/>
      <c r="D9" s="1143" t="s">
        <v>5415</v>
      </c>
      <c r="E9" s="1143"/>
      <c r="F9" s="5331" t="s">
        <v>5414</v>
      </c>
      <c r="G9" s="5332"/>
      <c r="H9" s="4207">
        <v>8939</v>
      </c>
      <c r="I9" s="4207">
        <v>32476</v>
      </c>
      <c r="J9" s="4208">
        <v>2310</v>
      </c>
      <c r="K9" s="4208">
        <v>9030</v>
      </c>
      <c r="L9" s="4209">
        <v>3116</v>
      </c>
      <c r="M9" s="4208">
        <v>5063</v>
      </c>
      <c r="N9" s="4208">
        <v>19936</v>
      </c>
      <c r="O9" s="4209">
        <v>9237</v>
      </c>
      <c r="P9" s="4208" t="s">
        <v>5366</v>
      </c>
      <c r="Q9" s="4208" t="s">
        <v>5366</v>
      </c>
      <c r="R9" s="4210"/>
      <c r="S9" s="4210"/>
    </row>
    <row r="10" spans="1:19" s="801" customFormat="1" ht="21.95" customHeight="1">
      <c r="A10" s="1142"/>
      <c r="B10" s="1142"/>
      <c r="C10" s="1142"/>
      <c r="D10" s="1143" t="s">
        <v>5413</v>
      </c>
      <c r="E10" s="1143"/>
      <c r="F10" s="5331" t="s">
        <v>5412</v>
      </c>
      <c r="G10" s="5332"/>
      <c r="H10" s="4207">
        <v>547</v>
      </c>
      <c r="I10" s="4207">
        <v>1227</v>
      </c>
      <c r="J10" s="4208">
        <v>8</v>
      </c>
      <c r="K10" s="4208">
        <v>23</v>
      </c>
      <c r="L10" s="4209">
        <v>9</v>
      </c>
      <c r="M10" s="4208">
        <v>73</v>
      </c>
      <c r="N10" s="4208">
        <v>189</v>
      </c>
      <c r="O10" s="4209">
        <v>106</v>
      </c>
      <c r="P10" s="4208" t="s">
        <v>5366</v>
      </c>
      <c r="Q10" s="4208" t="s">
        <v>5366</v>
      </c>
      <c r="R10" s="4210"/>
      <c r="S10" s="4210"/>
    </row>
    <row r="11" spans="1:19" s="801" customFormat="1" ht="21.95" customHeight="1">
      <c r="A11" s="1142"/>
      <c r="B11" s="1142"/>
      <c r="C11" s="1142"/>
      <c r="D11" s="1143" t="s">
        <v>5411</v>
      </c>
      <c r="E11" s="1143"/>
      <c r="F11" s="5331" t="s">
        <v>5410</v>
      </c>
      <c r="G11" s="5332"/>
      <c r="H11" s="4207">
        <v>3082</v>
      </c>
      <c r="I11" s="4207">
        <v>7147</v>
      </c>
      <c r="J11" s="4208">
        <v>133</v>
      </c>
      <c r="K11" s="4208">
        <v>409</v>
      </c>
      <c r="L11" s="4209">
        <v>174</v>
      </c>
      <c r="M11" s="4208">
        <v>741</v>
      </c>
      <c r="N11" s="4208">
        <v>2087</v>
      </c>
      <c r="O11" s="4209">
        <v>1196</v>
      </c>
      <c r="P11" s="4208" t="s">
        <v>5366</v>
      </c>
      <c r="Q11" s="4208" t="s">
        <v>5366</v>
      </c>
      <c r="R11" s="4210"/>
      <c r="S11" s="4210"/>
    </row>
    <row r="12" spans="1:19" s="801" customFormat="1" ht="21.95" customHeight="1">
      <c r="A12" s="1142"/>
      <c r="B12" s="1142"/>
      <c r="C12" s="1142"/>
      <c r="D12" s="1143"/>
      <c r="E12" s="1143"/>
      <c r="F12" s="3789"/>
      <c r="G12" s="3790"/>
      <c r="H12" s="4207"/>
      <c r="I12" s="4207"/>
      <c r="J12" s="4208"/>
      <c r="K12" s="4208"/>
      <c r="L12" s="4209"/>
      <c r="M12" s="4208"/>
      <c r="N12" s="4208"/>
      <c r="O12" s="4209"/>
      <c r="P12" s="4208"/>
      <c r="Q12" s="4208"/>
      <c r="R12" s="4210"/>
      <c r="S12" s="4210"/>
    </row>
    <row r="13" spans="1:19" s="801" customFormat="1" ht="21.95" customHeight="1">
      <c r="A13" s="1142"/>
      <c r="B13" s="1142"/>
      <c r="C13" s="1142" t="s">
        <v>5408</v>
      </c>
      <c r="D13" s="1142"/>
      <c r="E13" s="5331" t="s">
        <v>5409</v>
      </c>
      <c r="F13" s="5331"/>
      <c r="G13" s="5332"/>
      <c r="H13" s="4207">
        <v>5667</v>
      </c>
      <c r="I13" s="4207">
        <v>25782</v>
      </c>
      <c r="J13" s="4208">
        <v>836</v>
      </c>
      <c r="K13" s="4208">
        <v>4957</v>
      </c>
      <c r="L13" s="4209">
        <v>1119</v>
      </c>
      <c r="M13" s="4208">
        <v>2505</v>
      </c>
      <c r="N13" s="4208">
        <v>13959</v>
      </c>
      <c r="O13" s="4209">
        <v>4499</v>
      </c>
      <c r="P13" s="4208">
        <v>3895</v>
      </c>
      <c r="Q13" s="4208">
        <v>20104</v>
      </c>
      <c r="R13" s="4210"/>
      <c r="S13" s="4210"/>
    </row>
    <row r="14" spans="1:19" s="801" customFormat="1" ht="21.95" customHeight="1">
      <c r="A14" s="1142"/>
      <c r="B14" s="1142"/>
      <c r="C14" s="1142"/>
      <c r="D14" s="1143" t="s">
        <v>5407</v>
      </c>
      <c r="E14" s="1143"/>
      <c r="F14" s="5331" t="s">
        <v>5406</v>
      </c>
      <c r="G14" s="5332"/>
      <c r="H14" s="4207">
        <v>343</v>
      </c>
      <c r="I14" s="4207">
        <v>1372</v>
      </c>
      <c r="J14" s="4208" t="s">
        <v>5366</v>
      </c>
      <c r="K14" s="4208" t="s">
        <v>5366</v>
      </c>
      <c r="L14" s="4209" t="s">
        <v>5366</v>
      </c>
      <c r="M14" s="4208" t="s">
        <v>5366</v>
      </c>
      <c r="N14" s="4208" t="s">
        <v>5366</v>
      </c>
      <c r="O14" s="4209" t="s">
        <v>5366</v>
      </c>
      <c r="P14" s="4208" t="s">
        <v>5366</v>
      </c>
      <c r="Q14" s="4208" t="s">
        <v>5366</v>
      </c>
      <c r="R14" s="4210"/>
      <c r="S14" s="4210"/>
    </row>
    <row r="15" spans="1:19" s="801" customFormat="1" ht="21.95" customHeight="1">
      <c r="A15" s="1142"/>
      <c r="B15" s="1142"/>
      <c r="C15" s="1142"/>
      <c r="D15" s="1143"/>
      <c r="E15" s="1143" t="s">
        <v>5381</v>
      </c>
      <c r="F15" s="1143"/>
      <c r="G15" s="3790" t="s">
        <v>5405</v>
      </c>
      <c r="H15" s="4207">
        <v>282</v>
      </c>
      <c r="I15" s="4207">
        <v>1128</v>
      </c>
      <c r="J15" s="4208" t="s">
        <v>5366</v>
      </c>
      <c r="K15" s="4208" t="s">
        <v>5366</v>
      </c>
      <c r="L15" s="4209" t="s">
        <v>5366</v>
      </c>
      <c r="M15" s="4208" t="s">
        <v>5366</v>
      </c>
      <c r="N15" s="4208" t="s">
        <v>5366</v>
      </c>
      <c r="O15" s="4209" t="s">
        <v>5366</v>
      </c>
      <c r="P15" s="4208" t="s">
        <v>5366</v>
      </c>
      <c r="Q15" s="4208" t="s">
        <v>5366</v>
      </c>
      <c r="R15" s="4210"/>
      <c r="S15" s="4210"/>
    </row>
    <row r="16" spans="1:19" s="801" customFormat="1" ht="21.95" customHeight="1">
      <c r="A16" s="1142"/>
      <c r="B16" s="1142"/>
      <c r="C16" s="1142"/>
      <c r="D16" s="1143"/>
      <c r="E16" s="1143" t="s">
        <v>5379</v>
      </c>
      <c r="F16" s="1143"/>
      <c r="G16" s="3790" t="s">
        <v>5404</v>
      </c>
      <c r="H16" s="4207">
        <v>61</v>
      </c>
      <c r="I16" s="4207">
        <v>244</v>
      </c>
      <c r="J16" s="4208" t="s">
        <v>5366</v>
      </c>
      <c r="K16" s="4208" t="s">
        <v>5366</v>
      </c>
      <c r="L16" s="4209" t="s">
        <v>5366</v>
      </c>
      <c r="M16" s="4208" t="s">
        <v>5366</v>
      </c>
      <c r="N16" s="4208" t="s">
        <v>5366</v>
      </c>
      <c r="O16" s="4209" t="s">
        <v>5366</v>
      </c>
      <c r="P16" s="4208" t="s">
        <v>5366</v>
      </c>
      <c r="Q16" s="4208" t="s">
        <v>5366</v>
      </c>
      <c r="R16" s="4210"/>
      <c r="S16" s="4210"/>
    </row>
    <row r="17" spans="1:19" s="801" customFormat="1" ht="21.95" customHeight="1">
      <c r="A17" s="1142"/>
      <c r="B17" s="1142"/>
      <c r="C17" s="1142"/>
      <c r="D17" s="1143"/>
      <c r="E17" s="1143"/>
      <c r="F17" s="1143"/>
      <c r="G17" s="3790"/>
      <c r="H17" s="4207"/>
      <c r="I17" s="4207"/>
      <c r="J17" s="4208"/>
      <c r="K17" s="4208"/>
      <c r="L17" s="4209"/>
      <c r="M17" s="4208"/>
      <c r="N17" s="4208"/>
      <c r="O17" s="4209"/>
      <c r="P17" s="4208"/>
      <c r="Q17" s="4208"/>
      <c r="R17" s="4210"/>
      <c r="S17" s="4210"/>
    </row>
    <row r="18" spans="1:19" s="801" customFormat="1" ht="21.95" customHeight="1">
      <c r="A18" s="1142"/>
      <c r="B18" s="1142"/>
      <c r="C18" s="1142"/>
      <c r="D18" s="1143" t="s">
        <v>5403</v>
      </c>
      <c r="E18" s="1143"/>
      <c r="F18" s="5331" t="s">
        <v>5402</v>
      </c>
      <c r="G18" s="5332"/>
      <c r="H18" s="4207">
        <v>986</v>
      </c>
      <c r="I18" s="4207">
        <v>2958</v>
      </c>
      <c r="J18" s="4208" t="s">
        <v>5366</v>
      </c>
      <c r="K18" s="4208" t="s">
        <v>5366</v>
      </c>
      <c r="L18" s="4209" t="s">
        <v>5366</v>
      </c>
      <c r="M18" s="4208" t="s">
        <v>5366</v>
      </c>
      <c r="N18" s="4208" t="s">
        <v>5366</v>
      </c>
      <c r="O18" s="4209" t="s">
        <v>5366</v>
      </c>
      <c r="P18" s="4208" t="s">
        <v>5366</v>
      </c>
      <c r="Q18" s="4208" t="s">
        <v>5366</v>
      </c>
      <c r="R18" s="4210"/>
      <c r="S18" s="4210"/>
    </row>
    <row r="19" spans="1:19" s="801" customFormat="1" ht="21.95" customHeight="1">
      <c r="A19" s="1142"/>
      <c r="B19" s="1142"/>
      <c r="C19" s="1142"/>
      <c r="D19" s="1143"/>
      <c r="E19" s="1143" t="s">
        <v>5381</v>
      </c>
      <c r="F19" s="1143"/>
      <c r="G19" s="3790" t="s">
        <v>5401</v>
      </c>
      <c r="H19" s="4207">
        <v>754</v>
      </c>
      <c r="I19" s="4207">
        <v>2262</v>
      </c>
      <c r="J19" s="4208" t="s">
        <v>5366</v>
      </c>
      <c r="K19" s="4208" t="s">
        <v>5366</v>
      </c>
      <c r="L19" s="4209" t="s">
        <v>5366</v>
      </c>
      <c r="M19" s="4208" t="s">
        <v>5366</v>
      </c>
      <c r="N19" s="4208" t="s">
        <v>5366</v>
      </c>
      <c r="O19" s="4209" t="s">
        <v>5366</v>
      </c>
      <c r="P19" s="4208" t="s">
        <v>5366</v>
      </c>
      <c r="Q19" s="4208" t="s">
        <v>5366</v>
      </c>
      <c r="R19" s="4210"/>
      <c r="S19" s="4210"/>
    </row>
    <row r="20" spans="1:19" s="801" customFormat="1" ht="21.95" customHeight="1">
      <c r="A20" s="1142"/>
      <c r="B20" s="1142"/>
      <c r="C20" s="1142"/>
      <c r="D20" s="1143"/>
      <c r="E20" s="1143" t="s">
        <v>5379</v>
      </c>
      <c r="F20" s="1143"/>
      <c r="G20" s="3790" t="s">
        <v>5400</v>
      </c>
      <c r="H20" s="4207">
        <v>232</v>
      </c>
      <c r="I20" s="4207">
        <v>696</v>
      </c>
      <c r="J20" s="4208" t="s">
        <v>5366</v>
      </c>
      <c r="K20" s="4208" t="s">
        <v>5366</v>
      </c>
      <c r="L20" s="4209" t="s">
        <v>5366</v>
      </c>
      <c r="M20" s="4208" t="s">
        <v>5366</v>
      </c>
      <c r="N20" s="4208" t="s">
        <v>5366</v>
      </c>
      <c r="O20" s="4209" t="s">
        <v>5366</v>
      </c>
      <c r="P20" s="4208" t="s">
        <v>5366</v>
      </c>
      <c r="Q20" s="4208" t="s">
        <v>5366</v>
      </c>
      <c r="R20" s="4210"/>
      <c r="S20" s="4210"/>
    </row>
    <row r="21" spans="1:19" s="801" customFormat="1" ht="21.95" customHeight="1">
      <c r="A21" s="1142"/>
      <c r="B21" s="1142"/>
      <c r="C21" s="1142"/>
      <c r="D21" s="1143"/>
      <c r="E21" s="1143"/>
      <c r="F21" s="1143"/>
      <c r="G21" s="3790"/>
      <c r="H21" s="4207"/>
      <c r="I21" s="4207"/>
      <c r="J21" s="4208"/>
      <c r="K21" s="4208"/>
      <c r="L21" s="4209"/>
      <c r="M21" s="4208"/>
      <c r="N21" s="4208"/>
      <c r="O21" s="4209"/>
      <c r="P21" s="4208"/>
      <c r="Q21" s="4208"/>
      <c r="R21" s="4210"/>
      <c r="S21" s="4210"/>
    </row>
    <row r="22" spans="1:19" s="801" customFormat="1" ht="21.95" customHeight="1">
      <c r="A22" s="1142"/>
      <c r="B22" s="1142"/>
      <c r="C22" s="1142"/>
      <c r="D22" s="1143" t="s">
        <v>5399</v>
      </c>
      <c r="E22" s="1143"/>
      <c r="F22" s="5331" t="s">
        <v>5398</v>
      </c>
      <c r="G22" s="5332"/>
      <c r="H22" s="4207">
        <v>1183</v>
      </c>
      <c r="I22" s="4207">
        <v>7047</v>
      </c>
      <c r="J22" s="4208">
        <v>266</v>
      </c>
      <c r="K22" s="4208">
        <v>1643</v>
      </c>
      <c r="L22" s="4209">
        <v>361</v>
      </c>
      <c r="M22" s="4208">
        <v>887</v>
      </c>
      <c r="N22" s="4208">
        <v>5436</v>
      </c>
      <c r="O22" s="4209">
        <v>1719</v>
      </c>
      <c r="P22" s="4208">
        <v>1183</v>
      </c>
      <c r="Q22" s="4208">
        <v>7047</v>
      </c>
      <c r="R22" s="4210"/>
      <c r="S22" s="4210"/>
    </row>
    <row r="23" spans="1:19" s="801" customFormat="1" ht="21.95" customHeight="1">
      <c r="A23" s="1142"/>
      <c r="B23" s="1142"/>
      <c r="C23" s="1142"/>
      <c r="D23" s="1143"/>
      <c r="E23" s="1143" t="s">
        <v>5381</v>
      </c>
      <c r="F23" s="1143"/>
      <c r="G23" s="3790" t="s">
        <v>5397</v>
      </c>
      <c r="H23" s="4207">
        <v>955</v>
      </c>
      <c r="I23" s="4207">
        <v>5691</v>
      </c>
      <c r="J23" s="4208">
        <v>204</v>
      </c>
      <c r="K23" s="4208">
        <v>1266</v>
      </c>
      <c r="L23" s="4209">
        <v>281</v>
      </c>
      <c r="M23" s="4208">
        <v>716</v>
      </c>
      <c r="N23" s="4208">
        <v>4389</v>
      </c>
      <c r="O23" s="4209">
        <v>1387</v>
      </c>
      <c r="P23" s="4208">
        <v>955</v>
      </c>
      <c r="Q23" s="4208">
        <v>5691</v>
      </c>
      <c r="R23" s="4210"/>
      <c r="S23" s="4210"/>
    </row>
    <row r="24" spans="1:19" s="801" customFormat="1" ht="21.95" customHeight="1">
      <c r="A24" s="1142"/>
      <c r="B24" s="1142"/>
      <c r="C24" s="1142"/>
      <c r="D24" s="1143"/>
      <c r="E24" s="1143" t="s">
        <v>5379</v>
      </c>
      <c r="F24" s="1143"/>
      <c r="G24" s="3790" t="s">
        <v>5396</v>
      </c>
      <c r="H24" s="4207">
        <v>228</v>
      </c>
      <c r="I24" s="4207">
        <v>1356</v>
      </c>
      <c r="J24" s="4208">
        <v>62</v>
      </c>
      <c r="K24" s="4208">
        <v>377</v>
      </c>
      <c r="L24" s="4209">
        <v>80</v>
      </c>
      <c r="M24" s="4208">
        <v>171</v>
      </c>
      <c r="N24" s="4208">
        <v>1047</v>
      </c>
      <c r="O24" s="4209">
        <v>332</v>
      </c>
      <c r="P24" s="4208">
        <v>228</v>
      </c>
      <c r="Q24" s="4208">
        <v>1356</v>
      </c>
      <c r="R24" s="4210"/>
      <c r="S24" s="4210"/>
    </row>
    <row r="25" spans="1:19" s="801" customFormat="1" ht="21.95" customHeight="1">
      <c r="A25" s="1142"/>
      <c r="B25" s="1142"/>
      <c r="C25" s="1142"/>
      <c r="D25" s="1143"/>
      <c r="E25" s="1143"/>
      <c r="F25" s="1143"/>
      <c r="G25" s="3790"/>
      <c r="H25" s="4207"/>
      <c r="I25" s="4207"/>
      <c r="J25" s="4208"/>
      <c r="K25" s="4208"/>
      <c r="L25" s="4209"/>
      <c r="M25" s="4208"/>
      <c r="N25" s="4208"/>
      <c r="O25" s="4209"/>
      <c r="P25" s="4208"/>
      <c r="Q25" s="4208"/>
      <c r="R25" s="4210"/>
      <c r="S25" s="4210"/>
    </row>
    <row r="26" spans="1:19" s="801" customFormat="1" ht="21.95" customHeight="1">
      <c r="A26" s="1142"/>
      <c r="B26" s="1142"/>
      <c r="C26" s="1142"/>
      <c r="D26" s="1143" t="s">
        <v>5395</v>
      </c>
      <c r="E26" s="1143"/>
      <c r="F26" s="5331" t="s">
        <v>5394</v>
      </c>
      <c r="G26" s="5332"/>
      <c r="H26" s="4207">
        <v>1440</v>
      </c>
      <c r="I26" s="4207">
        <v>6701</v>
      </c>
      <c r="J26" s="4208">
        <v>193</v>
      </c>
      <c r="K26" s="4208">
        <v>983</v>
      </c>
      <c r="L26" s="4209">
        <v>253</v>
      </c>
      <c r="M26" s="4208">
        <v>698</v>
      </c>
      <c r="N26" s="4208">
        <v>3496</v>
      </c>
      <c r="O26" s="4209">
        <v>1236</v>
      </c>
      <c r="P26" s="4208">
        <v>1440</v>
      </c>
      <c r="Q26" s="4208">
        <v>6701</v>
      </c>
      <c r="R26" s="4210"/>
      <c r="S26" s="4210"/>
    </row>
    <row r="27" spans="1:19" s="801" customFormat="1" ht="21.95" customHeight="1">
      <c r="A27" s="1142"/>
      <c r="B27" s="1142"/>
      <c r="C27" s="1142"/>
      <c r="D27" s="1143"/>
      <c r="E27" s="1143" t="s">
        <v>5381</v>
      </c>
      <c r="F27" s="1143"/>
      <c r="G27" s="3790" t="s">
        <v>5393</v>
      </c>
      <c r="H27" s="4207">
        <v>1119</v>
      </c>
      <c r="I27" s="4207">
        <v>5174</v>
      </c>
      <c r="J27" s="4208">
        <v>134</v>
      </c>
      <c r="K27" s="4208">
        <v>670</v>
      </c>
      <c r="L27" s="4209">
        <v>168</v>
      </c>
      <c r="M27" s="4208">
        <v>528</v>
      </c>
      <c r="N27" s="4208">
        <v>2625</v>
      </c>
      <c r="O27" s="4209">
        <v>912</v>
      </c>
      <c r="P27" s="4208">
        <v>1119</v>
      </c>
      <c r="Q27" s="4208">
        <v>5174</v>
      </c>
      <c r="R27" s="4210"/>
      <c r="S27" s="4210"/>
    </row>
    <row r="28" spans="1:19" s="801" customFormat="1" ht="21.95" customHeight="1">
      <c r="A28" s="1142"/>
      <c r="B28" s="1142"/>
      <c r="C28" s="1142"/>
      <c r="D28" s="1143"/>
      <c r="E28" s="1143" t="s">
        <v>5379</v>
      </c>
      <c r="F28" s="1143"/>
      <c r="G28" s="3790" t="s">
        <v>5392</v>
      </c>
      <c r="H28" s="4207">
        <v>318</v>
      </c>
      <c r="I28" s="4207">
        <v>1514</v>
      </c>
      <c r="J28" s="4208">
        <v>59</v>
      </c>
      <c r="K28" s="4208">
        <v>313</v>
      </c>
      <c r="L28" s="4209">
        <v>85</v>
      </c>
      <c r="M28" s="4208">
        <v>170</v>
      </c>
      <c r="N28" s="4208">
        <v>871</v>
      </c>
      <c r="O28" s="4209">
        <v>324</v>
      </c>
      <c r="P28" s="4208">
        <v>318</v>
      </c>
      <c r="Q28" s="4208">
        <v>1514</v>
      </c>
      <c r="R28" s="4210"/>
      <c r="S28" s="4210"/>
    </row>
    <row r="29" spans="1:19" s="801" customFormat="1" ht="21.95" customHeight="1">
      <c r="A29" s="1142"/>
      <c r="B29" s="1142"/>
      <c r="C29" s="1142"/>
      <c r="D29" s="1143"/>
      <c r="E29" s="1143"/>
      <c r="F29" s="1143"/>
      <c r="G29" s="3790"/>
      <c r="H29" s="4207"/>
      <c r="I29" s="4207"/>
      <c r="J29" s="4208"/>
      <c r="K29" s="4208"/>
      <c r="L29" s="4209"/>
      <c r="M29" s="4208"/>
      <c r="N29" s="4208"/>
      <c r="O29" s="4209"/>
      <c r="P29" s="4208"/>
      <c r="Q29" s="4208"/>
      <c r="R29" s="4210"/>
      <c r="S29" s="4210"/>
    </row>
    <row r="30" spans="1:19" s="801" customFormat="1" ht="21.95" customHeight="1">
      <c r="A30" s="1142"/>
      <c r="B30" s="1142"/>
      <c r="C30" s="1142"/>
      <c r="D30" s="1143" t="s">
        <v>5391</v>
      </c>
      <c r="E30" s="1143"/>
      <c r="F30" s="5335" t="s">
        <v>5390</v>
      </c>
      <c r="G30" s="5336"/>
      <c r="H30" s="4207">
        <v>91</v>
      </c>
      <c r="I30" s="4207">
        <v>308</v>
      </c>
      <c r="J30" s="4208">
        <v>8</v>
      </c>
      <c r="K30" s="4208">
        <v>40</v>
      </c>
      <c r="L30" s="4209">
        <v>11</v>
      </c>
      <c r="M30" s="4208">
        <v>16</v>
      </c>
      <c r="N30" s="4208">
        <v>73</v>
      </c>
      <c r="O30" s="4209">
        <v>22</v>
      </c>
      <c r="P30" s="4208" t="s">
        <v>5366</v>
      </c>
      <c r="Q30" s="4208" t="s">
        <v>5366</v>
      </c>
      <c r="R30" s="4210"/>
      <c r="S30" s="4210"/>
    </row>
    <row r="31" spans="1:19" s="801" customFormat="1" ht="21.95" customHeight="1">
      <c r="A31" s="1142"/>
      <c r="B31" s="1142"/>
      <c r="C31" s="1142"/>
      <c r="D31" s="1143"/>
      <c r="E31" s="1143"/>
      <c r="F31" s="3791"/>
      <c r="G31" s="3792"/>
      <c r="H31" s="4207"/>
      <c r="I31" s="4207"/>
      <c r="J31" s="4208"/>
      <c r="K31" s="4208"/>
      <c r="L31" s="4209"/>
      <c r="M31" s="4208"/>
      <c r="N31" s="4208"/>
      <c r="O31" s="4209"/>
      <c r="P31" s="4208"/>
      <c r="Q31" s="4208"/>
      <c r="R31" s="4210"/>
      <c r="S31" s="4210"/>
    </row>
    <row r="32" spans="1:19" s="801" customFormat="1" ht="21.95" customHeight="1">
      <c r="A32" s="1142"/>
      <c r="B32" s="1142"/>
      <c r="C32" s="1142"/>
      <c r="D32" s="1143" t="s">
        <v>5389</v>
      </c>
      <c r="E32" s="1143"/>
      <c r="F32" s="5335" t="s">
        <v>5388</v>
      </c>
      <c r="G32" s="5336"/>
      <c r="H32" s="4207">
        <v>438</v>
      </c>
      <c r="I32" s="4207">
        <v>2095</v>
      </c>
      <c r="J32" s="4208">
        <v>94</v>
      </c>
      <c r="K32" s="4208">
        <v>487</v>
      </c>
      <c r="L32" s="4209">
        <v>120</v>
      </c>
      <c r="M32" s="4208">
        <v>304</v>
      </c>
      <c r="N32" s="4208">
        <v>1500</v>
      </c>
      <c r="O32" s="4209">
        <v>478</v>
      </c>
      <c r="P32" s="4208">
        <v>395</v>
      </c>
      <c r="Q32" s="4208">
        <v>1882</v>
      </c>
      <c r="R32" s="4210"/>
      <c r="S32" s="4210"/>
    </row>
    <row r="33" spans="1:19" s="801" customFormat="1" ht="21.95" customHeight="1">
      <c r="A33" s="1142"/>
      <c r="B33" s="1142"/>
      <c r="C33" s="1142"/>
      <c r="D33" s="1143"/>
      <c r="E33" s="1143"/>
      <c r="F33" s="3791"/>
      <c r="G33" s="3792"/>
      <c r="H33" s="4207"/>
      <c r="I33" s="4207"/>
      <c r="J33" s="4208"/>
      <c r="K33" s="4208"/>
      <c r="L33" s="4209"/>
      <c r="M33" s="4208"/>
      <c r="N33" s="4208"/>
      <c r="O33" s="4209"/>
      <c r="P33" s="4208"/>
      <c r="Q33" s="4208"/>
      <c r="R33" s="4210"/>
      <c r="S33" s="4210"/>
    </row>
    <row r="34" spans="1:19" s="801" customFormat="1" ht="21.95" customHeight="1">
      <c r="A34" s="1142"/>
      <c r="B34" s="1142"/>
      <c r="C34" s="1142"/>
      <c r="D34" s="1143" t="s">
        <v>5387</v>
      </c>
      <c r="E34" s="1143"/>
      <c r="F34" s="5335" t="s">
        <v>5386</v>
      </c>
      <c r="G34" s="5336"/>
      <c r="H34" s="4207">
        <v>115</v>
      </c>
      <c r="I34" s="4207">
        <v>647</v>
      </c>
      <c r="J34" s="4208">
        <v>36</v>
      </c>
      <c r="K34" s="4208">
        <v>265</v>
      </c>
      <c r="L34" s="4209">
        <v>50</v>
      </c>
      <c r="M34" s="4208">
        <v>44</v>
      </c>
      <c r="N34" s="4208">
        <v>312</v>
      </c>
      <c r="O34" s="4209">
        <v>71</v>
      </c>
      <c r="P34" s="4208">
        <v>71</v>
      </c>
      <c r="Q34" s="4208">
        <v>444</v>
      </c>
      <c r="R34" s="4210"/>
      <c r="S34" s="4210"/>
    </row>
    <row r="35" spans="1:19" s="801" customFormat="1" ht="21.95" customHeight="1">
      <c r="A35" s="1142"/>
      <c r="B35" s="1142"/>
      <c r="C35" s="1142"/>
      <c r="D35" s="1143"/>
      <c r="E35" s="1143" t="s">
        <v>5381</v>
      </c>
      <c r="F35" s="1143"/>
      <c r="G35" s="3790" t="s">
        <v>5385</v>
      </c>
      <c r="H35" s="4207">
        <v>53</v>
      </c>
      <c r="I35" s="4207">
        <v>7</v>
      </c>
      <c r="J35" s="4208">
        <v>1</v>
      </c>
      <c r="K35" s="4208">
        <v>7</v>
      </c>
      <c r="L35" s="4209">
        <v>1</v>
      </c>
      <c r="M35" s="4208">
        <v>4</v>
      </c>
      <c r="N35" s="4208">
        <v>21</v>
      </c>
      <c r="O35" s="4209">
        <v>5</v>
      </c>
      <c r="P35" s="4208">
        <v>21</v>
      </c>
      <c r="Q35" s="4208">
        <v>102</v>
      </c>
      <c r="R35" s="4210"/>
      <c r="S35" s="4210"/>
    </row>
    <row r="36" spans="1:19" s="801" customFormat="1" ht="21.95" customHeight="1">
      <c r="A36" s="1142"/>
      <c r="B36" s="1142"/>
      <c r="C36" s="1142"/>
      <c r="D36" s="1143"/>
      <c r="E36" s="1143" t="s">
        <v>5379</v>
      </c>
      <c r="F36" s="1143"/>
      <c r="G36" s="3790" t="s">
        <v>5384</v>
      </c>
      <c r="H36" s="4207">
        <v>14</v>
      </c>
      <c r="I36" s="4207">
        <v>66</v>
      </c>
      <c r="J36" s="4208" t="s">
        <v>5366</v>
      </c>
      <c r="K36" s="4208" t="s">
        <v>5366</v>
      </c>
      <c r="L36" s="4209" t="s">
        <v>5366</v>
      </c>
      <c r="M36" s="4208" t="s">
        <v>5366</v>
      </c>
      <c r="N36" s="4208" t="s">
        <v>5366</v>
      </c>
      <c r="O36" s="4209"/>
      <c r="P36" s="4208">
        <v>4</v>
      </c>
      <c r="Q36" s="4208">
        <v>19</v>
      </c>
      <c r="R36" s="4210"/>
      <c r="S36" s="4210"/>
    </row>
    <row r="37" spans="1:19" s="801" customFormat="1" ht="21.95" customHeight="1">
      <c r="A37" s="1142"/>
      <c r="B37" s="1142"/>
      <c r="C37" s="1142"/>
      <c r="D37" s="1143"/>
      <c r="E37" s="1143"/>
      <c r="F37" s="1143"/>
      <c r="G37" s="3790"/>
      <c r="H37" s="4207"/>
      <c r="I37" s="4207"/>
      <c r="J37" s="4208"/>
      <c r="K37" s="4208"/>
      <c r="L37" s="4209"/>
      <c r="M37" s="4208"/>
      <c r="N37" s="4208"/>
      <c r="O37" s="4209"/>
      <c r="P37" s="4208"/>
      <c r="Q37" s="4208"/>
      <c r="R37" s="4210"/>
      <c r="S37" s="4210"/>
    </row>
    <row r="38" spans="1:19" s="801" customFormat="1" ht="21.95" customHeight="1">
      <c r="A38" s="1142"/>
      <c r="B38" s="1142"/>
      <c r="C38" s="1142"/>
      <c r="D38" s="1143" t="s">
        <v>5383</v>
      </c>
      <c r="E38" s="1143"/>
      <c r="F38" s="5331" t="s">
        <v>5382</v>
      </c>
      <c r="G38" s="5332"/>
      <c r="H38" s="4207">
        <v>348</v>
      </c>
      <c r="I38" s="4207">
        <v>2380</v>
      </c>
      <c r="J38" s="4208">
        <v>193</v>
      </c>
      <c r="K38" s="4208">
        <v>1344</v>
      </c>
      <c r="L38" s="4209">
        <v>267</v>
      </c>
      <c r="M38" s="4208">
        <v>326</v>
      </c>
      <c r="N38" s="4208">
        <v>2252</v>
      </c>
      <c r="O38" s="4209">
        <v>633</v>
      </c>
      <c r="P38" s="4208">
        <v>348</v>
      </c>
      <c r="Q38" s="4208">
        <v>2380</v>
      </c>
      <c r="R38" s="4210"/>
      <c r="S38" s="4210"/>
    </row>
    <row r="39" spans="1:19" s="801" customFormat="1" ht="21.95" customHeight="1">
      <c r="A39" s="1142"/>
      <c r="B39" s="1142"/>
      <c r="C39" s="1142"/>
      <c r="D39" s="1143"/>
      <c r="E39" s="1143" t="s">
        <v>5381</v>
      </c>
      <c r="F39" s="1143"/>
      <c r="G39" s="1144" t="s">
        <v>5380</v>
      </c>
      <c r="H39" s="4207">
        <v>256</v>
      </c>
      <c r="I39" s="4207">
        <v>1774</v>
      </c>
      <c r="J39" s="4208">
        <v>134</v>
      </c>
      <c r="K39" s="4208">
        <v>942</v>
      </c>
      <c r="L39" s="4209">
        <v>189</v>
      </c>
      <c r="M39" s="4208">
        <v>241</v>
      </c>
      <c r="N39" s="4208">
        <v>1684</v>
      </c>
      <c r="O39" s="4209">
        <v>478</v>
      </c>
      <c r="P39" s="4208">
        <v>256</v>
      </c>
      <c r="Q39" s="4208">
        <v>1774</v>
      </c>
      <c r="R39" s="4210"/>
      <c r="S39" s="4210"/>
    </row>
    <row r="40" spans="1:19" s="801" customFormat="1" ht="21.95" customHeight="1">
      <c r="A40" s="1142"/>
      <c r="B40" s="1142"/>
      <c r="C40" s="1142"/>
      <c r="D40" s="1143"/>
      <c r="E40" s="1143" t="s">
        <v>5379</v>
      </c>
      <c r="F40" s="1143"/>
      <c r="G40" s="1144" t="s">
        <v>5378</v>
      </c>
      <c r="H40" s="4207">
        <v>92</v>
      </c>
      <c r="I40" s="4207">
        <v>606</v>
      </c>
      <c r="J40" s="4208">
        <v>59</v>
      </c>
      <c r="K40" s="4208">
        <v>402</v>
      </c>
      <c r="L40" s="4209">
        <v>78</v>
      </c>
      <c r="M40" s="4208">
        <v>85</v>
      </c>
      <c r="N40" s="4208">
        <v>568</v>
      </c>
      <c r="O40" s="4209">
        <v>155</v>
      </c>
      <c r="P40" s="4208">
        <v>92</v>
      </c>
      <c r="Q40" s="4208">
        <v>606</v>
      </c>
      <c r="R40" s="4210"/>
      <c r="S40" s="4210"/>
    </row>
    <row r="41" spans="1:19" s="801" customFormat="1" ht="21.95" customHeight="1">
      <c r="A41" s="1142"/>
      <c r="B41" s="1142"/>
      <c r="C41" s="1142"/>
      <c r="D41" s="1143"/>
      <c r="E41" s="1143"/>
      <c r="F41" s="1143"/>
      <c r="G41" s="1144"/>
      <c r="H41" s="4207"/>
      <c r="I41" s="4207"/>
      <c r="J41" s="4208"/>
      <c r="K41" s="4208"/>
      <c r="L41" s="4209"/>
      <c r="M41" s="4208"/>
      <c r="N41" s="4208"/>
      <c r="O41" s="4209"/>
      <c r="P41" s="4208"/>
      <c r="Q41" s="4208"/>
      <c r="R41" s="4210"/>
      <c r="S41" s="4210"/>
    </row>
    <row r="42" spans="1:19" s="801" customFormat="1" ht="21.95" customHeight="1">
      <c r="A42" s="1142"/>
      <c r="B42" s="1142"/>
      <c r="C42" s="1142"/>
      <c r="D42" s="1143" t="s">
        <v>5377</v>
      </c>
      <c r="E42" s="1143"/>
      <c r="F42" s="5331" t="s">
        <v>5376</v>
      </c>
      <c r="G42" s="5332"/>
      <c r="H42" s="4207">
        <v>147</v>
      </c>
      <c r="I42" s="4207">
        <v>299</v>
      </c>
      <c r="J42" s="4208" t="s">
        <v>5366</v>
      </c>
      <c r="K42" s="4208" t="s">
        <v>5366</v>
      </c>
      <c r="L42" s="4209" t="s">
        <v>5366</v>
      </c>
      <c r="M42" s="4208">
        <v>2</v>
      </c>
      <c r="N42" s="4208">
        <v>4</v>
      </c>
      <c r="O42" s="4209">
        <v>2</v>
      </c>
      <c r="P42" s="4208" t="s">
        <v>5366</v>
      </c>
      <c r="Q42" s="4208" t="s">
        <v>5366</v>
      </c>
      <c r="R42" s="4210"/>
      <c r="S42" s="4210"/>
    </row>
    <row r="43" spans="1:19" s="801" customFormat="1" ht="21.95" customHeight="1">
      <c r="A43" s="1142"/>
      <c r="B43" s="1142"/>
      <c r="C43" s="1142"/>
      <c r="D43" s="1143"/>
      <c r="E43" s="1143"/>
      <c r="F43" s="3789"/>
      <c r="G43" s="3790"/>
      <c r="H43" s="4207"/>
      <c r="I43" s="4207"/>
      <c r="J43" s="4208"/>
      <c r="K43" s="4208"/>
      <c r="L43" s="4209"/>
      <c r="M43" s="4208"/>
      <c r="N43" s="4208"/>
      <c r="O43" s="4209"/>
      <c r="P43" s="4208"/>
      <c r="Q43" s="4208"/>
      <c r="R43" s="4210"/>
      <c r="S43" s="4210"/>
    </row>
    <row r="44" spans="1:19" s="801" customFormat="1" ht="21.95" customHeight="1">
      <c r="A44" s="1142"/>
      <c r="B44" s="1142"/>
      <c r="C44" s="1142"/>
      <c r="D44" s="1143" t="s">
        <v>5375</v>
      </c>
      <c r="E44" s="1143"/>
      <c r="F44" s="5331" t="s">
        <v>5374</v>
      </c>
      <c r="G44" s="5332"/>
      <c r="H44" s="4207">
        <v>576</v>
      </c>
      <c r="I44" s="4207">
        <v>1975</v>
      </c>
      <c r="J44" s="4208">
        <v>46</v>
      </c>
      <c r="K44" s="4208">
        <v>195</v>
      </c>
      <c r="L44" s="4209">
        <v>57</v>
      </c>
      <c r="M44" s="4208">
        <v>228</v>
      </c>
      <c r="N44" s="4208">
        <v>886</v>
      </c>
      <c r="O44" s="4209">
        <v>338</v>
      </c>
      <c r="P44" s="4208">
        <v>458</v>
      </c>
      <c r="Q44" s="4208">
        <v>1650</v>
      </c>
      <c r="R44" s="4210"/>
      <c r="S44" s="4210"/>
    </row>
    <row r="45" spans="1:19" s="801" customFormat="1" ht="21.95" customHeight="1">
      <c r="A45" s="1142"/>
      <c r="B45" s="1142"/>
      <c r="C45" s="1142"/>
      <c r="D45" s="1143"/>
      <c r="E45" s="1143"/>
      <c r="F45" s="3789"/>
      <c r="G45" s="3790"/>
      <c r="H45" s="4207"/>
      <c r="I45" s="4207"/>
      <c r="J45" s="4208"/>
      <c r="K45" s="4208"/>
      <c r="L45" s="4209"/>
      <c r="M45" s="4208"/>
      <c r="N45" s="4208"/>
      <c r="O45" s="4209"/>
      <c r="P45" s="4208"/>
      <c r="Q45" s="4208"/>
      <c r="R45" s="4210"/>
      <c r="S45" s="4210"/>
    </row>
    <row r="46" spans="1:19" s="801" customFormat="1" ht="21.95" customHeight="1">
      <c r="A46" s="1142"/>
      <c r="B46" s="1142" t="s">
        <v>5372</v>
      </c>
      <c r="C46" s="1142"/>
      <c r="D46" s="5331" t="s">
        <v>5373</v>
      </c>
      <c r="E46" s="5331"/>
      <c r="F46" s="5331"/>
      <c r="G46" s="5332"/>
      <c r="H46" s="4207">
        <v>309</v>
      </c>
      <c r="I46" s="4207">
        <v>757</v>
      </c>
      <c r="J46" s="4208">
        <v>13</v>
      </c>
      <c r="K46" s="4208">
        <v>66</v>
      </c>
      <c r="L46" s="4209">
        <v>16</v>
      </c>
      <c r="M46" s="4208">
        <v>29</v>
      </c>
      <c r="N46" s="4208">
        <v>137</v>
      </c>
      <c r="O46" s="4209">
        <v>48</v>
      </c>
      <c r="P46" s="4208">
        <v>8</v>
      </c>
      <c r="Q46" s="4208">
        <v>50</v>
      </c>
      <c r="R46" s="4210"/>
      <c r="S46" s="4210"/>
    </row>
    <row r="47" spans="1:19" s="801" customFormat="1" ht="21.95" customHeight="1">
      <c r="A47" s="1142"/>
      <c r="B47" s="1142"/>
      <c r="C47" s="1142"/>
      <c r="D47" s="3789"/>
      <c r="E47" s="3789"/>
      <c r="F47" s="3789"/>
      <c r="G47" s="3790"/>
      <c r="H47" s="4207"/>
      <c r="I47" s="4207"/>
      <c r="J47" s="4208"/>
      <c r="K47" s="4208"/>
      <c r="L47" s="4209"/>
      <c r="M47" s="4208"/>
      <c r="N47" s="4208"/>
      <c r="O47" s="4209"/>
      <c r="P47" s="4208"/>
      <c r="Q47" s="4208"/>
      <c r="R47" s="4210"/>
      <c r="S47" s="4210"/>
    </row>
    <row r="48" spans="1:19" s="801" customFormat="1" ht="21.95" customHeight="1">
      <c r="A48" s="1142"/>
      <c r="B48" s="1142" t="s">
        <v>5371</v>
      </c>
      <c r="C48" s="1142"/>
      <c r="D48" s="5331" t="s">
        <v>5370</v>
      </c>
      <c r="E48" s="5331"/>
      <c r="F48" s="5331"/>
      <c r="G48" s="5332"/>
      <c r="H48" s="4207">
        <v>11853</v>
      </c>
      <c r="I48" s="4207">
        <v>11853</v>
      </c>
      <c r="J48" s="4208" t="s">
        <v>5366</v>
      </c>
      <c r="K48" s="4208" t="s">
        <v>5366</v>
      </c>
      <c r="L48" s="4209" t="s">
        <v>5366</v>
      </c>
      <c r="M48" s="4208">
        <v>11</v>
      </c>
      <c r="N48" s="4208">
        <v>11</v>
      </c>
      <c r="O48" s="4209">
        <v>11</v>
      </c>
      <c r="P48" s="4208" t="s">
        <v>5366</v>
      </c>
      <c r="Q48" s="4208" t="s">
        <v>5366</v>
      </c>
      <c r="R48" s="4210"/>
      <c r="S48" s="4210"/>
    </row>
    <row r="49" spans="1:19" s="801" customFormat="1" ht="21.95" customHeight="1">
      <c r="A49" s="1142"/>
      <c r="B49" s="1142"/>
      <c r="C49" s="1142"/>
      <c r="D49" s="3789"/>
      <c r="E49" s="3789"/>
      <c r="F49" s="3789"/>
      <c r="G49" s="3790"/>
      <c r="H49" s="4207"/>
      <c r="I49" s="4207"/>
      <c r="J49" s="4208"/>
      <c r="K49" s="4208"/>
      <c r="L49" s="4209"/>
      <c r="M49" s="4208"/>
      <c r="N49" s="4208"/>
      <c r="O49" s="4209"/>
      <c r="P49" s="4208"/>
      <c r="Q49" s="4208"/>
      <c r="R49" s="4210"/>
      <c r="S49" s="4210"/>
    </row>
    <row r="50" spans="1:19" s="801" customFormat="1" ht="21.95" customHeight="1">
      <c r="A50" s="1142" t="s">
        <v>5369</v>
      </c>
      <c r="B50" s="1142"/>
      <c r="C50" s="1142"/>
      <c r="D50" s="1142"/>
      <c r="E50" s="1142"/>
      <c r="F50" s="1142"/>
      <c r="G50" s="1145"/>
      <c r="H50" s="4207"/>
      <c r="I50" s="4207"/>
      <c r="J50" s="4208"/>
      <c r="K50" s="4208"/>
      <c r="L50" s="4209"/>
      <c r="M50" s="4208"/>
      <c r="N50" s="4208"/>
      <c r="O50" s="4209"/>
      <c r="P50" s="4208"/>
      <c r="Q50" s="4208"/>
      <c r="R50" s="4210"/>
      <c r="S50" s="4210"/>
    </row>
    <row r="51" spans="1:19" s="801" customFormat="1" ht="21.95" customHeight="1">
      <c r="A51" s="1142"/>
      <c r="B51" s="5331" t="s">
        <v>5368</v>
      </c>
      <c r="C51" s="5331"/>
      <c r="D51" s="5331"/>
      <c r="E51" s="5331"/>
      <c r="F51" s="5331"/>
      <c r="G51" s="5332"/>
      <c r="H51" s="4207">
        <v>510</v>
      </c>
      <c r="I51" s="4207">
        <v>1351</v>
      </c>
      <c r="J51" s="4208">
        <v>83</v>
      </c>
      <c r="K51" s="4208">
        <v>248</v>
      </c>
      <c r="L51" s="4209">
        <v>104</v>
      </c>
      <c r="M51" s="4208">
        <v>469</v>
      </c>
      <c r="N51" s="4208">
        <v>1267</v>
      </c>
      <c r="O51" s="4209">
        <v>747</v>
      </c>
      <c r="P51" s="4208" t="s">
        <v>5366</v>
      </c>
      <c r="Q51" s="4208" t="s">
        <v>5366</v>
      </c>
      <c r="R51" s="4210"/>
      <c r="S51" s="4210"/>
    </row>
    <row r="52" spans="1:19" s="801" customFormat="1" ht="21.95" customHeight="1" thickBot="1">
      <c r="A52" s="1146"/>
      <c r="B52" s="5333" t="s">
        <v>5367</v>
      </c>
      <c r="C52" s="5333"/>
      <c r="D52" s="5333"/>
      <c r="E52" s="5333"/>
      <c r="F52" s="5333"/>
      <c r="G52" s="5334"/>
      <c r="H52" s="4211">
        <v>60</v>
      </c>
      <c r="I52" s="4211">
        <v>151</v>
      </c>
      <c r="J52" s="4212">
        <v>5</v>
      </c>
      <c r="K52" s="4212">
        <v>15</v>
      </c>
      <c r="L52" s="4213">
        <v>6</v>
      </c>
      <c r="M52" s="4212">
        <v>50</v>
      </c>
      <c r="N52" s="4212">
        <v>130</v>
      </c>
      <c r="O52" s="4213">
        <v>74</v>
      </c>
      <c r="P52" s="4212" t="s">
        <v>5366</v>
      </c>
      <c r="Q52" s="4212" t="s">
        <v>5366</v>
      </c>
      <c r="R52" s="4210"/>
      <c r="S52" s="4210"/>
    </row>
    <row r="53" spans="1:19" s="799" customFormat="1" ht="21.95" customHeight="1">
      <c r="A53" s="4214"/>
      <c r="B53" s="4214"/>
      <c r="C53" s="4214"/>
      <c r="D53" s="4214"/>
      <c r="E53" s="4214"/>
      <c r="F53" s="4214"/>
      <c r="G53" s="4214"/>
      <c r="H53" s="4214"/>
      <c r="I53" s="4214"/>
      <c r="J53" s="4214"/>
      <c r="K53" s="4214"/>
      <c r="L53" s="4214"/>
      <c r="M53" s="4214"/>
      <c r="N53" s="4214"/>
      <c r="O53" s="4214"/>
      <c r="P53" s="4214"/>
      <c r="Q53" s="800" t="s">
        <v>6014</v>
      </c>
      <c r="R53" s="4214"/>
      <c r="S53" s="4214"/>
    </row>
    <row r="54" spans="1:19" s="799" customFormat="1" ht="21.95" customHeight="1">
      <c r="A54" s="4214"/>
      <c r="B54" s="4214"/>
      <c r="C54" s="4214"/>
      <c r="D54" s="4214"/>
      <c r="E54" s="4214"/>
      <c r="F54" s="4214"/>
      <c r="G54" s="4214"/>
      <c r="H54" s="4214"/>
      <c r="I54" s="4214"/>
      <c r="J54" s="4214"/>
      <c r="K54" s="4214"/>
      <c r="L54" s="4214"/>
      <c r="M54" s="4214"/>
      <c r="N54" s="4214"/>
      <c r="O54" s="4214"/>
      <c r="P54" s="4214"/>
      <c r="Q54" s="4214"/>
      <c r="R54" s="4214"/>
      <c r="S54" s="4214"/>
    </row>
    <row r="55" spans="1:19" s="799" customFormat="1" ht="21.95" customHeight="1"/>
    <row r="56" spans="1:19" s="799" customFormat="1" ht="12"/>
    <row r="57" spans="1:19" s="799" customFormat="1" ht="12"/>
    <row r="58" spans="1:19" s="799" customFormat="1" ht="12"/>
    <row r="59" spans="1:19" s="799" customFormat="1" ht="12"/>
    <row r="60" spans="1:19" s="799" customFormat="1" ht="12"/>
    <row r="61" spans="1:19" s="799" customFormat="1" ht="12"/>
  </sheetData>
  <mergeCells count="27">
    <mergeCell ref="J2:Q2"/>
    <mergeCell ref="P3:Q3"/>
    <mergeCell ref="J3:L3"/>
    <mergeCell ref="M3:O3"/>
    <mergeCell ref="A5:G5"/>
    <mergeCell ref="A4:G4"/>
    <mergeCell ref="D6:G6"/>
    <mergeCell ref="E7:G7"/>
    <mergeCell ref="F8:G8"/>
    <mergeCell ref="F9:G9"/>
    <mergeCell ref="F10:G10"/>
    <mergeCell ref="F11:G11"/>
    <mergeCell ref="E13:G13"/>
    <mergeCell ref="F14:G14"/>
    <mergeCell ref="F18:G18"/>
    <mergeCell ref="F22:G22"/>
    <mergeCell ref="F26:G26"/>
    <mergeCell ref="F30:G30"/>
    <mergeCell ref="F32:G32"/>
    <mergeCell ref="F34:G34"/>
    <mergeCell ref="F38:G38"/>
    <mergeCell ref="F42:G42"/>
    <mergeCell ref="B51:G51"/>
    <mergeCell ref="B52:G52"/>
    <mergeCell ref="F44:G44"/>
    <mergeCell ref="D46:G46"/>
    <mergeCell ref="D48:G48"/>
  </mergeCells>
  <phoneticPr fontId="2"/>
  <hyperlinks>
    <hyperlink ref="S2" location="目次!F30" display="目　次" xr:uid="{00000000-0004-0000-1700-000000000000}"/>
  </hyperlinks>
  <pageMargins left="0.25" right="0.25" top="0.75" bottom="0.75" header="0.3" footer="0.3"/>
  <pageSetup paperSize="9" scale="73" fitToHeight="0" orientation="portrait" r:id="rId1"/>
  <headerFooter alignWithMargins="0"/>
  <ignoredErrors>
    <ignoredError sqref="D8:D10 D14 D18 D22 D26 D30 D32 D34 D38 D42 D4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E72"/>
  <sheetViews>
    <sheetView showGridLines="0" topLeftCell="F1" zoomScaleNormal="100" workbookViewId="0">
      <selection activeCell="T2" sqref="T2"/>
    </sheetView>
  </sheetViews>
  <sheetFormatPr defaultRowHeight="13.5"/>
  <cols>
    <col min="1" max="1" width="0.875" style="791" customWidth="1"/>
    <col min="2" max="2" width="23.625" style="791" customWidth="1"/>
    <col min="3" max="3" width="6.75" style="791" customWidth="1"/>
    <col min="4" max="5" width="6.375" style="791" customWidth="1"/>
    <col min="6" max="8" width="6.5" style="791" customWidth="1"/>
    <col min="9" max="11" width="6.75" style="791" customWidth="1"/>
    <col min="12" max="12" width="6.375" style="791" customWidth="1"/>
    <col min="13" max="13" width="6.75" style="791" customWidth="1"/>
    <col min="14" max="15" width="6.375" style="791" customWidth="1"/>
    <col min="16" max="17" width="6.5" style="791" customWidth="1"/>
    <col min="18" max="18" width="5.5" style="791" customWidth="1"/>
    <col min="19" max="31" width="6.75" style="791" customWidth="1"/>
    <col min="32" max="16384" width="9" style="791"/>
  </cols>
  <sheetData>
    <row r="1" spans="1:31" ht="15" thickBot="1">
      <c r="A1" s="5361" t="s">
        <v>5464</v>
      </c>
      <c r="B1" s="5361"/>
      <c r="C1" s="5361"/>
      <c r="D1" s="5361"/>
      <c r="E1" s="5361"/>
      <c r="F1" s="5361"/>
      <c r="G1" s="5361"/>
      <c r="H1" s="5361"/>
      <c r="I1" s="5361"/>
      <c r="J1" s="803"/>
      <c r="K1" s="803"/>
      <c r="L1" s="803"/>
      <c r="M1" s="803"/>
      <c r="N1" s="803"/>
      <c r="O1" s="803"/>
      <c r="P1" s="803"/>
      <c r="Q1" s="803"/>
      <c r="R1" s="823" t="s">
        <v>5211</v>
      </c>
      <c r="S1" s="803"/>
      <c r="T1" s="803"/>
      <c r="AE1" s="822"/>
    </row>
    <row r="2" spans="1:31" s="803" customFormat="1" ht="17.25" customHeight="1">
      <c r="A2" s="5362" t="s">
        <v>5463</v>
      </c>
      <c r="B2" s="5363"/>
      <c r="C2" s="5346" t="s">
        <v>5183</v>
      </c>
      <c r="D2" s="5347"/>
      <c r="E2" s="5347"/>
      <c r="F2" s="5347"/>
      <c r="G2" s="5347"/>
      <c r="H2" s="5347"/>
      <c r="I2" s="5347"/>
      <c r="J2" s="5347"/>
      <c r="K2" s="5347"/>
      <c r="L2" s="5368"/>
      <c r="M2" s="5346" t="s">
        <v>5153</v>
      </c>
      <c r="N2" s="5347"/>
      <c r="O2" s="5347"/>
      <c r="P2" s="5347"/>
      <c r="Q2" s="5347"/>
      <c r="R2" s="5347"/>
      <c r="T2" s="5207" t="s">
        <v>7930</v>
      </c>
    </row>
    <row r="3" spans="1:31" s="803" customFormat="1" ht="17.25" customHeight="1">
      <c r="A3" s="5364"/>
      <c r="B3" s="5365"/>
      <c r="C3" s="3793" t="s">
        <v>5329</v>
      </c>
      <c r="D3" s="5352" t="s">
        <v>5462</v>
      </c>
      <c r="E3" s="5353"/>
      <c r="F3" s="5353"/>
      <c r="G3" s="5354"/>
      <c r="H3" s="5348" t="s">
        <v>5461</v>
      </c>
      <c r="I3" s="3793" t="s">
        <v>5460</v>
      </c>
      <c r="J3" s="3793" t="s">
        <v>5460</v>
      </c>
      <c r="K3" s="3793" t="s">
        <v>5459</v>
      </c>
      <c r="L3" s="3793" t="s">
        <v>5458</v>
      </c>
      <c r="M3" s="820" t="s">
        <v>5329</v>
      </c>
      <c r="N3" s="5352" t="s">
        <v>5462</v>
      </c>
      <c r="O3" s="5353"/>
      <c r="P3" s="5353"/>
      <c r="Q3" s="5354"/>
      <c r="R3" s="5350" t="s">
        <v>5461</v>
      </c>
    </row>
    <row r="4" spans="1:31" s="803" customFormat="1" ht="17.25" customHeight="1">
      <c r="A4" s="5366"/>
      <c r="B4" s="5367"/>
      <c r="C4" s="821" t="s">
        <v>5457</v>
      </c>
      <c r="D4" s="820" t="s">
        <v>5183</v>
      </c>
      <c r="E4" s="820" t="s">
        <v>5456</v>
      </c>
      <c r="F4" s="820" t="s">
        <v>5455</v>
      </c>
      <c r="G4" s="819" t="s">
        <v>5454</v>
      </c>
      <c r="H4" s="5349"/>
      <c r="I4" s="820" t="s">
        <v>5453</v>
      </c>
      <c r="J4" s="820" t="s">
        <v>5452</v>
      </c>
      <c r="K4" s="820" t="s">
        <v>5451</v>
      </c>
      <c r="L4" s="820" t="s">
        <v>5450</v>
      </c>
      <c r="M4" s="821" t="s">
        <v>5457</v>
      </c>
      <c r="N4" s="820" t="s">
        <v>5183</v>
      </c>
      <c r="O4" s="820" t="s">
        <v>5456</v>
      </c>
      <c r="P4" s="820" t="s">
        <v>5455</v>
      </c>
      <c r="Q4" s="819" t="s">
        <v>5454</v>
      </c>
      <c r="R4" s="5351"/>
    </row>
    <row r="5" spans="1:31" s="818" customFormat="1" ht="21.95" customHeight="1">
      <c r="A5" s="5357" t="s">
        <v>5183</v>
      </c>
      <c r="B5" s="5358"/>
      <c r="C5" s="1544">
        <f t="shared" ref="C5:K5" si="0">C7+C12+C17+C35</f>
        <v>51531</v>
      </c>
      <c r="D5" s="1545">
        <f t="shared" si="0"/>
        <v>39224</v>
      </c>
      <c r="E5" s="1545">
        <f t="shared" si="0"/>
        <v>26141</v>
      </c>
      <c r="F5" s="1545">
        <f t="shared" si="0"/>
        <v>963</v>
      </c>
      <c r="G5" s="1545">
        <f t="shared" si="0"/>
        <v>12120</v>
      </c>
      <c r="H5" s="1545">
        <f t="shared" si="0"/>
        <v>3154</v>
      </c>
      <c r="I5" s="1545">
        <f t="shared" si="0"/>
        <v>1184</v>
      </c>
      <c r="J5" s="1545">
        <f t="shared" si="0"/>
        <v>4365</v>
      </c>
      <c r="K5" s="1545">
        <f t="shared" si="0"/>
        <v>2669</v>
      </c>
      <c r="L5" s="1545">
        <f>L12+L17</f>
        <v>188</v>
      </c>
      <c r="M5" s="1544">
        <f t="shared" ref="M5:R5" si="1">M7+M12+M17+M35</f>
        <v>27428</v>
      </c>
      <c r="N5" s="1545">
        <f t="shared" si="1"/>
        <v>19709</v>
      </c>
      <c r="O5" s="1545">
        <f t="shared" si="1"/>
        <v>16505</v>
      </c>
      <c r="P5" s="1545">
        <f t="shared" si="1"/>
        <v>377</v>
      </c>
      <c r="Q5" s="1545">
        <f t="shared" si="1"/>
        <v>2827</v>
      </c>
      <c r="R5" s="1545">
        <f t="shared" si="1"/>
        <v>2425</v>
      </c>
      <c r="S5" s="803"/>
      <c r="T5" s="803"/>
    </row>
    <row r="6" spans="1:31" s="818" customFormat="1" ht="21.95" customHeight="1">
      <c r="A6" s="3794"/>
      <c r="B6" s="3795"/>
      <c r="C6" s="805"/>
      <c r="D6" s="804"/>
      <c r="E6" s="804"/>
      <c r="F6" s="804"/>
      <c r="G6" s="804"/>
      <c r="H6" s="804"/>
      <c r="I6" s="804"/>
      <c r="J6" s="804"/>
      <c r="K6" s="804"/>
      <c r="L6" s="804"/>
      <c r="M6" s="805"/>
      <c r="N6" s="804"/>
      <c r="O6" s="804"/>
      <c r="P6" s="804"/>
      <c r="Q6" s="804"/>
      <c r="R6" s="804"/>
      <c r="S6" s="803"/>
      <c r="T6" s="803"/>
    </row>
    <row r="7" spans="1:31" s="818" customFormat="1" ht="21.95" customHeight="1">
      <c r="A7" s="5359" t="s">
        <v>5449</v>
      </c>
      <c r="B7" s="5360"/>
      <c r="C7" s="805">
        <f>C8+C10</f>
        <v>4217</v>
      </c>
      <c r="D7" s="804">
        <f>D8+D10</f>
        <v>963</v>
      </c>
      <c r="E7" s="804">
        <f>E8+E10</f>
        <v>401</v>
      </c>
      <c r="F7" s="804">
        <f>F8</f>
        <v>15</v>
      </c>
      <c r="G7" s="804">
        <f>G8</f>
        <v>547</v>
      </c>
      <c r="H7" s="804">
        <f>H8+H10</f>
        <v>86</v>
      </c>
      <c r="I7" s="804">
        <f>I8+I10</f>
        <v>235</v>
      </c>
      <c r="J7" s="804">
        <f>J8+J10</f>
        <v>1467</v>
      </c>
      <c r="K7" s="804">
        <f>K8+K10</f>
        <v>1456</v>
      </c>
      <c r="L7" s="1546" t="s">
        <v>1946</v>
      </c>
      <c r="M7" s="805">
        <f>M8+M10</f>
        <v>2345</v>
      </c>
      <c r="N7" s="804">
        <f>N8+N10</f>
        <v>482</v>
      </c>
      <c r="O7" s="804">
        <f>O8+O10</f>
        <v>299</v>
      </c>
      <c r="P7" s="804">
        <f>P8</f>
        <v>6</v>
      </c>
      <c r="Q7" s="804">
        <f>Q8</f>
        <v>177</v>
      </c>
      <c r="R7" s="804">
        <f>R8+R10</f>
        <v>73</v>
      </c>
      <c r="S7" s="803"/>
      <c r="T7" s="803"/>
    </row>
    <row r="8" spans="1:31" s="803" customFormat="1" ht="21.95" customHeight="1">
      <c r="A8" s="3794"/>
      <c r="B8" s="3795" t="s">
        <v>5448</v>
      </c>
      <c r="C8" s="805">
        <v>4198</v>
      </c>
      <c r="D8" s="804">
        <v>956</v>
      </c>
      <c r="E8" s="804">
        <v>394</v>
      </c>
      <c r="F8" s="804">
        <v>15</v>
      </c>
      <c r="G8" s="804">
        <v>547</v>
      </c>
      <c r="H8" s="804">
        <v>84</v>
      </c>
      <c r="I8" s="804">
        <v>232</v>
      </c>
      <c r="J8" s="804">
        <v>1465</v>
      </c>
      <c r="K8" s="804">
        <v>1451</v>
      </c>
      <c r="L8" s="804" t="s">
        <v>219</v>
      </c>
      <c r="M8" s="805">
        <v>2333</v>
      </c>
      <c r="N8" s="804">
        <v>478</v>
      </c>
      <c r="O8" s="804">
        <v>295</v>
      </c>
      <c r="P8" s="804">
        <v>6</v>
      </c>
      <c r="Q8" s="804">
        <v>177</v>
      </c>
      <c r="R8" s="804">
        <v>71</v>
      </c>
    </row>
    <row r="9" spans="1:31" s="803" customFormat="1" ht="21.95" customHeight="1">
      <c r="A9" s="3794"/>
      <c r="B9" s="3795" t="s">
        <v>5447</v>
      </c>
      <c r="C9" s="805">
        <v>4024</v>
      </c>
      <c r="D9" s="804">
        <v>809</v>
      </c>
      <c r="E9" s="804">
        <v>263</v>
      </c>
      <c r="F9" s="804">
        <v>13</v>
      </c>
      <c r="G9" s="804">
        <v>533</v>
      </c>
      <c r="H9" s="804">
        <v>74</v>
      </c>
      <c r="I9" s="804">
        <v>229</v>
      </c>
      <c r="J9" s="804">
        <v>1457</v>
      </c>
      <c r="K9" s="804">
        <v>1449</v>
      </c>
      <c r="L9" s="804" t="s">
        <v>219</v>
      </c>
      <c r="M9" s="805">
        <v>2179</v>
      </c>
      <c r="N9" s="804">
        <v>348</v>
      </c>
      <c r="O9" s="804">
        <v>175</v>
      </c>
      <c r="P9" s="804">
        <v>5</v>
      </c>
      <c r="Q9" s="804">
        <v>168</v>
      </c>
      <c r="R9" s="804">
        <v>62</v>
      </c>
    </row>
    <row r="10" spans="1:31" s="803" customFormat="1" ht="21.95" customHeight="1">
      <c r="A10" s="3794"/>
      <c r="B10" s="3795" t="s">
        <v>5446</v>
      </c>
      <c r="C10" s="805">
        <v>19</v>
      </c>
      <c r="D10" s="804">
        <v>7</v>
      </c>
      <c r="E10" s="804">
        <v>7</v>
      </c>
      <c r="F10" s="804" t="s">
        <v>1946</v>
      </c>
      <c r="G10" s="804" t="s">
        <v>1946</v>
      </c>
      <c r="H10" s="804">
        <v>2</v>
      </c>
      <c r="I10" s="804">
        <v>3</v>
      </c>
      <c r="J10" s="804">
        <v>2</v>
      </c>
      <c r="K10" s="804">
        <v>5</v>
      </c>
      <c r="L10" s="804" t="s">
        <v>219</v>
      </c>
      <c r="M10" s="805">
        <v>12</v>
      </c>
      <c r="N10" s="804">
        <v>4</v>
      </c>
      <c r="O10" s="804">
        <v>4</v>
      </c>
      <c r="P10" s="804" t="s">
        <v>219</v>
      </c>
      <c r="Q10" s="804" t="s">
        <v>219</v>
      </c>
      <c r="R10" s="804">
        <v>2</v>
      </c>
    </row>
    <row r="11" spans="1:31" s="803" customFormat="1" ht="21.95" customHeight="1">
      <c r="A11" s="3794"/>
      <c r="B11" s="3795"/>
      <c r="C11" s="805"/>
      <c r="D11" s="804"/>
      <c r="E11" s="804"/>
      <c r="F11" s="804"/>
      <c r="G11" s="804"/>
      <c r="H11" s="804"/>
      <c r="I11" s="804"/>
      <c r="J11" s="804"/>
      <c r="K11" s="804"/>
      <c r="L11" s="804"/>
      <c r="M11" s="805"/>
      <c r="N11" s="804"/>
      <c r="O11" s="804"/>
      <c r="P11" s="804"/>
      <c r="Q11" s="804"/>
      <c r="R11" s="804"/>
    </row>
    <row r="12" spans="1:31" s="818" customFormat="1" ht="21.95" customHeight="1">
      <c r="A12" s="5359" t="s">
        <v>5445</v>
      </c>
      <c r="B12" s="5360"/>
      <c r="C12" s="805">
        <f t="shared" ref="C12:R12" si="2">SUM(C13:C15)</f>
        <v>15726</v>
      </c>
      <c r="D12" s="804">
        <f t="shared" si="2"/>
        <v>12903</v>
      </c>
      <c r="E12" s="804">
        <f t="shared" si="2"/>
        <v>9933</v>
      </c>
      <c r="F12" s="804">
        <f t="shared" si="2"/>
        <v>568</v>
      </c>
      <c r="G12" s="804">
        <f t="shared" si="2"/>
        <v>2402</v>
      </c>
      <c r="H12" s="804">
        <f t="shared" si="2"/>
        <v>1393</v>
      </c>
      <c r="I12" s="804">
        <f t="shared" si="2"/>
        <v>217</v>
      </c>
      <c r="J12" s="804">
        <f t="shared" si="2"/>
        <v>715</v>
      </c>
      <c r="K12" s="804">
        <f t="shared" si="2"/>
        <v>230</v>
      </c>
      <c r="L12" s="804">
        <f t="shared" si="2"/>
        <v>163</v>
      </c>
      <c r="M12" s="805">
        <f t="shared" si="2"/>
        <v>10572</v>
      </c>
      <c r="N12" s="804">
        <f t="shared" si="2"/>
        <v>8399</v>
      </c>
      <c r="O12" s="804">
        <f t="shared" si="2"/>
        <v>7446</v>
      </c>
      <c r="P12" s="804">
        <f t="shared" si="2"/>
        <v>226</v>
      </c>
      <c r="Q12" s="804">
        <f t="shared" si="2"/>
        <v>727</v>
      </c>
      <c r="R12" s="804">
        <f t="shared" si="2"/>
        <v>1124</v>
      </c>
      <c r="S12" s="803"/>
      <c r="T12" s="803"/>
    </row>
    <row r="13" spans="1:31" s="803" customFormat="1" ht="21.95" customHeight="1">
      <c r="A13" s="3794"/>
      <c r="B13" s="3795" t="s">
        <v>5444</v>
      </c>
      <c r="C13" s="805">
        <v>27</v>
      </c>
      <c r="D13" s="804">
        <v>21</v>
      </c>
      <c r="E13" s="804">
        <v>20</v>
      </c>
      <c r="F13" s="804" t="s">
        <v>1946</v>
      </c>
      <c r="G13" s="804">
        <v>1</v>
      </c>
      <c r="H13" s="804">
        <v>6</v>
      </c>
      <c r="I13" s="804" t="s">
        <v>219</v>
      </c>
      <c r="J13" s="804" t="s">
        <v>1946</v>
      </c>
      <c r="K13" s="804" t="s">
        <v>1946</v>
      </c>
      <c r="L13" s="804" t="s">
        <v>219</v>
      </c>
      <c r="M13" s="805">
        <v>21</v>
      </c>
      <c r="N13" s="804">
        <v>16</v>
      </c>
      <c r="O13" s="804">
        <v>16</v>
      </c>
      <c r="P13" s="804" t="s">
        <v>219</v>
      </c>
      <c r="Q13" s="804" t="s">
        <v>219</v>
      </c>
      <c r="R13" s="804">
        <v>5</v>
      </c>
    </row>
    <row r="14" spans="1:31" s="803" customFormat="1" ht="21.95" customHeight="1">
      <c r="A14" s="3794"/>
      <c r="B14" s="3795" t="s">
        <v>5443</v>
      </c>
      <c r="C14" s="805">
        <v>4319</v>
      </c>
      <c r="D14" s="804">
        <v>2849</v>
      </c>
      <c r="E14" s="804">
        <v>2521</v>
      </c>
      <c r="F14" s="804">
        <v>16</v>
      </c>
      <c r="G14" s="804">
        <v>312</v>
      </c>
      <c r="H14" s="804">
        <v>653</v>
      </c>
      <c r="I14" s="804">
        <v>153</v>
      </c>
      <c r="J14" s="804">
        <v>511</v>
      </c>
      <c r="K14" s="804">
        <v>125</v>
      </c>
      <c r="L14" s="804" t="s">
        <v>219</v>
      </c>
      <c r="M14" s="805">
        <v>3688</v>
      </c>
      <c r="N14" s="804">
        <v>2421</v>
      </c>
      <c r="O14" s="804">
        <v>2210</v>
      </c>
      <c r="P14" s="804">
        <v>6</v>
      </c>
      <c r="Q14" s="804">
        <v>205</v>
      </c>
      <c r="R14" s="804">
        <v>535</v>
      </c>
    </row>
    <row r="15" spans="1:31" s="803" customFormat="1" ht="21.95" customHeight="1">
      <c r="A15" s="3794"/>
      <c r="B15" s="3795" t="s">
        <v>5442</v>
      </c>
      <c r="C15" s="805">
        <v>11380</v>
      </c>
      <c r="D15" s="804">
        <v>10033</v>
      </c>
      <c r="E15" s="804">
        <v>7392</v>
      </c>
      <c r="F15" s="804">
        <v>552</v>
      </c>
      <c r="G15" s="804">
        <v>2089</v>
      </c>
      <c r="H15" s="804">
        <v>734</v>
      </c>
      <c r="I15" s="804">
        <v>64</v>
      </c>
      <c r="J15" s="804">
        <v>204</v>
      </c>
      <c r="K15" s="804">
        <v>105</v>
      </c>
      <c r="L15" s="804">
        <v>163</v>
      </c>
      <c r="M15" s="805">
        <v>6863</v>
      </c>
      <c r="N15" s="804">
        <v>5962</v>
      </c>
      <c r="O15" s="804">
        <v>5220</v>
      </c>
      <c r="P15" s="804">
        <v>220</v>
      </c>
      <c r="Q15" s="804">
        <v>522</v>
      </c>
      <c r="R15" s="804">
        <v>584</v>
      </c>
    </row>
    <row r="16" spans="1:31" s="803" customFormat="1" ht="21.95" customHeight="1">
      <c r="A16" s="3794"/>
      <c r="B16" s="3795"/>
      <c r="C16" s="805"/>
      <c r="D16" s="804"/>
      <c r="E16" s="804"/>
      <c r="F16" s="804"/>
      <c r="G16" s="804"/>
      <c r="H16" s="804"/>
      <c r="I16" s="804"/>
      <c r="J16" s="804"/>
      <c r="K16" s="804"/>
      <c r="L16" s="804"/>
      <c r="M16" s="805"/>
      <c r="N16" s="804"/>
      <c r="O16" s="804"/>
      <c r="P16" s="804"/>
      <c r="Q16" s="804"/>
      <c r="R16" s="804"/>
    </row>
    <row r="17" spans="1:20" s="818" customFormat="1" ht="21.95" customHeight="1">
      <c r="A17" s="5359" t="s">
        <v>5441</v>
      </c>
      <c r="B17" s="5360"/>
      <c r="C17" s="805">
        <f t="shared" ref="C17:R17" si="3">SUM(C18:C33)</f>
        <v>30269</v>
      </c>
      <c r="D17" s="804">
        <f t="shared" si="3"/>
        <v>24838</v>
      </c>
      <c r="E17" s="804">
        <f t="shared" si="3"/>
        <v>15583</v>
      </c>
      <c r="F17" s="804">
        <f t="shared" si="3"/>
        <v>308</v>
      </c>
      <c r="G17" s="804">
        <f t="shared" si="3"/>
        <v>8947</v>
      </c>
      <c r="H17" s="804">
        <f t="shared" si="3"/>
        <v>1652</v>
      </c>
      <c r="I17" s="804">
        <f t="shared" si="3"/>
        <v>710</v>
      </c>
      <c r="J17" s="804">
        <f t="shared" si="3"/>
        <v>1960</v>
      </c>
      <c r="K17" s="804">
        <f t="shared" si="3"/>
        <v>882</v>
      </c>
      <c r="L17" s="804">
        <f t="shared" si="3"/>
        <v>25</v>
      </c>
      <c r="M17" s="805">
        <f t="shared" si="3"/>
        <v>13795</v>
      </c>
      <c r="N17" s="804">
        <f t="shared" si="3"/>
        <v>10584</v>
      </c>
      <c r="O17" s="804">
        <f t="shared" si="3"/>
        <v>8619</v>
      </c>
      <c r="P17" s="804">
        <f t="shared" si="3"/>
        <v>108</v>
      </c>
      <c r="Q17" s="804">
        <f t="shared" si="3"/>
        <v>1857</v>
      </c>
      <c r="R17" s="804">
        <f t="shared" si="3"/>
        <v>1213</v>
      </c>
      <c r="S17" s="803"/>
      <c r="T17" s="803"/>
    </row>
    <row r="18" spans="1:20" s="803" customFormat="1" ht="21.95" customHeight="1">
      <c r="A18" s="3794"/>
      <c r="B18" s="3795" t="s">
        <v>5271</v>
      </c>
      <c r="C18" s="805">
        <v>330</v>
      </c>
      <c r="D18" s="804">
        <v>320</v>
      </c>
      <c r="E18" s="804">
        <v>290</v>
      </c>
      <c r="F18" s="804">
        <v>3</v>
      </c>
      <c r="G18" s="804">
        <v>27</v>
      </c>
      <c r="H18" s="804">
        <v>9</v>
      </c>
      <c r="I18" s="804" t="s">
        <v>219</v>
      </c>
      <c r="J18" s="804">
        <v>1</v>
      </c>
      <c r="K18" s="804" t="s">
        <v>219</v>
      </c>
      <c r="L18" s="804" t="s">
        <v>219</v>
      </c>
      <c r="M18" s="805">
        <v>287</v>
      </c>
      <c r="N18" s="804">
        <v>278</v>
      </c>
      <c r="O18" s="804">
        <v>267</v>
      </c>
      <c r="P18" s="804">
        <v>2</v>
      </c>
      <c r="Q18" s="804">
        <v>9</v>
      </c>
      <c r="R18" s="804">
        <v>8</v>
      </c>
    </row>
    <row r="19" spans="1:20" s="803" customFormat="1" ht="21.95" customHeight="1">
      <c r="A19" s="3794"/>
      <c r="B19" s="3795" t="s">
        <v>5269</v>
      </c>
      <c r="C19" s="805">
        <v>336</v>
      </c>
      <c r="D19" s="804">
        <v>247</v>
      </c>
      <c r="E19" s="804">
        <v>192</v>
      </c>
      <c r="F19" s="804">
        <v>6</v>
      </c>
      <c r="G19" s="804">
        <v>49</v>
      </c>
      <c r="H19" s="804">
        <v>38</v>
      </c>
      <c r="I19" s="804">
        <v>7</v>
      </c>
      <c r="J19" s="804">
        <v>40</v>
      </c>
      <c r="K19" s="804">
        <v>2</v>
      </c>
      <c r="L19" s="804" t="s">
        <v>219</v>
      </c>
      <c r="M19" s="805">
        <v>232</v>
      </c>
      <c r="N19" s="804">
        <v>162</v>
      </c>
      <c r="O19" s="804">
        <v>153</v>
      </c>
      <c r="P19" s="804">
        <v>4</v>
      </c>
      <c r="Q19" s="804">
        <v>5</v>
      </c>
      <c r="R19" s="804">
        <v>31</v>
      </c>
    </row>
    <row r="20" spans="1:20" s="803" customFormat="1" ht="21.95" customHeight="1">
      <c r="A20" s="3794"/>
      <c r="B20" s="3795" t="s">
        <v>5440</v>
      </c>
      <c r="C20" s="805">
        <v>1893</v>
      </c>
      <c r="D20" s="804">
        <v>1726</v>
      </c>
      <c r="E20" s="804">
        <v>1377</v>
      </c>
      <c r="F20" s="804">
        <v>28</v>
      </c>
      <c r="G20" s="804">
        <v>321</v>
      </c>
      <c r="H20" s="804">
        <v>78</v>
      </c>
      <c r="I20" s="804">
        <v>4</v>
      </c>
      <c r="J20" s="804">
        <v>61</v>
      </c>
      <c r="K20" s="804">
        <v>6</v>
      </c>
      <c r="L20" s="804" t="s">
        <v>219</v>
      </c>
      <c r="M20" s="805">
        <v>1529</v>
      </c>
      <c r="N20" s="804">
        <v>1391</v>
      </c>
      <c r="O20" s="804">
        <v>1201</v>
      </c>
      <c r="P20" s="804">
        <v>19</v>
      </c>
      <c r="Q20" s="804">
        <v>171</v>
      </c>
      <c r="R20" s="804">
        <v>67</v>
      </c>
    </row>
    <row r="21" spans="1:20" s="803" customFormat="1" ht="21.95" customHeight="1">
      <c r="A21" s="3794"/>
      <c r="B21" s="3795" t="s">
        <v>5304</v>
      </c>
      <c r="C21" s="805">
        <v>6665</v>
      </c>
      <c r="D21" s="804">
        <v>5201</v>
      </c>
      <c r="E21" s="804">
        <v>2786</v>
      </c>
      <c r="F21" s="804">
        <v>52</v>
      </c>
      <c r="G21" s="804">
        <v>2363</v>
      </c>
      <c r="H21" s="804">
        <v>610</v>
      </c>
      <c r="I21" s="804">
        <v>153</v>
      </c>
      <c r="J21" s="804">
        <v>396</v>
      </c>
      <c r="K21" s="804">
        <v>258</v>
      </c>
      <c r="L21" s="804" t="s">
        <v>219</v>
      </c>
      <c r="M21" s="805">
        <v>3227</v>
      </c>
      <c r="N21" s="804">
        <v>2311</v>
      </c>
      <c r="O21" s="804">
        <v>1814</v>
      </c>
      <c r="P21" s="804">
        <v>18</v>
      </c>
      <c r="Q21" s="804">
        <v>479</v>
      </c>
      <c r="R21" s="804">
        <v>451</v>
      </c>
    </row>
    <row r="22" spans="1:20" s="803" customFormat="1" ht="21.95" customHeight="1">
      <c r="A22" s="3794"/>
      <c r="B22" s="3795"/>
      <c r="C22" s="805"/>
      <c r="D22" s="804"/>
      <c r="E22" s="804"/>
      <c r="F22" s="804"/>
      <c r="G22" s="804"/>
      <c r="H22" s="804"/>
      <c r="I22" s="804"/>
      <c r="J22" s="804"/>
      <c r="K22" s="804"/>
      <c r="L22" s="804"/>
      <c r="M22" s="805"/>
      <c r="N22" s="804"/>
      <c r="O22" s="804"/>
      <c r="P22" s="804"/>
      <c r="Q22" s="804"/>
      <c r="R22" s="804"/>
    </row>
    <row r="23" spans="1:20" s="803" customFormat="1" ht="21.95" customHeight="1">
      <c r="A23" s="3794"/>
      <c r="B23" s="3795" t="s">
        <v>5302</v>
      </c>
      <c r="C23" s="805">
        <v>940</v>
      </c>
      <c r="D23" s="804">
        <v>851</v>
      </c>
      <c r="E23" s="804">
        <v>749</v>
      </c>
      <c r="F23" s="804">
        <v>7</v>
      </c>
      <c r="G23" s="804">
        <v>95</v>
      </c>
      <c r="H23" s="804">
        <v>54</v>
      </c>
      <c r="I23" s="804">
        <v>6</v>
      </c>
      <c r="J23" s="804">
        <v>25</v>
      </c>
      <c r="K23" s="804">
        <v>3</v>
      </c>
      <c r="L23" s="804" t="s">
        <v>219</v>
      </c>
      <c r="M23" s="805">
        <v>408</v>
      </c>
      <c r="N23" s="804">
        <v>345</v>
      </c>
      <c r="O23" s="804">
        <v>335</v>
      </c>
      <c r="P23" s="804">
        <v>1</v>
      </c>
      <c r="Q23" s="804">
        <v>9</v>
      </c>
      <c r="R23" s="804">
        <v>41</v>
      </c>
    </row>
    <row r="24" spans="1:20" s="803" customFormat="1" ht="21.95" customHeight="1">
      <c r="A24" s="3794"/>
      <c r="B24" s="3795" t="s">
        <v>5300</v>
      </c>
      <c r="C24" s="805">
        <v>507</v>
      </c>
      <c r="D24" s="804">
        <v>296</v>
      </c>
      <c r="E24" s="804">
        <v>215</v>
      </c>
      <c r="F24" s="804">
        <v>5</v>
      </c>
      <c r="G24" s="804">
        <v>76</v>
      </c>
      <c r="H24" s="804">
        <v>99</v>
      </c>
      <c r="I24" s="804">
        <v>9</v>
      </c>
      <c r="J24" s="804">
        <v>75</v>
      </c>
      <c r="K24" s="804">
        <v>25</v>
      </c>
      <c r="L24" s="804" t="s">
        <v>219</v>
      </c>
      <c r="M24" s="805">
        <v>315</v>
      </c>
      <c r="N24" s="804">
        <v>178</v>
      </c>
      <c r="O24" s="804">
        <v>138</v>
      </c>
      <c r="P24" s="804">
        <v>3</v>
      </c>
      <c r="Q24" s="804">
        <v>37</v>
      </c>
      <c r="R24" s="804">
        <v>66</v>
      </c>
    </row>
    <row r="25" spans="1:20" s="803" customFormat="1" ht="21.95" customHeight="1">
      <c r="A25" s="3794"/>
      <c r="B25" s="807" t="s">
        <v>5439</v>
      </c>
      <c r="C25" s="805">
        <v>1347</v>
      </c>
      <c r="D25" s="804">
        <v>861</v>
      </c>
      <c r="E25" s="804">
        <v>686</v>
      </c>
      <c r="F25" s="804">
        <v>4</v>
      </c>
      <c r="G25" s="804">
        <v>171</v>
      </c>
      <c r="H25" s="804">
        <v>115</v>
      </c>
      <c r="I25" s="804">
        <v>73</v>
      </c>
      <c r="J25" s="804">
        <v>211</v>
      </c>
      <c r="K25" s="804">
        <v>84</v>
      </c>
      <c r="L25" s="804" t="s">
        <v>219</v>
      </c>
      <c r="M25" s="805">
        <v>885</v>
      </c>
      <c r="N25" s="804">
        <v>527</v>
      </c>
      <c r="O25" s="804">
        <v>474</v>
      </c>
      <c r="P25" s="804">
        <v>1</v>
      </c>
      <c r="Q25" s="804">
        <v>52</v>
      </c>
      <c r="R25" s="804">
        <v>95</v>
      </c>
    </row>
    <row r="26" spans="1:20" s="803" customFormat="1" ht="21.95" customHeight="1">
      <c r="A26" s="3794"/>
      <c r="B26" s="3795" t="s">
        <v>5438</v>
      </c>
      <c r="C26" s="805">
        <v>2631</v>
      </c>
      <c r="D26" s="804">
        <v>1766</v>
      </c>
      <c r="E26" s="804">
        <v>619</v>
      </c>
      <c r="F26" s="804">
        <v>16</v>
      </c>
      <c r="G26" s="804">
        <v>1131</v>
      </c>
      <c r="H26" s="804">
        <v>162</v>
      </c>
      <c r="I26" s="804">
        <v>179</v>
      </c>
      <c r="J26" s="804">
        <v>261</v>
      </c>
      <c r="K26" s="804">
        <v>239</v>
      </c>
      <c r="L26" s="804" t="s">
        <v>219</v>
      </c>
      <c r="M26" s="805">
        <v>947</v>
      </c>
      <c r="N26" s="804">
        <v>528</v>
      </c>
      <c r="O26" s="804">
        <v>324</v>
      </c>
      <c r="P26" s="804">
        <v>5</v>
      </c>
      <c r="Q26" s="804">
        <v>199</v>
      </c>
      <c r="R26" s="804">
        <v>102</v>
      </c>
    </row>
    <row r="27" spans="1:20" s="803" customFormat="1" ht="21.95" customHeight="1">
      <c r="A27" s="3794"/>
      <c r="B27" s="3795" t="s">
        <v>5437</v>
      </c>
      <c r="C27" s="805">
        <v>1693</v>
      </c>
      <c r="D27" s="804">
        <v>1014</v>
      </c>
      <c r="E27" s="804">
        <v>491</v>
      </c>
      <c r="F27" s="804">
        <v>9</v>
      </c>
      <c r="G27" s="804">
        <v>514</v>
      </c>
      <c r="H27" s="804">
        <v>89</v>
      </c>
      <c r="I27" s="804">
        <v>105</v>
      </c>
      <c r="J27" s="804">
        <v>334</v>
      </c>
      <c r="K27" s="804">
        <v>123</v>
      </c>
      <c r="L27" s="804">
        <v>10</v>
      </c>
      <c r="M27" s="805">
        <v>637</v>
      </c>
      <c r="N27" s="804">
        <v>367</v>
      </c>
      <c r="O27" s="804">
        <v>243</v>
      </c>
      <c r="P27" s="804">
        <v>2</v>
      </c>
      <c r="Q27" s="804">
        <v>122</v>
      </c>
      <c r="R27" s="804">
        <v>56</v>
      </c>
    </row>
    <row r="28" spans="1:20" s="803" customFormat="1" ht="21.95" customHeight="1">
      <c r="A28" s="3794"/>
      <c r="B28" s="3795"/>
      <c r="C28" s="805"/>
      <c r="D28" s="804"/>
      <c r="E28" s="804"/>
      <c r="F28" s="804"/>
      <c r="G28" s="804"/>
      <c r="H28" s="804"/>
      <c r="I28" s="804"/>
      <c r="J28" s="804"/>
      <c r="K28" s="804"/>
      <c r="L28" s="804"/>
      <c r="M28" s="805"/>
      <c r="N28" s="804"/>
      <c r="O28" s="804"/>
      <c r="P28" s="804"/>
      <c r="Q28" s="804"/>
      <c r="R28" s="804"/>
    </row>
    <row r="29" spans="1:20" s="803" customFormat="1" ht="21.95" customHeight="1">
      <c r="A29" s="3794"/>
      <c r="B29" s="3795" t="s">
        <v>5436</v>
      </c>
      <c r="C29" s="805">
        <v>2047</v>
      </c>
      <c r="D29" s="804">
        <v>1824</v>
      </c>
      <c r="E29" s="804">
        <v>1265</v>
      </c>
      <c r="F29" s="804">
        <v>13</v>
      </c>
      <c r="G29" s="804">
        <v>546</v>
      </c>
      <c r="H29" s="804">
        <v>34</v>
      </c>
      <c r="I29" s="804">
        <v>13</v>
      </c>
      <c r="J29" s="804">
        <v>158</v>
      </c>
      <c r="K29" s="804">
        <v>9</v>
      </c>
      <c r="L29" s="804" t="s">
        <v>219</v>
      </c>
      <c r="M29" s="805">
        <v>892</v>
      </c>
      <c r="N29" s="804">
        <v>816</v>
      </c>
      <c r="O29" s="804">
        <v>649</v>
      </c>
      <c r="P29" s="804">
        <v>8</v>
      </c>
      <c r="Q29" s="804">
        <v>159</v>
      </c>
      <c r="R29" s="804">
        <v>25</v>
      </c>
    </row>
    <row r="30" spans="1:20" s="803" customFormat="1" ht="21.95" customHeight="1">
      <c r="A30" s="3794"/>
      <c r="B30" s="3795" t="s">
        <v>5435</v>
      </c>
      <c r="C30" s="805">
        <v>7623</v>
      </c>
      <c r="D30" s="804">
        <v>7072</v>
      </c>
      <c r="E30" s="804">
        <v>4440</v>
      </c>
      <c r="F30" s="804">
        <v>95</v>
      </c>
      <c r="G30" s="804">
        <v>2537</v>
      </c>
      <c r="H30" s="804">
        <v>167</v>
      </c>
      <c r="I30" s="804">
        <v>128</v>
      </c>
      <c r="J30" s="804">
        <v>113</v>
      </c>
      <c r="K30" s="804">
        <v>94</v>
      </c>
      <c r="L30" s="804" t="s">
        <v>219</v>
      </c>
      <c r="M30" s="805">
        <v>1811</v>
      </c>
      <c r="N30" s="804">
        <v>1485</v>
      </c>
      <c r="O30" s="804">
        <v>1202</v>
      </c>
      <c r="P30" s="804">
        <v>15</v>
      </c>
      <c r="Q30" s="804">
        <v>268</v>
      </c>
      <c r="R30" s="804">
        <v>109</v>
      </c>
    </row>
    <row r="31" spans="1:20" s="803" customFormat="1" ht="21.95" customHeight="1">
      <c r="A31" s="3794"/>
      <c r="B31" s="3795" t="s">
        <v>5434</v>
      </c>
      <c r="C31" s="805">
        <v>675</v>
      </c>
      <c r="D31" s="804">
        <v>652</v>
      </c>
      <c r="E31" s="804">
        <v>483</v>
      </c>
      <c r="F31" s="804">
        <v>4</v>
      </c>
      <c r="G31" s="804">
        <v>165</v>
      </c>
      <c r="H31" s="804">
        <v>12</v>
      </c>
      <c r="I31" s="804">
        <v>5</v>
      </c>
      <c r="J31" s="804">
        <v>1</v>
      </c>
      <c r="K31" s="804">
        <v>2</v>
      </c>
      <c r="L31" s="804" t="s">
        <v>219</v>
      </c>
      <c r="M31" s="805">
        <v>378</v>
      </c>
      <c r="N31" s="804">
        <v>366</v>
      </c>
      <c r="O31" s="804">
        <v>323</v>
      </c>
      <c r="P31" s="804">
        <v>1</v>
      </c>
      <c r="Q31" s="804">
        <v>42</v>
      </c>
      <c r="R31" s="804">
        <v>9</v>
      </c>
    </row>
    <row r="32" spans="1:20" s="803" customFormat="1" ht="21.95" customHeight="1">
      <c r="A32" s="3794"/>
      <c r="B32" s="1147" t="s">
        <v>5433</v>
      </c>
      <c r="C32" s="805">
        <v>2214</v>
      </c>
      <c r="D32" s="804">
        <v>1640</v>
      </c>
      <c r="E32" s="804">
        <v>909</v>
      </c>
      <c r="F32" s="804">
        <v>50</v>
      </c>
      <c r="G32" s="804">
        <v>681</v>
      </c>
      <c r="H32" s="804">
        <v>185</v>
      </c>
      <c r="I32" s="804">
        <v>28</v>
      </c>
      <c r="J32" s="804">
        <v>284</v>
      </c>
      <c r="K32" s="804">
        <v>37</v>
      </c>
      <c r="L32" s="804">
        <v>15</v>
      </c>
      <c r="M32" s="805">
        <v>1346</v>
      </c>
      <c r="N32" s="804">
        <v>929</v>
      </c>
      <c r="O32" s="804">
        <v>671</v>
      </c>
      <c r="P32" s="804">
        <v>23</v>
      </c>
      <c r="Q32" s="804">
        <v>235</v>
      </c>
      <c r="R32" s="804">
        <v>153</v>
      </c>
    </row>
    <row r="33" spans="1:20" s="803" customFormat="1" ht="21.95" customHeight="1">
      <c r="A33" s="3794"/>
      <c r="B33" s="3795" t="s">
        <v>5432</v>
      </c>
      <c r="C33" s="805">
        <v>1368</v>
      </c>
      <c r="D33" s="804">
        <v>1368</v>
      </c>
      <c r="E33" s="804">
        <v>1081</v>
      </c>
      <c r="F33" s="804">
        <v>16</v>
      </c>
      <c r="G33" s="804">
        <v>271</v>
      </c>
      <c r="H33" s="804" t="s">
        <v>219</v>
      </c>
      <c r="I33" s="804" t="s">
        <v>219</v>
      </c>
      <c r="J33" s="804" t="s">
        <v>219</v>
      </c>
      <c r="K33" s="804" t="s">
        <v>219</v>
      </c>
      <c r="L33" s="804" t="s">
        <v>219</v>
      </c>
      <c r="M33" s="805">
        <v>901</v>
      </c>
      <c r="N33" s="804">
        <v>901</v>
      </c>
      <c r="O33" s="804">
        <v>825</v>
      </c>
      <c r="P33" s="804">
        <v>6</v>
      </c>
      <c r="Q33" s="804">
        <v>70</v>
      </c>
      <c r="R33" s="804" t="s">
        <v>219</v>
      </c>
    </row>
    <row r="34" spans="1:20" s="803" customFormat="1" ht="21.95" customHeight="1">
      <c r="A34" s="3794"/>
      <c r="B34" s="806"/>
      <c r="C34" s="805"/>
      <c r="D34" s="804"/>
      <c r="E34" s="804"/>
      <c r="F34" s="804"/>
      <c r="G34" s="804"/>
      <c r="H34" s="804"/>
      <c r="I34" s="804"/>
      <c r="J34" s="804"/>
      <c r="K34" s="804"/>
      <c r="L34" s="804"/>
      <c r="M34" s="805"/>
      <c r="N34" s="804"/>
      <c r="O34" s="804"/>
      <c r="P34" s="804"/>
      <c r="Q34" s="804"/>
      <c r="R34" s="804"/>
    </row>
    <row r="35" spans="1:20" s="818" customFormat="1" ht="21.95" customHeight="1" thickBot="1">
      <c r="A35" s="3796" t="s">
        <v>5243</v>
      </c>
      <c r="B35" s="3797"/>
      <c r="C35" s="1547">
        <v>1319</v>
      </c>
      <c r="D35" s="1548">
        <v>520</v>
      </c>
      <c r="E35" s="1548">
        <v>224</v>
      </c>
      <c r="F35" s="1548">
        <v>72</v>
      </c>
      <c r="G35" s="1548">
        <v>224</v>
      </c>
      <c r="H35" s="1548">
        <v>23</v>
      </c>
      <c r="I35" s="1548">
        <v>22</v>
      </c>
      <c r="J35" s="1548">
        <v>223</v>
      </c>
      <c r="K35" s="1548">
        <v>101</v>
      </c>
      <c r="L35" s="1548" t="s">
        <v>219</v>
      </c>
      <c r="M35" s="1547">
        <v>716</v>
      </c>
      <c r="N35" s="1548">
        <v>244</v>
      </c>
      <c r="O35" s="1548">
        <v>141</v>
      </c>
      <c r="P35" s="1548">
        <v>37</v>
      </c>
      <c r="Q35" s="1548">
        <v>66</v>
      </c>
      <c r="R35" s="1548">
        <v>15</v>
      </c>
      <c r="S35" s="803"/>
      <c r="T35" s="803"/>
    </row>
    <row r="36" spans="1:20" s="803" customFormat="1" ht="14.25" thickBot="1">
      <c r="C36" s="817"/>
      <c r="D36" s="817"/>
      <c r="E36" s="817"/>
      <c r="F36" s="817"/>
      <c r="G36" s="817"/>
      <c r="H36" s="817"/>
      <c r="I36" s="817"/>
      <c r="J36" s="817"/>
      <c r="K36" s="817"/>
      <c r="L36" s="817"/>
      <c r="M36" s="817"/>
      <c r="N36" s="817"/>
      <c r="O36" s="817"/>
      <c r="P36" s="817"/>
      <c r="Q36" s="817"/>
      <c r="R36" s="817"/>
    </row>
    <row r="37" spans="1:20" ht="18.75" customHeight="1">
      <c r="A37" s="5371" t="s">
        <v>5463</v>
      </c>
      <c r="B37" s="5372"/>
      <c r="C37" s="814" t="s">
        <v>5153</v>
      </c>
      <c r="D37" s="814"/>
      <c r="E37" s="814"/>
      <c r="F37" s="816"/>
      <c r="G37" s="815" t="s">
        <v>5152</v>
      </c>
      <c r="H37" s="814"/>
      <c r="I37" s="814"/>
      <c r="J37" s="814"/>
      <c r="K37" s="814"/>
      <c r="L37" s="814"/>
      <c r="M37" s="814"/>
      <c r="N37" s="814"/>
      <c r="O37" s="814"/>
      <c r="P37" s="814"/>
      <c r="Q37" s="817"/>
      <c r="R37" s="817"/>
      <c r="S37" s="803"/>
      <c r="T37" s="803"/>
    </row>
    <row r="38" spans="1:20">
      <c r="A38" s="5359"/>
      <c r="B38" s="5360"/>
      <c r="C38" s="809" t="s">
        <v>5460</v>
      </c>
      <c r="D38" s="809" t="s">
        <v>5460</v>
      </c>
      <c r="E38" s="809" t="s">
        <v>5459</v>
      </c>
      <c r="F38" s="809" t="s">
        <v>5458</v>
      </c>
      <c r="G38" s="809" t="s">
        <v>5329</v>
      </c>
      <c r="H38" s="813" t="s">
        <v>5462</v>
      </c>
      <c r="I38" s="813"/>
      <c r="J38" s="813"/>
      <c r="K38" s="812"/>
      <c r="L38" s="5355" t="s">
        <v>5461</v>
      </c>
      <c r="M38" s="809" t="s">
        <v>5460</v>
      </c>
      <c r="N38" s="809" t="s">
        <v>5460</v>
      </c>
      <c r="O38" s="809" t="s">
        <v>5459</v>
      </c>
      <c r="P38" s="808" t="s">
        <v>5458</v>
      </c>
      <c r="Q38" s="817"/>
      <c r="R38" s="817"/>
      <c r="S38" s="803"/>
      <c r="T38" s="803"/>
    </row>
    <row r="39" spans="1:20">
      <c r="A39" s="5373"/>
      <c r="B39" s="5374"/>
      <c r="C39" s="809" t="s">
        <v>5453</v>
      </c>
      <c r="D39" s="809" t="s">
        <v>5452</v>
      </c>
      <c r="E39" s="809" t="s">
        <v>5451</v>
      </c>
      <c r="F39" s="809" t="s">
        <v>5450</v>
      </c>
      <c r="G39" s="811" t="s">
        <v>5457</v>
      </c>
      <c r="H39" s="809" t="s">
        <v>5183</v>
      </c>
      <c r="I39" s="809" t="s">
        <v>5456</v>
      </c>
      <c r="J39" s="809" t="s">
        <v>5455</v>
      </c>
      <c r="K39" s="810" t="s">
        <v>5454</v>
      </c>
      <c r="L39" s="5356"/>
      <c r="M39" s="809" t="s">
        <v>5453</v>
      </c>
      <c r="N39" s="809" t="s">
        <v>5452</v>
      </c>
      <c r="O39" s="809" t="s">
        <v>5451</v>
      </c>
      <c r="P39" s="808" t="s">
        <v>5450</v>
      </c>
      <c r="Q39" s="817"/>
      <c r="R39" s="817"/>
      <c r="S39" s="803"/>
      <c r="T39" s="803"/>
    </row>
    <row r="40" spans="1:20" ht="21.95" customHeight="1">
      <c r="A40" s="5357" t="s">
        <v>5183</v>
      </c>
      <c r="B40" s="5358"/>
      <c r="C40" s="1545">
        <f>C42+C47+C52+C70</f>
        <v>984</v>
      </c>
      <c r="D40" s="1545">
        <f>D42+D47+D52+D70</f>
        <v>3348</v>
      </c>
      <c r="E40" s="1545">
        <f>E42+E47+E52+E70</f>
        <v>510</v>
      </c>
      <c r="F40" s="1545">
        <f>F47+F52</f>
        <v>21</v>
      </c>
      <c r="G40" s="1544">
        <f t="shared" ref="G40:O40" si="4">G42+G47+G52+G70</f>
        <v>24103</v>
      </c>
      <c r="H40" s="1545">
        <f t="shared" si="4"/>
        <v>19515</v>
      </c>
      <c r="I40" s="1545">
        <f t="shared" si="4"/>
        <v>9636</v>
      </c>
      <c r="J40" s="1545">
        <f t="shared" si="4"/>
        <v>586</v>
      </c>
      <c r="K40" s="1545">
        <f t="shared" si="4"/>
        <v>9293</v>
      </c>
      <c r="L40" s="1545">
        <f t="shared" si="4"/>
        <v>729</v>
      </c>
      <c r="M40" s="1545">
        <f t="shared" si="4"/>
        <v>199</v>
      </c>
      <c r="N40" s="1545">
        <f t="shared" si="4"/>
        <v>1017</v>
      </c>
      <c r="O40" s="1545">
        <f t="shared" si="4"/>
        <v>2159</v>
      </c>
      <c r="P40" s="1545">
        <f>P47+P52</f>
        <v>167</v>
      </c>
      <c r="Q40" s="817"/>
      <c r="R40" s="817"/>
      <c r="S40" s="803"/>
      <c r="T40" s="803"/>
    </row>
    <row r="41" spans="1:20" ht="21.95" customHeight="1">
      <c r="A41" s="3794"/>
      <c r="B41" s="3795"/>
      <c r="C41" s="804"/>
      <c r="D41" s="804"/>
      <c r="E41" s="804"/>
      <c r="F41" s="804"/>
      <c r="G41" s="805"/>
      <c r="H41" s="804"/>
      <c r="I41" s="804"/>
      <c r="J41" s="804"/>
      <c r="K41" s="804"/>
      <c r="L41" s="804"/>
      <c r="M41" s="804"/>
      <c r="N41" s="804"/>
      <c r="O41" s="804"/>
      <c r="P41" s="804"/>
      <c r="Q41" s="817"/>
      <c r="R41" s="817"/>
      <c r="S41" s="803"/>
      <c r="T41" s="803"/>
    </row>
    <row r="42" spans="1:20" ht="21.95" customHeight="1">
      <c r="A42" s="5359" t="s">
        <v>5449</v>
      </c>
      <c r="B42" s="5360"/>
      <c r="C42" s="804">
        <f>C43+C45</f>
        <v>213</v>
      </c>
      <c r="D42" s="804">
        <f>D43+D45</f>
        <v>1292</v>
      </c>
      <c r="E42" s="804">
        <f>E43+E45</f>
        <v>278</v>
      </c>
      <c r="F42" s="804" t="s">
        <v>219</v>
      </c>
      <c r="G42" s="805">
        <f>G43+G45</f>
        <v>1872</v>
      </c>
      <c r="H42" s="804">
        <f>H43+H45</f>
        <v>481</v>
      </c>
      <c r="I42" s="804">
        <f>I43+I45</f>
        <v>102</v>
      </c>
      <c r="J42" s="804">
        <f>J43</f>
        <v>9</v>
      </c>
      <c r="K42" s="804">
        <f>K43</f>
        <v>370</v>
      </c>
      <c r="L42" s="804">
        <f>L43</f>
        <v>13</v>
      </c>
      <c r="M42" s="804">
        <f>M43</f>
        <v>21</v>
      </c>
      <c r="N42" s="804">
        <f>N43+N45</f>
        <v>175</v>
      </c>
      <c r="O42" s="804">
        <f>O43+O45</f>
        <v>1178</v>
      </c>
      <c r="P42" s="804" t="s">
        <v>219</v>
      </c>
      <c r="Q42" s="817"/>
      <c r="R42" s="817"/>
      <c r="S42" s="803"/>
      <c r="T42" s="803"/>
    </row>
    <row r="43" spans="1:20" ht="21.95" customHeight="1">
      <c r="A43" s="3794"/>
      <c r="B43" s="3795" t="s">
        <v>5448</v>
      </c>
      <c r="C43" s="804">
        <v>211</v>
      </c>
      <c r="D43" s="804">
        <v>1291</v>
      </c>
      <c r="E43" s="804">
        <v>275</v>
      </c>
      <c r="F43" s="804" t="s">
        <v>219</v>
      </c>
      <c r="G43" s="805">
        <v>1865</v>
      </c>
      <c r="H43" s="804">
        <v>478</v>
      </c>
      <c r="I43" s="804">
        <v>99</v>
      </c>
      <c r="J43" s="804">
        <v>9</v>
      </c>
      <c r="K43" s="804">
        <v>370</v>
      </c>
      <c r="L43" s="804">
        <v>13</v>
      </c>
      <c r="M43" s="804">
        <v>21</v>
      </c>
      <c r="N43" s="804">
        <v>174</v>
      </c>
      <c r="O43" s="804">
        <v>1176</v>
      </c>
      <c r="P43" s="804" t="s">
        <v>219</v>
      </c>
      <c r="Q43" s="817"/>
      <c r="R43" s="817"/>
      <c r="S43" s="803"/>
      <c r="T43" s="803"/>
    </row>
    <row r="44" spans="1:20" ht="21.95" customHeight="1">
      <c r="A44" s="3794"/>
      <c r="B44" s="3795" t="s">
        <v>5447</v>
      </c>
      <c r="C44" s="804">
        <v>208</v>
      </c>
      <c r="D44" s="804">
        <v>1283</v>
      </c>
      <c r="E44" s="804">
        <v>274</v>
      </c>
      <c r="F44" s="804" t="s">
        <v>219</v>
      </c>
      <c r="G44" s="805">
        <v>1845</v>
      </c>
      <c r="H44" s="804">
        <v>461</v>
      </c>
      <c r="I44" s="804">
        <v>88</v>
      </c>
      <c r="J44" s="804">
        <v>8</v>
      </c>
      <c r="K44" s="804">
        <v>365</v>
      </c>
      <c r="L44" s="804">
        <v>12</v>
      </c>
      <c r="M44" s="804">
        <v>21</v>
      </c>
      <c r="N44" s="804">
        <v>174</v>
      </c>
      <c r="O44" s="804">
        <v>1175</v>
      </c>
      <c r="P44" s="804" t="s">
        <v>219</v>
      </c>
      <c r="Q44" s="817"/>
      <c r="R44" s="817"/>
      <c r="S44" s="803"/>
      <c r="T44" s="803"/>
    </row>
    <row r="45" spans="1:20" ht="21.95" customHeight="1">
      <c r="A45" s="3794"/>
      <c r="B45" s="3795" t="s">
        <v>5446</v>
      </c>
      <c r="C45" s="804">
        <v>2</v>
      </c>
      <c r="D45" s="804">
        <v>1</v>
      </c>
      <c r="E45" s="804">
        <v>3</v>
      </c>
      <c r="F45" s="804" t="s">
        <v>219</v>
      </c>
      <c r="G45" s="805">
        <v>7</v>
      </c>
      <c r="H45" s="804">
        <v>3</v>
      </c>
      <c r="I45" s="804">
        <v>3</v>
      </c>
      <c r="J45" s="804" t="s">
        <v>219</v>
      </c>
      <c r="K45" s="804" t="s">
        <v>219</v>
      </c>
      <c r="L45" s="804" t="s">
        <v>219</v>
      </c>
      <c r="M45" s="804">
        <v>1</v>
      </c>
      <c r="N45" s="804">
        <v>1</v>
      </c>
      <c r="O45" s="804">
        <v>2</v>
      </c>
      <c r="P45" s="804" t="s">
        <v>219</v>
      </c>
      <c r="Q45" s="817"/>
      <c r="R45" s="817"/>
      <c r="S45" s="803"/>
      <c r="T45" s="803"/>
    </row>
    <row r="46" spans="1:20" ht="21.95" customHeight="1">
      <c r="A46" s="3794"/>
      <c r="B46" s="3795"/>
      <c r="C46" s="804"/>
      <c r="D46" s="804"/>
      <c r="E46" s="804"/>
      <c r="F46" s="804"/>
      <c r="G46" s="805"/>
      <c r="H46" s="804"/>
      <c r="I46" s="804"/>
      <c r="J46" s="804"/>
      <c r="K46" s="804"/>
      <c r="L46" s="804"/>
      <c r="M46" s="804"/>
      <c r="N46" s="804"/>
      <c r="O46" s="804"/>
      <c r="P46" s="804"/>
      <c r="Q46" s="817"/>
      <c r="R46" s="817"/>
      <c r="S46" s="803"/>
      <c r="T46" s="803"/>
    </row>
    <row r="47" spans="1:20" ht="21.95" customHeight="1">
      <c r="A47" s="5359" t="s">
        <v>5445</v>
      </c>
      <c r="B47" s="5360"/>
      <c r="C47" s="804">
        <f t="shared" ref="C47:P47" si="5">SUM(C48:C50)</f>
        <v>208</v>
      </c>
      <c r="D47" s="804">
        <f t="shared" si="5"/>
        <v>676</v>
      </c>
      <c r="E47" s="804">
        <f t="shared" si="5"/>
        <v>67</v>
      </c>
      <c r="F47" s="804">
        <f t="shared" si="5"/>
        <v>20</v>
      </c>
      <c r="G47" s="805">
        <f t="shared" si="5"/>
        <v>5154</v>
      </c>
      <c r="H47" s="804">
        <f t="shared" si="5"/>
        <v>4504</v>
      </c>
      <c r="I47" s="804">
        <f t="shared" si="5"/>
        <v>2487</v>
      </c>
      <c r="J47" s="804">
        <f t="shared" si="5"/>
        <v>342</v>
      </c>
      <c r="K47" s="804">
        <f t="shared" si="5"/>
        <v>1675</v>
      </c>
      <c r="L47" s="804">
        <f t="shared" si="5"/>
        <v>269</v>
      </c>
      <c r="M47" s="804">
        <f t="shared" si="5"/>
        <v>9</v>
      </c>
      <c r="N47" s="804">
        <f t="shared" si="5"/>
        <v>39</v>
      </c>
      <c r="O47" s="804">
        <f t="shared" si="5"/>
        <v>163</v>
      </c>
      <c r="P47" s="804">
        <f t="shared" si="5"/>
        <v>143</v>
      </c>
      <c r="Q47" s="817"/>
      <c r="R47" s="817"/>
      <c r="S47" s="803"/>
      <c r="T47" s="803"/>
    </row>
    <row r="48" spans="1:20" ht="21.95" customHeight="1">
      <c r="A48" s="3794"/>
      <c r="B48" s="3795" t="s">
        <v>5444</v>
      </c>
      <c r="C48" s="804" t="s">
        <v>219</v>
      </c>
      <c r="D48" s="804" t="s">
        <v>219</v>
      </c>
      <c r="E48" s="804" t="s">
        <v>219</v>
      </c>
      <c r="F48" s="804" t="s">
        <v>219</v>
      </c>
      <c r="G48" s="805">
        <v>6</v>
      </c>
      <c r="H48" s="804">
        <v>5</v>
      </c>
      <c r="I48" s="804">
        <v>4</v>
      </c>
      <c r="J48" s="804" t="s">
        <v>219</v>
      </c>
      <c r="K48" s="804">
        <v>1</v>
      </c>
      <c r="L48" s="804">
        <v>1</v>
      </c>
      <c r="M48" s="804" t="s">
        <v>219</v>
      </c>
      <c r="N48" s="804" t="s">
        <v>219</v>
      </c>
      <c r="O48" s="804" t="s">
        <v>219</v>
      </c>
      <c r="P48" s="804" t="s">
        <v>219</v>
      </c>
      <c r="Q48" s="817"/>
      <c r="R48" s="817"/>
      <c r="S48" s="803"/>
      <c r="T48" s="803"/>
    </row>
    <row r="49" spans="1:20" ht="21.95" customHeight="1">
      <c r="A49" s="3794"/>
      <c r="B49" s="3795" t="s">
        <v>5443</v>
      </c>
      <c r="C49" s="804">
        <v>149</v>
      </c>
      <c r="D49" s="804">
        <v>509</v>
      </c>
      <c r="E49" s="804">
        <v>48</v>
      </c>
      <c r="F49" s="804" t="s">
        <v>219</v>
      </c>
      <c r="G49" s="805">
        <v>631</v>
      </c>
      <c r="H49" s="804">
        <v>428</v>
      </c>
      <c r="I49" s="804">
        <v>311</v>
      </c>
      <c r="J49" s="804">
        <v>10</v>
      </c>
      <c r="K49" s="804">
        <v>107</v>
      </c>
      <c r="L49" s="804">
        <v>118</v>
      </c>
      <c r="M49" s="804">
        <v>4</v>
      </c>
      <c r="N49" s="804">
        <v>2</v>
      </c>
      <c r="O49" s="804">
        <v>77</v>
      </c>
      <c r="P49" s="804" t="s">
        <v>219</v>
      </c>
      <c r="Q49" s="817"/>
      <c r="R49" s="817"/>
      <c r="S49" s="803"/>
      <c r="T49" s="803"/>
    </row>
    <row r="50" spans="1:20" ht="21.95" customHeight="1">
      <c r="A50" s="3794"/>
      <c r="B50" s="3795" t="s">
        <v>5442</v>
      </c>
      <c r="C50" s="804">
        <v>59</v>
      </c>
      <c r="D50" s="804">
        <v>167</v>
      </c>
      <c r="E50" s="804">
        <v>19</v>
      </c>
      <c r="F50" s="804">
        <v>20</v>
      </c>
      <c r="G50" s="805">
        <v>4517</v>
      </c>
      <c r="H50" s="804">
        <v>4071</v>
      </c>
      <c r="I50" s="804">
        <v>2172</v>
      </c>
      <c r="J50" s="804">
        <v>332</v>
      </c>
      <c r="K50" s="804">
        <v>1567</v>
      </c>
      <c r="L50" s="804">
        <v>150</v>
      </c>
      <c r="M50" s="804">
        <v>5</v>
      </c>
      <c r="N50" s="804">
        <v>37</v>
      </c>
      <c r="O50" s="804">
        <v>86</v>
      </c>
      <c r="P50" s="804">
        <v>143</v>
      </c>
      <c r="Q50" s="817"/>
      <c r="R50" s="817"/>
      <c r="S50" s="803"/>
      <c r="T50" s="803"/>
    </row>
    <row r="51" spans="1:20" ht="21.95" customHeight="1">
      <c r="A51" s="3794"/>
      <c r="B51" s="3795"/>
      <c r="C51" s="804"/>
      <c r="D51" s="804"/>
      <c r="E51" s="804"/>
      <c r="F51" s="804"/>
      <c r="G51" s="805"/>
      <c r="H51" s="804"/>
      <c r="I51" s="804"/>
      <c r="J51" s="804"/>
      <c r="K51" s="804"/>
      <c r="L51" s="804"/>
      <c r="M51" s="804"/>
      <c r="N51" s="804"/>
      <c r="O51" s="804"/>
      <c r="P51" s="804"/>
      <c r="Q51" s="817"/>
      <c r="R51" s="817"/>
      <c r="S51" s="803"/>
      <c r="T51" s="803"/>
    </row>
    <row r="52" spans="1:20" ht="21.95" customHeight="1">
      <c r="A52" s="5359" t="s">
        <v>5441</v>
      </c>
      <c r="B52" s="5360"/>
      <c r="C52" s="804">
        <f t="shared" ref="C52:P52" si="6">SUM(C53:C68)</f>
        <v>546</v>
      </c>
      <c r="D52" s="804">
        <f t="shared" si="6"/>
        <v>1213</v>
      </c>
      <c r="E52" s="804">
        <f t="shared" si="6"/>
        <v>145</v>
      </c>
      <c r="F52" s="804">
        <f t="shared" si="6"/>
        <v>1</v>
      </c>
      <c r="G52" s="805">
        <f t="shared" si="6"/>
        <v>16474</v>
      </c>
      <c r="H52" s="804">
        <f t="shared" si="6"/>
        <v>14254</v>
      </c>
      <c r="I52" s="804">
        <f t="shared" si="6"/>
        <v>6964</v>
      </c>
      <c r="J52" s="804">
        <f t="shared" si="6"/>
        <v>200</v>
      </c>
      <c r="K52" s="804">
        <f t="shared" si="6"/>
        <v>7090</v>
      </c>
      <c r="L52" s="804">
        <f t="shared" si="6"/>
        <v>439</v>
      </c>
      <c r="M52" s="804">
        <f t="shared" si="6"/>
        <v>164</v>
      </c>
      <c r="N52" s="804">
        <f t="shared" si="6"/>
        <v>747</v>
      </c>
      <c r="O52" s="804">
        <f t="shared" si="6"/>
        <v>737</v>
      </c>
      <c r="P52" s="804">
        <f t="shared" si="6"/>
        <v>24</v>
      </c>
      <c r="Q52" s="817"/>
      <c r="R52" s="817"/>
      <c r="S52" s="803"/>
      <c r="T52" s="803"/>
    </row>
    <row r="53" spans="1:20" ht="21.95" customHeight="1">
      <c r="A53" s="3794"/>
      <c r="B53" s="3795" t="s">
        <v>5271</v>
      </c>
      <c r="C53" s="804" t="s">
        <v>219</v>
      </c>
      <c r="D53" s="804">
        <v>1</v>
      </c>
      <c r="E53" s="804" t="s">
        <v>219</v>
      </c>
      <c r="F53" s="804" t="s">
        <v>219</v>
      </c>
      <c r="G53" s="805">
        <v>43</v>
      </c>
      <c r="H53" s="804">
        <v>42</v>
      </c>
      <c r="I53" s="804">
        <v>23</v>
      </c>
      <c r="J53" s="804">
        <v>1</v>
      </c>
      <c r="K53" s="804">
        <v>18</v>
      </c>
      <c r="L53" s="804">
        <v>1</v>
      </c>
      <c r="M53" s="804" t="s">
        <v>219</v>
      </c>
      <c r="N53" s="804" t="s">
        <v>219</v>
      </c>
      <c r="O53" s="804" t="s">
        <v>219</v>
      </c>
      <c r="P53" s="804" t="s">
        <v>219</v>
      </c>
      <c r="Q53" s="817"/>
      <c r="R53" s="817"/>
      <c r="S53" s="803"/>
      <c r="T53" s="803"/>
    </row>
    <row r="54" spans="1:20" ht="21.95" customHeight="1">
      <c r="A54" s="3794"/>
      <c r="B54" s="3795" t="s">
        <v>5269</v>
      </c>
      <c r="C54" s="804">
        <v>5</v>
      </c>
      <c r="D54" s="804">
        <v>33</v>
      </c>
      <c r="E54" s="804" t="s">
        <v>219</v>
      </c>
      <c r="F54" s="804" t="s">
        <v>219</v>
      </c>
      <c r="G54" s="805">
        <v>104</v>
      </c>
      <c r="H54" s="804">
        <v>85</v>
      </c>
      <c r="I54" s="804">
        <v>39</v>
      </c>
      <c r="J54" s="804">
        <v>2</v>
      </c>
      <c r="K54" s="804">
        <v>44</v>
      </c>
      <c r="L54" s="804">
        <v>7</v>
      </c>
      <c r="M54" s="804">
        <v>2</v>
      </c>
      <c r="N54" s="804">
        <v>7</v>
      </c>
      <c r="O54" s="804">
        <v>2</v>
      </c>
      <c r="P54" s="804" t="s">
        <v>219</v>
      </c>
      <c r="Q54" s="817"/>
      <c r="R54" s="817"/>
      <c r="S54" s="803"/>
      <c r="T54" s="803"/>
    </row>
    <row r="55" spans="1:20" ht="21.95" customHeight="1">
      <c r="A55" s="3794"/>
      <c r="B55" s="3795" t="s">
        <v>5440</v>
      </c>
      <c r="C55" s="804">
        <v>4</v>
      </c>
      <c r="D55" s="804">
        <v>56</v>
      </c>
      <c r="E55" s="804">
        <v>2</v>
      </c>
      <c r="F55" s="804" t="s">
        <v>219</v>
      </c>
      <c r="G55" s="805">
        <v>364</v>
      </c>
      <c r="H55" s="804">
        <v>335</v>
      </c>
      <c r="I55" s="804">
        <v>176</v>
      </c>
      <c r="J55" s="804">
        <v>9</v>
      </c>
      <c r="K55" s="804">
        <v>150</v>
      </c>
      <c r="L55" s="804">
        <v>11</v>
      </c>
      <c r="M55" s="804" t="s">
        <v>219</v>
      </c>
      <c r="N55" s="804">
        <v>5</v>
      </c>
      <c r="O55" s="804">
        <v>4</v>
      </c>
      <c r="P55" s="804" t="s">
        <v>219</v>
      </c>
      <c r="Q55" s="817"/>
      <c r="R55" s="817"/>
      <c r="S55" s="803"/>
      <c r="T55" s="803"/>
    </row>
    <row r="56" spans="1:20" ht="21.95" customHeight="1">
      <c r="A56" s="3794"/>
      <c r="B56" s="3795" t="s">
        <v>5304</v>
      </c>
      <c r="C56" s="804">
        <v>127</v>
      </c>
      <c r="D56" s="804">
        <v>270</v>
      </c>
      <c r="E56" s="804">
        <v>45</v>
      </c>
      <c r="F56" s="804" t="s">
        <v>219</v>
      </c>
      <c r="G56" s="805">
        <v>3438</v>
      </c>
      <c r="H56" s="804">
        <v>2890</v>
      </c>
      <c r="I56" s="804">
        <v>972</v>
      </c>
      <c r="J56" s="804">
        <v>34</v>
      </c>
      <c r="K56" s="804">
        <v>1884</v>
      </c>
      <c r="L56" s="804">
        <v>159</v>
      </c>
      <c r="M56" s="804">
        <v>26</v>
      </c>
      <c r="N56" s="804">
        <v>126</v>
      </c>
      <c r="O56" s="804">
        <v>213</v>
      </c>
      <c r="P56" s="804" t="s">
        <v>219</v>
      </c>
      <c r="Q56" s="817"/>
      <c r="R56" s="817"/>
      <c r="S56" s="803"/>
      <c r="T56" s="803"/>
    </row>
    <row r="57" spans="1:20" ht="21.95" customHeight="1">
      <c r="A57" s="3794"/>
      <c r="B57" s="3795"/>
      <c r="C57" s="804"/>
      <c r="D57" s="804"/>
      <c r="E57" s="804"/>
      <c r="F57" s="804"/>
      <c r="G57" s="805"/>
      <c r="H57" s="804"/>
      <c r="I57" s="804"/>
      <c r="J57" s="804"/>
      <c r="K57" s="804"/>
      <c r="L57" s="804"/>
      <c r="M57" s="804"/>
      <c r="N57" s="804"/>
      <c r="O57" s="804"/>
      <c r="P57" s="804"/>
      <c r="Q57" s="817"/>
      <c r="R57" s="817"/>
      <c r="S57" s="803"/>
      <c r="T57" s="803"/>
    </row>
    <row r="58" spans="1:20" ht="21.95" customHeight="1">
      <c r="A58" s="3794"/>
      <c r="B58" s="3795" t="s">
        <v>5302</v>
      </c>
      <c r="C58" s="804">
        <v>5</v>
      </c>
      <c r="D58" s="804">
        <v>16</v>
      </c>
      <c r="E58" s="804">
        <v>1</v>
      </c>
      <c r="F58" s="804" t="s">
        <v>219</v>
      </c>
      <c r="G58" s="805">
        <v>532</v>
      </c>
      <c r="H58" s="804">
        <v>506</v>
      </c>
      <c r="I58" s="804">
        <v>414</v>
      </c>
      <c r="J58" s="804">
        <v>6</v>
      </c>
      <c r="K58" s="804">
        <v>86</v>
      </c>
      <c r="L58" s="804">
        <v>13</v>
      </c>
      <c r="M58" s="804">
        <v>1</v>
      </c>
      <c r="N58" s="804">
        <v>9</v>
      </c>
      <c r="O58" s="804">
        <v>2</v>
      </c>
      <c r="P58" s="804" t="s">
        <v>219</v>
      </c>
      <c r="Q58" s="817"/>
      <c r="R58" s="817"/>
      <c r="S58" s="803"/>
      <c r="T58" s="803"/>
    </row>
    <row r="59" spans="1:20" ht="21.95" customHeight="1">
      <c r="A59" s="3794"/>
      <c r="B59" s="3795" t="s">
        <v>5300</v>
      </c>
      <c r="C59" s="804">
        <v>7</v>
      </c>
      <c r="D59" s="804">
        <v>54</v>
      </c>
      <c r="E59" s="804">
        <v>8</v>
      </c>
      <c r="F59" s="804" t="s">
        <v>219</v>
      </c>
      <c r="G59" s="805">
        <v>192</v>
      </c>
      <c r="H59" s="804">
        <v>118</v>
      </c>
      <c r="I59" s="804">
        <v>77</v>
      </c>
      <c r="J59" s="804">
        <v>2</v>
      </c>
      <c r="K59" s="804">
        <v>39</v>
      </c>
      <c r="L59" s="804">
        <v>33</v>
      </c>
      <c r="M59" s="804">
        <v>2</v>
      </c>
      <c r="N59" s="804">
        <v>21</v>
      </c>
      <c r="O59" s="804">
        <v>17</v>
      </c>
      <c r="P59" s="804" t="s">
        <v>219</v>
      </c>
      <c r="Q59" s="817"/>
      <c r="R59" s="817"/>
      <c r="S59" s="803"/>
      <c r="T59" s="803"/>
    </row>
    <row r="60" spans="1:20" ht="21.95" customHeight="1">
      <c r="A60" s="3794"/>
      <c r="B60" s="807" t="s">
        <v>5439</v>
      </c>
      <c r="C60" s="804">
        <v>69</v>
      </c>
      <c r="D60" s="804">
        <v>181</v>
      </c>
      <c r="E60" s="804">
        <v>11</v>
      </c>
      <c r="F60" s="804" t="s">
        <v>219</v>
      </c>
      <c r="G60" s="805">
        <v>462</v>
      </c>
      <c r="H60" s="804">
        <v>334</v>
      </c>
      <c r="I60" s="804">
        <v>212</v>
      </c>
      <c r="J60" s="804">
        <v>3</v>
      </c>
      <c r="K60" s="804">
        <v>119</v>
      </c>
      <c r="L60" s="804">
        <v>20</v>
      </c>
      <c r="M60" s="804">
        <v>4</v>
      </c>
      <c r="N60" s="804">
        <v>30</v>
      </c>
      <c r="O60" s="804">
        <v>73</v>
      </c>
      <c r="P60" s="804" t="s">
        <v>219</v>
      </c>
      <c r="Q60" s="817"/>
      <c r="R60" s="817"/>
      <c r="S60" s="803"/>
      <c r="T60" s="803"/>
    </row>
    <row r="61" spans="1:20" ht="21.95" customHeight="1">
      <c r="A61" s="3794"/>
      <c r="B61" s="3795" t="s">
        <v>5438</v>
      </c>
      <c r="C61" s="804">
        <v>129</v>
      </c>
      <c r="D61" s="804">
        <v>139</v>
      </c>
      <c r="E61" s="804">
        <v>38</v>
      </c>
      <c r="F61" s="804" t="s">
        <v>219</v>
      </c>
      <c r="G61" s="805">
        <v>1684</v>
      </c>
      <c r="H61" s="804">
        <v>1238</v>
      </c>
      <c r="I61" s="804">
        <v>295</v>
      </c>
      <c r="J61" s="804">
        <v>11</v>
      </c>
      <c r="K61" s="804">
        <v>932</v>
      </c>
      <c r="L61" s="804">
        <v>60</v>
      </c>
      <c r="M61" s="804">
        <v>50</v>
      </c>
      <c r="N61" s="804">
        <v>122</v>
      </c>
      <c r="O61" s="804">
        <v>201</v>
      </c>
      <c r="P61" s="804" t="s">
        <v>219</v>
      </c>
      <c r="Q61" s="817"/>
      <c r="R61" s="817"/>
      <c r="S61" s="803"/>
      <c r="T61" s="803"/>
    </row>
    <row r="62" spans="1:20" ht="21.95" customHeight="1">
      <c r="A62" s="3794"/>
      <c r="B62" s="3795" t="s">
        <v>5437</v>
      </c>
      <c r="C62" s="804">
        <v>58</v>
      </c>
      <c r="D62" s="804">
        <v>120</v>
      </c>
      <c r="E62" s="804">
        <v>23</v>
      </c>
      <c r="F62" s="804">
        <v>1</v>
      </c>
      <c r="G62" s="805">
        <v>1056</v>
      </c>
      <c r="H62" s="804">
        <v>647</v>
      </c>
      <c r="I62" s="804">
        <v>248</v>
      </c>
      <c r="J62" s="804">
        <v>7</v>
      </c>
      <c r="K62" s="804">
        <v>392</v>
      </c>
      <c r="L62" s="804">
        <v>33</v>
      </c>
      <c r="M62" s="804">
        <v>47</v>
      </c>
      <c r="N62" s="804">
        <v>214</v>
      </c>
      <c r="O62" s="804">
        <v>100</v>
      </c>
      <c r="P62" s="804">
        <v>9</v>
      </c>
      <c r="Q62" s="817"/>
      <c r="R62" s="817"/>
      <c r="S62" s="803"/>
      <c r="T62" s="803"/>
    </row>
    <row r="63" spans="1:20" ht="21.95" customHeight="1">
      <c r="A63" s="3794"/>
      <c r="B63" s="3795"/>
      <c r="C63" s="804"/>
      <c r="D63" s="804"/>
      <c r="E63" s="804"/>
      <c r="F63" s="804"/>
      <c r="G63" s="805"/>
      <c r="H63" s="804"/>
      <c r="I63" s="804"/>
      <c r="J63" s="804"/>
      <c r="K63" s="804"/>
      <c r="L63" s="804"/>
      <c r="M63" s="804"/>
      <c r="N63" s="804"/>
      <c r="O63" s="804"/>
      <c r="P63" s="804"/>
      <c r="Q63" s="817"/>
      <c r="R63" s="817"/>
      <c r="S63" s="803"/>
      <c r="T63" s="803"/>
    </row>
    <row r="64" spans="1:20" ht="21.95" customHeight="1">
      <c r="A64" s="3794"/>
      <c r="B64" s="3795" t="s">
        <v>5436</v>
      </c>
      <c r="C64" s="804">
        <v>5</v>
      </c>
      <c r="D64" s="804">
        <v>39</v>
      </c>
      <c r="E64" s="804">
        <v>2</v>
      </c>
      <c r="F64" s="804" t="s">
        <v>219</v>
      </c>
      <c r="G64" s="805">
        <v>1155</v>
      </c>
      <c r="H64" s="804">
        <v>1008</v>
      </c>
      <c r="I64" s="804">
        <v>616</v>
      </c>
      <c r="J64" s="804">
        <v>5</v>
      </c>
      <c r="K64" s="804">
        <v>387</v>
      </c>
      <c r="L64" s="804">
        <v>9</v>
      </c>
      <c r="M64" s="804">
        <v>8</v>
      </c>
      <c r="N64" s="804">
        <v>119</v>
      </c>
      <c r="O64" s="804">
        <v>7</v>
      </c>
      <c r="P64" s="804" t="s">
        <v>219</v>
      </c>
      <c r="Q64" s="817"/>
      <c r="R64" s="817"/>
      <c r="S64" s="803"/>
      <c r="T64" s="803"/>
    </row>
    <row r="65" spans="1:20" ht="21.95" customHeight="1">
      <c r="A65" s="3794"/>
      <c r="B65" s="3795" t="s">
        <v>5435</v>
      </c>
      <c r="C65" s="804">
        <v>111</v>
      </c>
      <c r="D65" s="804">
        <v>85</v>
      </c>
      <c r="E65" s="804">
        <v>9</v>
      </c>
      <c r="F65" s="804" t="s">
        <v>219</v>
      </c>
      <c r="G65" s="805">
        <v>5812</v>
      </c>
      <c r="H65" s="804">
        <v>5587</v>
      </c>
      <c r="I65" s="804">
        <v>3238</v>
      </c>
      <c r="J65" s="804">
        <v>80</v>
      </c>
      <c r="K65" s="804">
        <v>2269</v>
      </c>
      <c r="L65" s="804">
        <v>58</v>
      </c>
      <c r="M65" s="804">
        <v>17</v>
      </c>
      <c r="N65" s="804">
        <v>28</v>
      </c>
      <c r="O65" s="804">
        <v>85</v>
      </c>
      <c r="P65" s="804" t="s">
        <v>219</v>
      </c>
      <c r="Q65" s="817"/>
      <c r="R65" s="817"/>
      <c r="S65" s="803"/>
      <c r="T65" s="803"/>
    </row>
    <row r="66" spans="1:20" ht="21.95" customHeight="1">
      <c r="A66" s="3794"/>
      <c r="B66" s="3795" t="s">
        <v>5434</v>
      </c>
      <c r="C66" s="804">
        <v>1</v>
      </c>
      <c r="D66" s="804" t="s">
        <v>219</v>
      </c>
      <c r="E66" s="804">
        <v>1</v>
      </c>
      <c r="F66" s="804" t="s">
        <v>219</v>
      </c>
      <c r="G66" s="805">
        <v>297</v>
      </c>
      <c r="H66" s="804">
        <v>286</v>
      </c>
      <c r="I66" s="804">
        <v>160</v>
      </c>
      <c r="J66" s="804">
        <v>3</v>
      </c>
      <c r="K66" s="804">
        <v>123</v>
      </c>
      <c r="L66" s="804">
        <v>3</v>
      </c>
      <c r="M66" s="804">
        <v>4</v>
      </c>
      <c r="N66" s="804">
        <v>1</v>
      </c>
      <c r="O66" s="804">
        <v>1</v>
      </c>
      <c r="P66" s="804" t="s">
        <v>219</v>
      </c>
      <c r="Q66" s="817"/>
      <c r="R66" s="817"/>
      <c r="S66" s="803"/>
      <c r="T66" s="803"/>
    </row>
    <row r="67" spans="1:20" ht="21.95" customHeight="1">
      <c r="A67" s="3794"/>
      <c r="B67" s="1147" t="s">
        <v>5433</v>
      </c>
      <c r="C67" s="804">
        <v>25</v>
      </c>
      <c r="D67" s="804">
        <v>219</v>
      </c>
      <c r="E67" s="804">
        <v>5</v>
      </c>
      <c r="F67" s="804" t="s">
        <v>219</v>
      </c>
      <c r="G67" s="805">
        <v>868</v>
      </c>
      <c r="H67" s="804">
        <v>711</v>
      </c>
      <c r="I67" s="804">
        <v>238</v>
      </c>
      <c r="J67" s="804">
        <v>27</v>
      </c>
      <c r="K67" s="804">
        <v>446</v>
      </c>
      <c r="L67" s="804">
        <v>32</v>
      </c>
      <c r="M67" s="804">
        <v>3</v>
      </c>
      <c r="N67" s="804">
        <v>65</v>
      </c>
      <c r="O67" s="804">
        <v>32</v>
      </c>
      <c r="P67" s="804">
        <v>15</v>
      </c>
      <c r="Q67" s="817"/>
      <c r="R67" s="817"/>
      <c r="S67" s="803"/>
      <c r="T67" s="803"/>
    </row>
    <row r="68" spans="1:20" ht="21.95" customHeight="1">
      <c r="A68" s="3794"/>
      <c r="B68" s="3795" t="s">
        <v>6015</v>
      </c>
      <c r="C68" s="804" t="s">
        <v>219</v>
      </c>
      <c r="D68" s="804" t="s">
        <v>219</v>
      </c>
      <c r="E68" s="804" t="s">
        <v>219</v>
      </c>
      <c r="F68" s="804" t="s">
        <v>219</v>
      </c>
      <c r="G68" s="805">
        <v>467</v>
      </c>
      <c r="H68" s="804">
        <v>467</v>
      </c>
      <c r="I68" s="804">
        <v>256</v>
      </c>
      <c r="J68" s="804">
        <v>10</v>
      </c>
      <c r="K68" s="804">
        <v>201</v>
      </c>
      <c r="L68" s="804" t="s">
        <v>219</v>
      </c>
      <c r="M68" s="804" t="s">
        <v>219</v>
      </c>
      <c r="N68" s="804" t="s">
        <v>219</v>
      </c>
      <c r="O68" s="804" t="s">
        <v>219</v>
      </c>
      <c r="P68" s="804" t="s">
        <v>219</v>
      </c>
      <c r="Q68" s="817"/>
      <c r="R68" s="817"/>
      <c r="S68" s="803"/>
      <c r="T68" s="803"/>
    </row>
    <row r="69" spans="1:20" ht="21.95" customHeight="1">
      <c r="A69" s="3794"/>
      <c r="B69" s="806"/>
      <c r="C69" s="804"/>
      <c r="D69" s="804"/>
      <c r="E69" s="804"/>
      <c r="F69" s="804"/>
      <c r="G69" s="805"/>
      <c r="H69" s="804"/>
      <c r="I69" s="804"/>
      <c r="J69" s="804"/>
      <c r="K69" s="804"/>
      <c r="L69" s="804"/>
      <c r="M69" s="804"/>
      <c r="N69" s="804"/>
      <c r="O69" s="804"/>
      <c r="P69" s="804"/>
      <c r="Q69" s="817"/>
      <c r="R69" s="817"/>
      <c r="S69" s="803"/>
      <c r="T69" s="803"/>
    </row>
    <row r="70" spans="1:20" ht="21.95" customHeight="1" thickBot="1">
      <c r="A70" s="5369" t="s">
        <v>5243</v>
      </c>
      <c r="B70" s="5370"/>
      <c r="C70" s="1548">
        <v>17</v>
      </c>
      <c r="D70" s="1548">
        <v>167</v>
      </c>
      <c r="E70" s="1548">
        <v>20</v>
      </c>
      <c r="F70" s="1548" t="s">
        <v>219</v>
      </c>
      <c r="G70" s="1547">
        <v>603</v>
      </c>
      <c r="H70" s="1548">
        <v>276</v>
      </c>
      <c r="I70" s="1548">
        <v>83</v>
      </c>
      <c r="J70" s="1548">
        <v>35</v>
      </c>
      <c r="K70" s="1548">
        <v>158</v>
      </c>
      <c r="L70" s="1548">
        <v>8</v>
      </c>
      <c r="M70" s="1548">
        <v>5</v>
      </c>
      <c r="N70" s="1548">
        <v>56</v>
      </c>
      <c r="O70" s="1548">
        <v>81</v>
      </c>
      <c r="P70" s="1548" t="s">
        <v>219</v>
      </c>
      <c r="Q70" s="817"/>
      <c r="R70" s="817"/>
      <c r="S70" s="803"/>
      <c r="T70" s="803"/>
    </row>
    <row r="71" spans="1:20">
      <c r="A71" s="803"/>
      <c r="B71" s="803"/>
      <c r="C71" s="803"/>
      <c r="D71" s="803"/>
      <c r="E71" s="803"/>
      <c r="F71" s="803"/>
      <c r="G71" s="803"/>
      <c r="H71" s="803"/>
      <c r="I71" s="803"/>
      <c r="J71" s="803"/>
      <c r="K71" s="803"/>
      <c r="L71" s="803"/>
      <c r="M71" s="803"/>
      <c r="N71" s="803"/>
      <c r="O71" s="803"/>
      <c r="P71" s="804" t="s">
        <v>5992</v>
      </c>
      <c r="Q71" s="803"/>
      <c r="R71" s="803"/>
      <c r="S71" s="803"/>
      <c r="T71" s="803"/>
    </row>
    <row r="72" spans="1:20">
      <c r="A72" s="803"/>
      <c r="B72" s="803" t="s">
        <v>5431</v>
      </c>
      <c r="C72" s="803"/>
      <c r="D72" s="803"/>
      <c r="E72" s="803"/>
      <c r="F72" s="803"/>
      <c r="G72" s="803"/>
      <c r="H72" s="803"/>
      <c r="I72" s="803"/>
      <c r="J72" s="803"/>
      <c r="K72" s="803"/>
      <c r="L72" s="803"/>
      <c r="M72" s="803"/>
      <c r="N72" s="803"/>
      <c r="O72" s="803"/>
      <c r="P72" s="803"/>
      <c r="Q72" s="803"/>
      <c r="R72" s="803"/>
      <c r="S72" s="803"/>
      <c r="T72" s="803"/>
    </row>
  </sheetData>
  <mergeCells count="19">
    <mergeCell ref="A70:B70"/>
    <mergeCell ref="A37:B39"/>
    <mergeCell ref="A40:B40"/>
    <mergeCell ref="A52:B52"/>
    <mergeCell ref="A47:B47"/>
    <mergeCell ref="A42:B42"/>
    <mergeCell ref="L38:L39"/>
    <mergeCell ref="A5:B5"/>
    <mergeCell ref="A7:B7"/>
    <mergeCell ref="A1:I1"/>
    <mergeCell ref="A12:B12"/>
    <mergeCell ref="A17:B17"/>
    <mergeCell ref="A2:B4"/>
    <mergeCell ref="C2:L2"/>
    <mergeCell ref="M2:R2"/>
    <mergeCell ref="H3:H4"/>
    <mergeCell ref="R3:R4"/>
    <mergeCell ref="N3:Q3"/>
    <mergeCell ref="D3:G3"/>
  </mergeCells>
  <phoneticPr fontId="2"/>
  <hyperlinks>
    <hyperlink ref="T2" location="目次!F31" display="目　次" xr:uid="{00000000-0004-0000-1800-000000000000}"/>
  </hyperlinks>
  <pageMargins left="0.86614173228346458" right="0.86614173228346458" top="0.98425196850393704" bottom="0.9055118110236221" header="0.51181102362204722" footer="0.51181102362204722"/>
  <pageSetup paperSize="9" scale="5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64"/>
  <sheetViews>
    <sheetView zoomScaleNormal="100" zoomScaleSheetLayoutView="100" workbookViewId="0">
      <pane xSplit="2" ySplit="2" topLeftCell="S3" activePane="bottomRight" state="frozen"/>
      <selection activeCell="P27" sqref="P27"/>
      <selection pane="topRight" activeCell="P27" sqref="P27"/>
      <selection pane="bottomLeft" activeCell="P27" sqref="P27"/>
      <selection pane="bottomRight" activeCell="AB2" sqref="AB2"/>
    </sheetView>
  </sheetViews>
  <sheetFormatPr defaultRowHeight="13.5"/>
  <cols>
    <col min="1" max="1" width="1.875" style="791" customWidth="1"/>
    <col min="2" max="2" width="9" style="791" customWidth="1"/>
    <col min="3" max="13" width="7.375" style="791" customWidth="1"/>
    <col min="14" max="14" width="1.875" style="791" customWidth="1"/>
    <col min="15" max="15" width="9" style="791" customWidth="1"/>
    <col min="16" max="26" width="7.375" style="791" customWidth="1"/>
    <col min="27" max="16384" width="9" style="791"/>
  </cols>
  <sheetData>
    <row r="1" spans="1:28" ht="15.75" customHeight="1" thickBot="1">
      <c r="A1" s="1522" t="s">
        <v>6016</v>
      </c>
      <c r="B1" s="803"/>
      <c r="C1" s="803"/>
      <c r="D1" s="803"/>
      <c r="E1" s="803"/>
      <c r="F1" s="803"/>
      <c r="G1" s="803"/>
      <c r="H1" s="803"/>
      <c r="I1" s="803"/>
      <c r="J1" s="803"/>
      <c r="K1" s="803"/>
      <c r="L1" s="803"/>
      <c r="M1" s="803"/>
      <c r="N1" s="803"/>
      <c r="O1" s="803"/>
      <c r="P1" s="803"/>
      <c r="Q1" s="803"/>
      <c r="R1" s="803"/>
      <c r="S1" s="803"/>
      <c r="T1" s="803"/>
      <c r="U1" s="803"/>
      <c r="V1" s="803"/>
      <c r="W1" s="803"/>
      <c r="X1" s="803"/>
      <c r="Y1" s="803"/>
      <c r="Z1" s="823" t="s">
        <v>6017</v>
      </c>
      <c r="AA1" s="803"/>
      <c r="AB1" s="803"/>
    </row>
    <row r="2" spans="1:28" s="817" customFormat="1" ht="53.25" customHeight="1">
      <c r="A2" s="830" t="s">
        <v>6018</v>
      </c>
      <c r="B2" s="816"/>
      <c r="C2" s="828" t="s">
        <v>557</v>
      </c>
      <c r="D2" s="828" t="s">
        <v>6019</v>
      </c>
      <c r="E2" s="828" t="s">
        <v>6020</v>
      </c>
      <c r="F2" s="828" t="s">
        <v>5466</v>
      </c>
      <c r="G2" s="828" t="s">
        <v>6021</v>
      </c>
      <c r="H2" s="828" t="s">
        <v>5275</v>
      </c>
      <c r="I2" s="828" t="s">
        <v>5273</v>
      </c>
      <c r="J2" s="828" t="s">
        <v>6022</v>
      </c>
      <c r="K2" s="828" t="s">
        <v>6023</v>
      </c>
      <c r="L2" s="828" t="s">
        <v>6024</v>
      </c>
      <c r="M2" s="828" t="s">
        <v>6025</v>
      </c>
      <c r="N2" s="830" t="s">
        <v>6018</v>
      </c>
      <c r="O2" s="816"/>
      <c r="P2" s="828" t="s">
        <v>6026</v>
      </c>
      <c r="Q2" s="828" t="s">
        <v>6027</v>
      </c>
      <c r="R2" s="828" t="s">
        <v>6028</v>
      </c>
      <c r="S2" s="828" t="s">
        <v>6029</v>
      </c>
      <c r="T2" s="828" t="s">
        <v>6030</v>
      </c>
      <c r="U2" s="828" t="s">
        <v>6031</v>
      </c>
      <c r="V2" s="828" t="s">
        <v>6032</v>
      </c>
      <c r="W2" s="828" t="s">
        <v>5434</v>
      </c>
      <c r="X2" s="829" t="s">
        <v>6033</v>
      </c>
      <c r="Y2" s="829" t="s">
        <v>6034</v>
      </c>
      <c r="Z2" s="828" t="s">
        <v>6035</v>
      </c>
      <c r="AB2" s="611" t="s">
        <v>7930</v>
      </c>
    </row>
    <row r="3" spans="1:28" s="818" customFormat="1" ht="18" customHeight="1">
      <c r="A3" s="3794" t="s">
        <v>6036</v>
      </c>
      <c r="B3" s="3795"/>
      <c r="C3" s="825">
        <v>54716</v>
      </c>
      <c r="D3" s="825">
        <v>4146</v>
      </c>
      <c r="E3" s="825">
        <v>3980</v>
      </c>
      <c r="F3" s="825">
        <v>20</v>
      </c>
      <c r="G3" s="825">
        <v>25</v>
      </c>
      <c r="H3" s="825">
        <v>4847</v>
      </c>
      <c r="I3" s="825">
        <v>11110</v>
      </c>
      <c r="J3" s="825">
        <v>429</v>
      </c>
      <c r="K3" s="825">
        <v>394</v>
      </c>
      <c r="L3" s="825">
        <v>2105</v>
      </c>
      <c r="M3" s="825">
        <v>7642</v>
      </c>
      <c r="N3" s="3794" t="s">
        <v>6036</v>
      </c>
      <c r="O3" s="3795"/>
      <c r="P3" s="825">
        <v>1144</v>
      </c>
      <c r="Q3" s="825">
        <v>563</v>
      </c>
      <c r="R3" s="825">
        <v>1619</v>
      </c>
      <c r="S3" s="825">
        <v>2657</v>
      </c>
      <c r="T3" s="825">
        <v>1856</v>
      </c>
      <c r="U3" s="825">
        <v>1997</v>
      </c>
      <c r="V3" s="825">
        <v>8197</v>
      </c>
      <c r="W3" s="825">
        <v>664</v>
      </c>
      <c r="X3" s="825">
        <v>2496</v>
      </c>
      <c r="Y3" s="825">
        <v>1485</v>
      </c>
      <c r="Z3" s="825">
        <v>1320</v>
      </c>
      <c r="AA3" s="803"/>
      <c r="AB3" s="803"/>
    </row>
    <row r="4" spans="1:28" s="818" customFormat="1" ht="18" customHeight="1">
      <c r="A4" s="3794"/>
      <c r="B4" s="3795"/>
      <c r="C4" s="825"/>
      <c r="D4" s="825"/>
      <c r="E4" s="825"/>
      <c r="F4" s="825"/>
      <c r="G4" s="825"/>
      <c r="H4" s="825"/>
      <c r="I4" s="825"/>
      <c r="J4" s="825"/>
      <c r="K4" s="825"/>
      <c r="L4" s="825"/>
      <c r="M4" s="825"/>
      <c r="N4" s="3794"/>
      <c r="O4" s="3795"/>
      <c r="P4" s="825"/>
      <c r="Q4" s="825"/>
      <c r="R4" s="825"/>
      <c r="S4" s="825"/>
      <c r="T4" s="825"/>
      <c r="U4" s="825"/>
      <c r="V4" s="825"/>
      <c r="W4" s="825"/>
      <c r="X4" s="825"/>
      <c r="Y4" s="825"/>
      <c r="Z4" s="825"/>
      <c r="AA4" s="803"/>
      <c r="AB4" s="803"/>
    </row>
    <row r="5" spans="1:28" s="803" customFormat="1" ht="18" customHeight="1">
      <c r="A5" s="3794"/>
      <c r="B5" s="3795" t="s">
        <v>4818</v>
      </c>
      <c r="C5" s="825">
        <v>622</v>
      </c>
      <c r="D5" s="825">
        <v>9</v>
      </c>
      <c r="E5" s="825">
        <v>9</v>
      </c>
      <c r="F5" s="825" t="s">
        <v>219</v>
      </c>
      <c r="G5" s="825" t="s">
        <v>219</v>
      </c>
      <c r="H5" s="825">
        <v>43</v>
      </c>
      <c r="I5" s="825">
        <v>192</v>
      </c>
      <c r="J5" s="825">
        <v>4</v>
      </c>
      <c r="K5" s="825" t="s">
        <v>219</v>
      </c>
      <c r="L5" s="825">
        <v>18</v>
      </c>
      <c r="M5" s="825">
        <v>125</v>
      </c>
      <c r="N5" s="3794"/>
      <c r="O5" s="3795" t="s">
        <v>4818</v>
      </c>
      <c r="P5" s="825" t="s">
        <v>219</v>
      </c>
      <c r="Q5" s="825">
        <v>2</v>
      </c>
      <c r="R5" s="825">
        <v>12</v>
      </c>
      <c r="S5" s="825">
        <v>104</v>
      </c>
      <c r="T5" s="825">
        <v>14</v>
      </c>
      <c r="U5" s="825">
        <v>2</v>
      </c>
      <c r="V5" s="825">
        <v>22</v>
      </c>
      <c r="W5" s="825">
        <v>11</v>
      </c>
      <c r="X5" s="825">
        <v>22</v>
      </c>
      <c r="Y5" s="825">
        <v>13</v>
      </c>
      <c r="Z5" s="825">
        <v>29</v>
      </c>
    </row>
    <row r="6" spans="1:28" s="803" customFormat="1" ht="18" customHeight="1">
      <c r="A6" s="3794"/>
      <c r="B6" s="3795" t="s">
        <v>4817</v>
      </c>
      <c r="C6" s="825">
        <v>2697</v>
      </c>
      <c r="D6" s="825">
        <v>68</v>
      </c>
      <c r="E6" s="825">
        <v>63</v>
      </c>
      <c r="F6" s="825" t="s">
        <v>219</v>
      </c>
      <c r="G6" s="825" t="s">
        <v>219</v>
      </c>
      <c r="H6" s="825">
        <v>219</v>
      </c>
      <c r="I6" s="825">
        <v>721</v>
      </c>
      <c r="J6" s="825">
        <v>36</v>
      </c>
      <c r="K6" s="825">
        <v>25</v>
      </c>
      <c r="L6" s="825">
        <v>99</v>
      </c>
      <c r="M6" s="825">
        <v>341</v>
      </c>
      <c r="N6" s="3794"/>
      <c r="O6" s="3795" t="s">
        <v>4817</v>
      </c>
      <c r="P6" s="825">
        <v>72</v>
      </c>
      <c r="Q6" s="825">
        <v>16</v>
      </c>
      <c r="R6" s="825">
        <v>72</v>
      </c>
      <c r="S6" s="825">
        <v>115</v>
      </c>
      <c r="T6" s="825">
        <v>81</v>
      </c>
      <c r="U6" s="825">
        <v>101</v>
      </c>
      <c r="V6" s="825">
        <v>452</v>
      </c>
      <c r="W6" s="825">
        <v>45</v>
      </c>
      <c r="X6" s="825">
        <v>69</v>
      </c>
      <c r="Y6" s="825">
        <v>122</v>
      </c>
      <c r="Z6" s="825">
        <v>43</v>
      </c>
    </row>
    <row r="7" spans="1:28" s="803" customFormat="1" ht="18" customHeight="1">
      <c r="A7" s="3794"/>
      <c r="B7" s="3795" t="s">
        <v>4816</v>
      </c>
      <c r="C7" s="825">
        <v>3557</v>
      </c>
      <c r="D7" s="825">
        <v>77</v>
      </c>
      <c r="E7" s="825">
        <v>65</v>
      </c>
      <c r="F7" s="825" t="s">
        <v>219</v>
      </c>
      <c r="G7" s="825">
        <v>1</v>
      </c>
      <c r="H7" s="825">
        <v>255</v>
      </c>
      <c r="I7" s="825">
        <v>845</v>
      </c>
      <c r="J7" s="825">
        <v>51</v>
      </c>
      <c r="K7" s="825">
        <v>29</v>
      </c>
      <c r="L7" s="825">
        <v>147</v>
      </c>
      <c r="M7" s="825">
        <v>451</v>
      </c>
      <c r="N7" s="3794"/>
      <c r="O7" s="3795" t="s">
        <v>4816</v>
      </c>
      <c r="P7" s="825">
        <v>126</v>
      </c>
      <c r="Q7" s="825">
        <v>27</v>
      </c>
      <c r="R7" s="825">
        <v>90</v>
      </c>
      <c r="S7" s="825">
        <v>118</v>
      </c>
      <c r="T7" s="825">
        <v>116</v>
      </c>
      <c r="U7" s="825">
        <v>180</v>
      </c>
      <c r="V7" s="825">
        <v>685</v>
      </c>
      <c r="W7" s="825">
        <v>72</v>
      </c>
      <c r="X7" s="825">
        <v>100</v>
      </c>
      <c r="Y7" s="825">
        <v>127</v>
      </c>
      <c r="Z7" s="825">
        <v>60</v>
      </c>
    </row>
    <row r="8" spans="1:28" s="803" customFormat="1" ht="18" customHeight="1">
      <c r="A8" s="3794"/>
      <c r="B8" s="3795" t="s">
        <v>4815</v>
      </c>
      <c r="C8" s="825">
        <v>3832</v>
      </c>
      <c r="D8" s="825">
        <v>129</v>
      </c>
      <c r="E8" s="825">
        <v>112</v>
      </c>
      <c r="F8" s="825">
        <v>1</v>
      </c>
      <c r="G8" s="825">
        <v>1</v>
      </c>
      <c r="H8" s="825">
        <v>280</v>
      </c>
      <c r="I8" s="825">
        <v>951</v>
      </c>
      <c r="J8" s="825">
        <v>26</v>
      </c>
      <c r="K8" s="825">
        <v>39</v>
      </c>
      <c r="L8" s="825">
        <v>127</v>
      </c>
      <c r="M8" s="825">
        <v>517</v>
      </c>
      <c r="N8" s="3794"/>
      <c r="O8" s="3795" t="s">
        <v>4815</v>
      </c>
      <c r="P8" s="825">
        <v>77</v>
      </c>
      <c r="Q8" s="825">
        <v>39</v>
      </c>
      <c r="R8" s="825">
        <v>102</v>
      </c>
      <c r="S8" s="825">
        <v>153</v>
      </c>
      <c r="T8" s="825">
        <v>116</v>
      </c>
      <c r="U8" s="825">
        <v>162</v>
      </c>
      <c r="V8" s="825">
        <v>706</v>
      </c>
      <c r="W8" s="825">
        <v>60</v>
      </c>
      <c r="X8" s="825">
        <v>140</v>
      </c>
      <c r="Y8" s="825">
        <v>138</v>
      </c>
      <c r="Z8" s="825">
        <v>68</v>
      </c>
    </row>
    <row r="9" spans="1:28" s="803" customFormat="1" ht="18" customHeight="1">
      <c r="A9" s="3794"/>
      <c r="B9" s="3795" t="s">
        <v>4814</v>
      </c>
      <c r="C9" s="825">
        <v>4538</v>
      </c>
      <c r="D9" s="825">
        <v>160</v>
      </c>
      <c r="E9" s="825">
        <v>150</v>
      </c>
      <c r="F9" s="825">
        <v>1</v>
      </c>
      <c r="G9" s="825" t="s">
        <v>219</v>
      </c>
      <c r="H9" s="825">
        <v>363</v>
      </c>
      <c r="I9" s="825">
        <v>1107</v>
      </c>
      <c r="J9" s="825">
        <v>11</v>
      </c>
      <c r="K9" s="825">
        <v>40</v>
      </c>
      <c r="L9" s="825">
        <v>206</v>
      </c>
      <c r="M9" s="825">
        <v>665</v>
      </c>
      <c r="N9" s="3794"/>
      <c r="O9" s="3795" t="s">
        <v>4814</v>
      </c>
      <c r="P9" s="825">
        <v>108</v>
      </c>
      <c r="Q9" s="825">
        <v>39</v>
      </c>
      <c r="R9" s="825">
        <v>131</v>
      </c>
      <c r="S9" s="825">
        <v>237</v>
      </c>
      <c r="T9" s="825">
        <v>151</v>
      </c>
      <c r="U9" s="825">
        <v>126</v>
      </c>
      <c r="V9" s="825">
        <v>779</v>
      </c>
      <c r="W9" s="825">
        <v>46</v>
      </c>
      <c r="X9" s="825">
        <v>161</v>
      </c>
      <c r="Y9" s="825">
        <v>142</v>
      </c>
      <c r="Z9" s="825">
        <v>65</v>
      </c>
    </row>
    <row r="10" spans="1:28" s="803" customFormat="1" ht="18" customHeight="1">
      <c r="A10" s="3794"/>
      <c r="B10" s="3795"/>
      <c r="C10" s="825"/>
      <c r="D10" s="825"/>
      <c r="E10" s="825"/>
      <c r="F10" s="825"/>
      <c r="G10" s="825"/>
      <c r="H10" s="825"/>
      <c r="I10" s="825"/>
      <c r="J10" s="825"/>
      <c r="K10" s="825"/>
      <c r="L10" s="825"/>
      <c r="M10" s="825"/>
      <c r="N10" s="3794"/>
      <c r="O10" s="3795"/>
      <c r="P10" s="825"/>
      <c r="Q10" s="825"/>
      <c r="R10" s="825"/>
      <c r="S10" s="825"/>
      <c r="T10" s="825"/>
      <c r="U10" s="825"/>
      <c r="V10" s="825"/>
      <c r="W10" s="825"/>
      <c r="X10" s="825"/>
      <c r="Y10" s="825"/>
      <c r="Z10" s="825"/>
    </row>
    <row r="11" spans="1:28" s="803" customFormat="1" ht="18" customHeight="1">
      <c r="A11" s="3794"/>
      <c r="B11" s="3795" t="s">
        <v>4813</v>
      </c>
      <c r="C11" s="825">
        <v>5541</v>
      </c>
      <c r="D11" s="825">
        <v>163</v>
      </c>
      <c r="E11" s="825">
        <v>138</v>
      </c>
      <c r="F11" s="825">
        <v>1</v>
      </c>
      <c r="G11" s="825">
        <v>3</v>
      </c>
      <c r="H11" s="825">
        <v>541</v>
      </c>
      <c r="I11" s="825">
        <v>1290</v>
      </c>
      <c r="J11" s="825">
        <v>42</v>
      </c>
      <c r="K11" s="825">
        <v>54</v>
      </c>
      <c r="L11" s="825">
        <v>217</v>
      </c>
      <c r="M11" s="825">
        <v>808</v>
      </c>
      <c r="N11" s="3794"/>
      <c r="O11" s="3795" t="s">
        <v>4813</v>
      </c>
      <c r="P11" s="825">
        <v>135</v>
      </c>
      <c r="Q11" s="825">
        <v>55</v>
      </c>
      <c r="R11" s="825">
        <v>152</v>
      </c>
      <c r="S11" s="825">
        <v>257</v>
      </c>
      <c r="T11" s="825">
        <v>180</v>
      </c>
      <c r="U11" s="825">
        <v>187</v>
      </c>
      <c r="V11" s="825">
        <v>910</v>
      </c>
      <c r="W11" s="825">
        <v>77</v>
      </c>
      <c r="X11" s="825">
        <v>220</v>
      </c>
      <c r="Y11" s="825">
        <v>151</v>
      </c>
      <c r="Z11" s="825">
        <v>98</v>
      </c>
    </row>
    <row r="12" spans="1:28" s="803" customFormat="1" ht="18" customHeight="1">
      <c r="A12" s="3794"/>
      <c r="B12" s="3795" t="s">
        <v>4812</v>
      </c>
      <c r="C12" s="825">
        <v>6427</v>
      </c>
      <c r="D12" s="825">
        <v>203</v>
      </c>
      <c r="E12" s="825">
        <v>174</v>
      </c>
      <c r="F12" s="825">
        <v>2</v>
      </c>
      <c r="G12" s="825">
        <v>4</v>
      </c>
      <c r="H12" s="825">
        <v>623</v>
      </c>
      <c r="I12" s="825">
        <v>1475</v>
      </c>
      <c r="J12" s="825">
        <v>67</v>
      </c>
      <c r="K12" s="825">
        <v>59</v>
      </c>
      <c r="L12" s="825">
        <v>293</v>
      </c>
      <c r="M12" s="825">
        <v>946</v>
      </c>
      <c r="N12" s="3794"/>
      <c r="O12" s="3795" t="s">
        <v>4812</v>
      </c>
      <c r="P12" s="825">
        <v>160</v>
      </c>
      <c r="Q12" s="825">
        <v>50</v>
      </c>
      <c r="R12" s="825">
        <v>205</v>
      </c>
      <c r="S12" s="825">
        <v>295</v>
      </c>
      <c r="T12" s="825">
        <v>216</v>
      </c>
      <c r="U12" s="825">
        <v>186</v>
      </c>
      <c r="V12" s="825">
        <v>972</v>
      </c>
      <c r="W12" s="825">
        <v>63</v>
      </c>
      <c r="X12" s="825">
        <v>272</v>
      </c>
      <c r="Y12" s="825">
        <v>200</v>
      </c>
      <c r="Z12" s="825">
        <v>136</v>
      </c>
    </row>
    <row r="13" spans="1:28" s="803" customFormat="1" ht="18" customHeight="1">
      <c r="A13" s="3794"/>
      <c r="B13" s="3795" t="s">
        <v>4804</v>
      </c>
      <c r="C13" s="825">
        <v>5785</v>
      </c>
      <c r="D13" s="825">
        <v>181</v>
      </c>
      <c r="E13" s="825">
        <v>162</v>
      </c>
      <c r="F13" s="825">
        <v>1</v>
      </c>
      <c r="G13" s="825">
        <v>2</v>
      </c>
      <c r="H13" s="825">
        <v>520</v>
      </c>
      <c r="I13" s="825">
        <v>1322</v>
      </c>
      <c r="J13" s="825">
        <v>83</v>
      </c>
      <c r="K13" s="825">
        <v>48</v>
      </c>
      <c r="L13" s="825">
        <v>265</v>
      </c>
      <c r="M13" s="825">
        <v>822</v>
      </c>
      <c r="N13" s="3794"/>
      <c r="O13" s="3795" t="s">
        <v>4804</v>
      </c>
      <c r="P13" s="825">
        <v>179</v>
      </c>
      <c r="Q13" s="825">
        <v>52</v>
      </c>
      <c r="R13" s="825">
        <v>183</v>
      </c>
      <c r="S13" s="825">
        <v>236</v>
      </c>
      <c r="T13" s="825">
        <v>182</v>
      </c>
      <c r="U13" s="825">
        <v>253</v>
      </c>
      <c r="V13" s="825">
        <v>796</v>
      </c>
      <c r="W13" s="825">
        <v>81</v>
      </c>
      <c r="X13" s="825">
        <v>249</v>
      </c>
      <c r="Y13" s="825">
        <v>213</v>
      </c>
      <c r="Z13" s="825">
        <v>117</v>
      </c>
    </row>
    <row r="14" spans="1:28" s="803" customFormat="1" ht="18" customHeight="1">
      <c r="A14" s="3794"/>
      <c r="B14" s="3795" t="s">
        <v>4803</v>
      </c>
      <c r="C14" s="825">
        <v>5487</v>
      </c>
      <c r="D14" s="825">
        <v>246</v>
      </c>
      <c r="E14" s="825">
        <v>232</v>
      </c>
      <c r="F14" s="825">
        <v>2</v>
      </c>
      <c r="G14" s="825">
        <v>4</v>
      </c>
      <c r="H14" s="825">
        <v>526</v>
      </c>
      <c r="I14" s="825">
        <v>1133</v>
      </c>
      <c r="J14" s="825">
        <v>58</v>
      </c>
      <c r="K14" s="825">
        <v>43</v>
      </c>
      <c r="L14" s="825">
        <v>271</v>
      </c>
      <c r="M14" s="825">
        <v>766</v>
      </c>
      <c r="N14" s="3794"/>
      <c r="O14" s="3795" t="s">
        <v>4803</v>
      </c>
      <c r="P14" s="825">
        <v>129</v>
      </c>
      <c r="Q14" s="825">
        <v>42</v>
      </c>
      <c r="R14" s="825">
        <v>160</v>
      </c>
      <c r="S14" s="825">
        <v>214</v>
      </c>
      <c r="T14" s="825">
        <v>157</v>
      </c>
      <c r="U14" s="825">
        <v>280</v>
      </c>
      <c r="V14" s="825">
        <v>849</v>
      </c>
      <c r="W14" s="825">
        <v>87</v>
      </c>
      <c r="X14" s="825">
        <v>238</v>
      </c>
      <c r="Y14" s="825">
        <v>189</v>
      </c>
      <c r="Z14" s="825">
        <v>93</v>
      </c>
    </row>
    <row r="15" spans="1:28" s="803" customFormat="1" ht="18" customHeight="1">
      <c r="A15" s="3794"/>
      <c r="B15" s="3795" t="s">
        <v>4802</v>
      </c>
      <c r="C15" s="825">
        <v>5178</v>
      </c>
      <c r="D15" s="825">
        <v>398</v>
      </c>
      <c r="E15" s="825">
        <v>382</v>
      </c>
      <c r="F15" s="825">
        <v>2</v>
      </c>
      <c r="G15" s="825">
        <v>6</v>
      </c>
      <c r="H15" s="825">
        <v>481</v>
      </c>
      <c r="I15" s="825">
        <v>852</v>
      </c>
      <c r="J15" s="825">
        <v>42</v>
      </c>
      <c r="K15" s="825">
        <v>26</v>
      </c>
      <c r="L15" s="825">
        <v>220</v>
      </c>
      <c r="M15" s="825">
        <v>761</v>
      </c>
      <c r="N15" s="3794"/>
      <c r="O15" s="3795" t="s">
        <v>4802</v>
      </c>
      <c r="P15" s="825">
        <v>81</v>
      </c>
      <c r="Q15" s="825">
        <v>57</v>
      </c>
      <c r="R15" s="825">
        <v>191</v>
      </c>
      <c r="S15" s="825">
        <v>228</v>
      </c>
      <c r="T15" s="825">
        <v>171</v>
      </c>
      <c r="U15" s="825">
        <v>247</v>
      </c>
      <c r="V15" s="825">
        <v>853</v>
      </c>
      <c r="W15" s="825">
        <v>74</v>
      </c>
      <c r="X15" s="825">
        <v>270</v>
      </c>
      <c r="Y15" s="825">
        <v>105</v>
      </c>
      <c r="Z15" s="825">
        <v>113</v>
      </c>
    </row>
    <row r="16" spans="1:28" s="803" customFormat="1" ht="18" customHeight="1">
      <c r="A16" s="3794"/>
      <c r="B16" s="3795"/>
      <c r="C16" s="825"/>
      <c r="D16" s="825"/>
      <c r="E16" s="825"/>
      <c r="F16" s="825"/>
      <c r="G16" s="825"/>
      <c r="H16" s="825"/>
      <c r="I16" s="825"/>
      <c r="J16" s="825"/>
      <c r="K16" s="825"/>
      <c r="L16" s="825"/>
      <c r="M16" s="825"/>
      <c r="N16" s="3794"/>
      <c r="O16" s="3795"/>
      <c r="P16" s="825"/>
      <c r="Q16" s="825"/>
      <c r="R16" s="825"/>
      <c r="S16" s="825"/>
      <c r="T16" s="825"/>
      <c r="U16" s="825"/>
      <c r="V16" s="825"/>
      <c r="W16" s="825"/>
      <c r="X16" s="825"/>
      <c r="Y16" s="825"/>
      <c r="Z16" s="825"/>
    </row>
    <row r="17" spans="1:28" s="803" customFormat="1" ht="18" customHeight="1">
      <c r="A17" s="3794"/>
      <c r="B17" s="3795" t="s">
        <v>4801</v>
      </c>
      <c r="C17" s="825">
        <v>4512</v>
      </c>
      <c r="D17" s="825">
        <v>681</v>
      </c>
      <c r="E17" s="825">
        <v>673</v>
      </c>
      <c r="F17" s="825">
        <v>3</v>
      </c>
      <c r="G17" s="825">
        <v>3</v>
      </c>
      <c r="H17" s="825">
        <v>485</v>
      </c>
      <c r="I17" s="825">
        <v>530</v>
      </c>
      <c r="J17" s="825">
        <v>4</v>
      </c>
      <c r="K17" s="825">
        <v>13</v>
      </c>
      <c r="L17" s="825">
        <v>143</v>
      </c>
      <c r="M17" s="825">
        <v>632</v>
      </c>
      <c r="N17" s="3794"/>
      <c r="O17" s="3795" t="s">
        <v>4801</v>
      </c>
      <c r="P17" s="825">
        <v>36</v>
      </c>
      <c r="Q17" s="825">
        <v>66</v>
      </c>
      <c r="R17" s="825">
        <v>163</v>
      </c>
      <c r="S17" s="825">
        <v>287</v>
      </c>
      <c r="T17" s="825">
        <v>138</v>
      </c>
      <c r="U17" s="825">
        <v>154</v>
      </c>
      <c r="V17" s="825">
        <v>646</v>
      </c>
      <c r="W17" s="825">
        <v>31</v>
      </c>
      <c r="X17" s="825">
        <v>322</v>
      </c>
      <c r="Y17" s="825">
        <v>51</v>
      </c>
      <c r="Z17" s="825">
        <v>124</v>
      </c>
    </row>
    <row r="18" spans="1:28" s="803" customFormat="1" ht="18" customHeight="1">
      <c r="A18" s="3794"/>
      <c r="B18" s="3795" t="s">
        <v>4800</v>
      </c>
      <c r="C18" s="825">
        <v>3414</v>
      </c>
      <c r="D18" s="825">
        <v>675</v>
      </c>
      <c r="E18" s="825">
        <v>670</v>
      </c>
      <c r="F18" s="825">
        <v>4</v>
      </c>
      <c r="G18" s="825">
        <v>1</v>
      </c>
      <c r="H18" s="825">
        <v>333</v>
      </c>
      <c r="I18" s="825">
        <v>399</v>
      </c>
      <c r="J18" s="825">
        <v>3</v>
      </c>
      <c r="K18" s="825">
        <v>13</v>
      </c>
      <c r="L18" s="825">
        <v>69</v>
      </c>
      <c r="M18" s="825">
        <v>412</v>
      </c>
      <c r="N18" s="3794"/>
      <c r="O18" s="3795" t="s">
        <v>4800</v>
      </c>
      <c r="P18" s="825">
        <v>30</v>
      </c>
      <c r="Q18" s="825">
        <v>56</v>
      </c>
      <c r="R18" s="825">
        <v>96</v>
      </c>
      <c r="S18" s="825">
        <v>252</v>
      </c>
      <c r="T18" s="825">
        <v>166</v>
      </c>
      <c r="U18" s="825">
        <v>79</v>
      </c>
      <c r="V18" s="825">
        <v>384</v>
      </c>
      <c r="W18" s="825">
        <v>13</v>
      </c>
      <c r="X18" s="825">
        <v>271</v>
      </c>
      <c r="Y18" s="825">
        <v>25</v>
      </c>
      <c r="Z18" s="825">
        <v>133</v>
      </c>
    </row>
    <row r="19" spans="1:28" s="803" customFormat="1" ht="18" customHeight="1">
      <c r="A19" s="3794"/>
      <c r="B19" s="3795" t="s">
        <v>4799</v>
      </c>
      <c r="C19" s="825">
        <v>1792</v>
      </c>
      <c r="D19" s="825">
        <v>549</v>
      </c>
      <c r="E19" s="825">
        <v>544</v>
      </c>
      <c r="F19" s="825">
        <v>2</v>
      </c>
      <c r="G19" s="825" t="s">
        <v>219</v>
      </c>
      <c r="H19" s="825">
        <v>129</v>
      </c>
      <c r="I19" s="825">
        <v>187</v>
      </c>
      <c r="J19" s="825">
        <v>1</v>
      </c>
      <c r="K19" s="825">
        <v>2</v>
      </c>
      <c r="L19" s="825">
        <v>27</v>
      </c>
      <c r="M19" s="825">
        <v>226</v>
      </c>
      <c r="N19" s="3794"/>
      <c r="O19" s="3795" t="s">
        <v>4799</v>
      </c>
      <c r="P19" s="825">
        <v>10</v>
      </c>
      <c r="Q19" s="825">
        <v>36</v>
      </c>
      <c r="R19" s="825">
        <v>36</v>
      </c>
      <c r="S19" s="825">
        <v>113</v>
      </c>
      <c r="T19" s="825">
        <v>102</v>
      </c>
      <c r="U19" s="825">
        <v>29</v>
      </c>
      <c r="V19" s="825">
        <v>101</v>
      </c>
      <c r="W19" s="825">
        <v>3</v>
      </c>
      <c r="X19" s="825">
        <v>120</v>
      </c>
      <c r="Y19" s="825">
        <v>6</v>
      </c>
      <c r="Z19" s="825">
        <v>113</v>
      </c>
    </row>
    <row r="20" spans="1:28" s="803" customFormat="1" ht="18" customHeight="1">
      <c r="A20" s="3794"/>
      <c r="B20" s="3795" t="s">
        <v>4798</v>
      </c>
      <c r="C20" s="825">
        <v>879</v>
      </c>
      <c r="D20" s="825">
        <v>374</v>
      </c>
      <c r="E20" s="825">
        <v>374</v>
      </c>
      <c r="F20" s="825" t="s">
        <v>219</v>
      </c>
      <c r="G20" s="825" t="s">
        <v>219</v>
      </c>
      <c r="H20" s="825">
        <v>34</v>
      </c>
      <c r="I20" s="825">
        <v>74</v>
      </c>
      <c r="J20" s="825">
        <v>1</v>
      </c>
      <c r="K20" s="825">
        <v>2</v>
      </c>
      <c r="L20" s="825">
        <v>2</v>
      </c>
      <c r="M20" s="825">
        <v>124</v>
      </c>
      <c r="N20" s="3794"/>
      <c r="O20" s="3795" t="s">
        <v>4798</v>
      </c>
      <c r="P20" s="825">
        <v>1</v>
      </c>
      <c r="Q20" s="825">
        <v>12</v>
      </c>
      <c r="R20" s="825">
        <v>16</v>
      </c>
      <c r="S20" s="825">
        <v>35</v>
      </c>
      <c r="T20" s="825">
        <v>54</v>
      </c>
      <c r="U20" s="825">
        <v>6</v>
      </c>
      <c r="V20" s="825">
        <v>29</v>
      </c>
      <c r="W20" s="825" t="s">
        <v>219</v>
      </c>
      <c r="X20" s="825">
        <v>29</v>
      </c>
      <c r="Y20" s="825">
        <v>3</v>
      </c>
      <c r="Z20" s="825">
        <v>83</v>
      </c>
    </row>
    <row r="21" spans="1:28" s="803" customFormat="1" ht="18" customHeight="1">
      <c r="A21" s="3794"/>
      <c r="B21" s="3795" t="s">
        <v>5465</v>
      </c>
      <c r="C21" s="825">
        <v>455</v>
      </c>
      <c r="D21" s="825">
        <v>233</v>
      </c>
      <c r="E21" s="825">
        <v>232</v>
      </c>
      <c r="F21" s="825">
        <v>1</v>
      </c>
      <c r="G21" s="825" t="s">
        <v>219</v>
      </c>
      <c r="H21" s="825">
        <v>15</v>
      </c>
      <c r="I21" s="825">
        <v>32</v>
      </c>
      <c r="J21" s="825" t="s">
        <v>219</v>
      </c>
      <c r="K21" s="825">
        <v>1</v>
      </c>
      <c r="L21" s="825">
        <v>1</v>
      </c>
      <c r="M21" s="825">
        <v>46</v>
      </c>
      <c r="N21" s="3794"/>
      <c r="O21" s="3795" t="s">
        <v>5465</v>
      </c>
      <c r="P21" s="825" t="s">
        <v>219</v>
      </c>
      <c r="Q21" s="825">
        <v>14</v>
      </c>
      <c r="R21" s="825">
        <v>10</v>
      </c>
      <c r="S21" s="825">
        <v>13</v>
      </c>
      <c r="T21" s="825">
        <v>12</v>
      </c>
      <c r="U21" s="825">
        <v>5</v>
      </c>
      <c r="V21" s="825">
        <v>13</v>
      </c>
      <c r="W21" s="825">
        <v>1</v>
      </c>
      <c r="X21" s="825">
        <v>13</v>
      </c>
      <c r="Y21" s="825" t="s">
        <v>219</v>
      </c>
      <c r="Z21" s="825">
        <v>45</v>
      </c>
    </row>
    <row r="22" spans="1:28" s="803" customFormat="1" ht="18" customHeight="1">
      <c r="A22" s="3798"/>
      <c r="B22" s="3799"/>
      <c r="C22" s="827"/>
      <c r="D22" s="826"/>
      <c r="E22" s="826"/>
      <c r="F22" s="826"/>
      <c r="G22" s="826"/>
      <c r="H22" s="826"/>
      <c r="I22" s="826"/>
      <c r="J22" s="826"/>
      <c r="K22" s="826"/>
      <c r="L22" s="826"/>
      <c r="M22" s="826"/>
      <c r="N22" s="3798"/>
      <c r="O22" s="3799"/>
      <c r="P22" s="826"/>
      <c r="Q22" s="826"/>
      <c r="R22" s="826"/>
      <c r="S22" s="826"/>
      <c r="T22" s="826"/>
      <c r="U22" s="826"/>
      <c r="V22" s="826"/>
      <c r="W22" s="826"/>
      <c r="X22" s="826"/>
      <c r="Y22" s="826"/>
      <c r="Z22" s="826"/>
    </row>
    <row r="23" spans="1:28" s="818" customFormat="1" ht="18" customHeight="1">
      <c r="A23" s="3794" t="s">
        <v>6037</v>
      </c>
      <c r="B23" s="3795"/>
      <c r="C23" s="825">
        <v>29055</v>
      </c>
      <c r="D23" s="825">
        <v>2308</v>
      </c>
      <c r="E23" s="825">
        <v>2159</v>
      </c>
      <c r="F23" s="825">
        <v>12</v>
      </c>
      <c r="G23" s="825">
        <v>21</v>
      </c>
      <c r="H23" s="825">
        <v>4169</v>
      </c>
      <c r="I23" s="825">
        <v>6647</v>
      </c>
      <c r="J23" s="825">
        <v>367</v>
      </c>
      <c r="K23" s="825">
        <v>272</v>
      </c>
      <c r="L23" s="825">
        <v>1700</v>
      </c>
      <c r="M23" s="825">
        <v>3714</v>
      </c>
      <c r="N23" s="3794" t="s">
        <v>6037</v>
      </c>
      <c r="O23" s="3795"/>
      <c r="P23" s="825">
        <v>483</v>
      </c>
      <c r="Q23" s="825">
        <v>346</v>
      </c>
      <c r="R23" s="825">
        <v>1073</v>
      </c>
      <c r="S23" s="825">
        <v>895</v>
      </c>
      <c r="T23" s="825">
        <v>685</v>
      </c>
      <c r="U23" s="825">
        <v>890</v>
      </c>
      <c r="V23" s="825">
        <v>1868</v>
      </c>
      <c r="W23" s="825">
        <v>357</v>
      </c>
      <c r="X23" s="825">
        <v>1547</v>
      </c>
      <c r="Y23" s="825">
        <v>993</v>
      </c>
      <c r="Z23" s="825">
        <v>708</v>
      </c>
      <c r="AA23" s="803"/>
      <c r="AB23" s="803"/>
    </row>
    <row r="24" spans="1:28" s="818" customFormat="1" ht="18" customHeight="1">
      <c r="A24" s="3794"/>
      <c r="B24" s="3795"/>
      <c r="C24" s="825"/>
      <c r="D24" s="825"/>
      <c r="E24" s="825"/>
      <c r="F24" s="825"/>
      <c r="G24" s="825"/>
      <c r="H24" s="825"/>
      <c r="I24" s="825"/>
      <c r="J24" s="825"/>
      <c r="K24" s="825"/>
      <c r="L24" s="825"/>
      <c r="M24" s="825"/>
      <c r="N24" s="3794"/>
      <c r="O24" s="3795"/>
      <c r="P24" s="825"/>
      <c r="Q24" s="825"/>
      <c r="R24" s="825"/>
      <c r="S24" s="825"/>
      <c r="T24" s="825"/>
      <c r="U24" s="825"/>
      <c r="V24" s="825"/>
      <c r="W24" s="825"/>
      <c r="X24" s="825"/>
      <c r="Y24" s="825"/>
      <c r="Z24" s="825"/>
      <c r="AA24" s="803"/>
      <c r="AB24" s="803"/>
    </row>
    <row r="25" spans="1:28" s="803" customFormat="1" ht="18" customHeight="1">
      <c r="A25" s="3794"/>
      <c r="B25" s="3795" t="s">
        <v>4818</v>
      </c>
      <c r="C25" s="825">
        <v>303</v>
      </c>
      <c r="D25" s="825">
        <v>6</v>
      </c>
      <c r="E25" s="825">
        <v>6</v>
      </c>
      <c r="F25" s="825" t="s">
        <v>219</v>
      </c>
      <c r="G25" s="825" t="s">
        <v>219</v>
      </c>
      <c r="H25" s="825">
        <v>39</v>
      </c>
      <c r="I25" s="825">
        <v>108</v>
      </c>
      <c r="J25" s="825">
        <v>4</v>
      </c>
      <c r="K25" s="825" t="s">
        <v>219</v>
      </c>
      <c r="L25" s="825">
        <v>15</v>
      </c>
      <c r="M25" s="825">
        <v>39</v>
      </c>
      <c r="N25" s="3794"/>
      <c r="O25" s="3795" t="s">
        <v>4818</v>
      </c>
      <c r="P25" s="825" t="s">
        <v>219</v>
      </c>
      <c r="Q25" s="825" t="s">
        <v>219</v>
      </c>
      <c r="R25" s="825">
        <v>9</v>
      </c>
      <c r="S25" s="825">
        <v>29</v>
      </c>
      <c r="T25" s="825">
        <v>8</v>
      </c>
      <c r="U25" s="825">
        <v>1</v>
      </c>
      <c r="V25" s="825">
        <v>7</v>
      </c>
      <c r="W25" s="825">
        <v>1</v>
      </c>
      <c r="X25" s="825">
        <v>16</v>
      </c>
      <c r="Y25" s="825">
        <v>8</v>
      </c>
      <c r="Z25" s="825">
        <v>13</v>
      </c>
    </row>
    <row r="26" spans="1:28" s="803" customFormat="1" ht="18" customHeight="1">
      <c r="A26" s="3794"/>
      <c r="B26" s="3795" t="s">
        <v>4817</v>
      </c>
      <c r="C26" s="825">
        <v>1392</v>
      </c>
      <c r="D26" s="825">
        <v>47</v>
      </c>
      <c r="E26" s="825">
        <v>42</v>
      </c>
      <c r="F26" s="825" t="s">
        <v>219</v>
      </c>
      <c r="G26" s="825" t="s">
        <v>219</v>
      </c>
      <c r="H26" s="825">
        <v>205</v>
      </c>
      <c r="I26" s="825">
        <v>437</v>
      </c>
      <c r="J26" s="825">
        <v>34</v>
      </c>
      <c r="K26" s="825">
        <v>11</v>
      </c>
      <c r="L26" s="825">
        <v>77</v>
      </c>
      <c r="M26" s="825">
        <v>155</v>
      </c>
      <c r="N26" s="3794"/>
      <c r="O26" s="3795" t="s">
        <v>4817</v>
      </c>
      <c r="P26" s="825">
        <v>24</v>
      </c>
      <c r="Q26" s="825">
        <v>9</v>
      </c>
      <c r="R26" s="825">
        <v>49</v>
      </c>
      <c r="S26" s="825">
        <v>39</v>
      </c>
      <c r="T26" s="825">
        <v>28</v>
      </c>
      <c r="U26" s="825">
        <v>35</v>
      </c>
      <c r="V26" s="825">
        <v>85</v>
      </c>
      <c r="W26" s="825">
        <v>20</v>
      </c>
      <c r="X26" s="825">
        <v>40</v>
      </c>
      <c r="Y26" s="825">
        <v>74</v>
      </c>
      <c r="Z26" s="825">
        <v>23</v>
      </c>
    </row>
    <row r="27" spans="1:28" s="803" customFormat="1" ht="18" customHeight="1">
      <c r="A27" s="3794"/>
      <c r="B27" s="3795" t="s">
        <v>4816</v>
      </c>
      <c r="C27" s="825">
        <v>1909</v>
      </c>
      <c r="D27" s="825">
        <v>56</v>
      </c>
      <c r="E27" s="825">
        <v>45</v>
      </c>
      <c r="F27" s="825" t="s">
        <v>219</v>
      </c>
      <c r="G27" s="825">
        <v>1</v>
      </c>
      <c r="H27" s="825">
        <v>232</v>
      </c>
      <c r="I27" s="825">
        <v>508</v>
      </c>
      <c r="J27" s="825">
        <v>49</v>
      </c>
      <c r="K27" s="825">
        <v>19</v>
      </c>
      <c r="L27" s="825">
        <v>116</v>
      </c>
      <c r="M27" s="825">
        <v>250</v>
      </c>
      <c r="N27" s="3794"/>
      <c r="O27" s="3795" t="s">
        <v>4816</v>
      </c>
      <c r="P27" s="825">
        <v>56</v>
      </c>
      <c r="Q27" s="825">
        <v>16</v>
      </c>
      <c r="R27" s="825">
        <v>54</v>
      </c>
      <c r="S27" s="825">
        <v>39</v>
      </c>
      <c r="T27" s="825">
        <v>32</v>
      </c>
      <c r="U27" s="825">
        <v>77</v>
      </c>
      <c r="V27" s="825">
        <v>180</v>
      </c>
      <c r="W27" s="825">
        <v>37</v>
      </c>
      <c r="X27" s="825">
        <v>62</v>
      </c>
      <c r="Y27" s="825">
        <v>87</v>
      </c>
      <c r="Z27" s="825">
        <v>38</v>
      </c>
    </row>
    <row r="28" spans="1:28" s="803" customFormat="1" ht="18" customHeight="1">
      <c r="A28" s="3794"/>
      <c r="B28" s="3795" t="s">
        <v>4815</v>
      </c>
      <c r="C28" s="825">
        <v>2124</v>
      </c>
      <c r="D28" s="825">
        <v>82</v>
      </c>
      <c r="E28" s="825">
        <v>65</v>
      </c>
      <c r="F28" s="825">
        <v>1</v>
      </c>
      <c r="G28" s="825">
        <v>1</v>
      </c>
      <c r="H28" s="825">
        <v>246</v>
      </c>
      <c r="I28" s="825">
        <v>622</v>
      </c>
      <c r="J28" s="825">
        <v>23</v>
      </c>
      <c r="K28" s="825">
        <v>24</v>
      </c>
      <c r="L28" s="825">
        <v>104</v>
      </c>
      <c r="M28" s="825">
        <v>277</v>
      </c>
      <c r="N28" s="3794"/>
      <c r="O28" s="3795" t="s">
        <v>4815</v>
      </c>
      <c r="P28" s="825">
        <v>27</v>
      </c>
      <c r="Q28" s="825">
        <v>24</v>
      </c>
      <c r="R28" s="825">
        <v>58</v>
      </c>
      <c r="S28" s="825">
        <v>55</v>
      </c>
      <c r="T28" s="825">
        <v>46</v>
      </c>
      <c r="U28" s="825">
        <v>73</v>
      </c>
      <c r="V28" s="825">
        <v>202</v>
      </c>
      <c r="W28" s="825">
        <v>32</v>
      </c>
      <c r="X28" s="825">
        <v>87</v>
      </c>
      <c r="Y28" s="825">
        <v>97</v>
      </c>
      <c r="Z28" s="825">
        <v>43</v>
      </c>
    </row>
    <row r="29" spans="1:28" s="803" customFormat="1" ht="18" customHeight="1">
      <c r="A29" s="3794"/>
      <c r="B29" s="3795" t="s">
        <v>4814</v>
      </c>
      <c r="C29" s="825">
        <v>2447</v>
      </c>
      <c r="D29" s="825">
        <v>90</v>
      </c>
      <c r="E29" s="825">
        <v>81</v>
      </c>
      <c r="F29" s="825" t="s">
        <v>219</v>
      </c>
      <c r="G29" s="825" t="s">
        <v>219</v>
      </c>
      <c r="H29" s="825">
        <v>310</v>
      </c>
      <c r="I29" s="825">
        <v>678</v>
      </c>
      <c r="J29" s="825">
        <v>8</v>
      </c>
      <c r="K29" s="825">
        <v>28</v>
      </c>
      <c r="L29" s="825">
        <v>167</v>
      </c>
      <c r="M29" s="825">
        <v>356</v>
      </c>
      <c r="N29" s="3794"/>
      <c r="O29" s="3795" t="s">
        <v>4814</v>
      </c>
      <c r="P29" s="825">
        <v>63</v>
      </c>
      <c r="Q29" s="825">
        <v>24</v>
      </c>
      <c r="R29" s="825">
        <v>71</v>
      </c>
      <c r="S29" s="825">
        <v>85</v>
      </c>
      <c r="T29" s="825">
        <v>55</v>
      </c>
      <c r="U29" s="825">
        <v>61</v>
      </c>
      <c r="V29" s="825">
        <v>196</v>
      </c>
      <c r="W29" s="825">
        <v>27</v>
      </c>
      <c r="X29" s="825">
        <v>109</v>
      </c>
      <c r="Y29" s="825">
        <v>88</v>
      </c>
      <c r="Z29" s="825">
        <v>31</v>
      </c>
    </row>
    <row r="30" spans="1:28" s="803" customFormat="1" ht="18" customHeight="1">
      <c r="A30" s="3794"/>
      <c r="B30" s="3795"/>
      <c r="C30" s="825"/>
      <c r="D30" s="825"/>
      <c r="E30" s="825"/>
      <c r="F30" s="825"/>
      <c r="G30" s="825"/>
      <c r="H30" s="825"/>
      <c r="I30" s="825"/>
      <c r="J30" s="825"/>
      <c r="K30" s="825"/>
      <c r="L30" s="825"/>
      <c r="M30" s="825"/>
      <c r="N30" s="3794"/>
      <c r="O30" s="3795"/>
      <c r="P30" s="825"/>
      <c r="Q30" s="825"/>
      <c r="R30" s="825"/>
      <c r="S30" s="825"/>
      <c r="T30" s="825"/>
      <c r="U30" s="825"/>
      <c r="V30" s="825"/>
      <c r="W30" s="825"/>
      <c r="X30" s="825"/>
      <c r="Y30" s="825"/>
      <c r="Z30" s="825"/>
    </row>
    <row r="31" spans="1:28" s="803" customFormat="1" ht="18" customHeight="1">
      <c r="A31" s="3794"/>
      <c r="B31" s="3795" t="s">
        <v>4813</v>
      </c>
      <c r="C31" s="825">
        <v>2901</v>
      </c>
      <c r="D31" s="825">
        <v>105</v>
      </c>
      <c r="E31" s="825">
        <v>83</v>
      </c>
      <c r="F31" s="825">
        <v>1</v>
      </c>
      <c r="G31" s="825">
        <v>2</v>
      </c>
      <c r="H31" s="825">
        <v>466</v>
      </c>
      <c r="I31" s="825">
        <v>757</v>
      </c>
      <c r="J31" s="825">
        <v>29</v>
      </c>
      <c r="K31" s="825">
        <v>41</v>
      </c>
      <c r="L31" s="825">
        <v>166</v>
      </c>
      <c r="M31" s="825">
        <v>394</v>
      </c>
      <c r="N31" s="3794"/>
      <c r="O31" s="3795" t="s">
        <v>4813</v>
      </c>
      <c r="P31" s="825">
        <v>44</v>
      </c>
      <c r="Q31" s="825">
        <v>33</v>
      </c>
      <c r="R31" s="825">
        <v>92</v>
      </c>
      <c r="S31" s="825">
        <v>96</v>
      </c>
      <c r="T31" s="825">
        <v>70</v>
      </c>
      <c r="U31" s="825">
        <v>60</v>
      </c>
      <c r="V31" s="825">
        <v>218</v>
      </c>
      <c r="W31" s="825">
        <v>51</v>
      </c>
      <c r="X31" s="825">
        <v>136</v>
      </c>
      <c r="Y31" s="825">
        <v>91</v>
      </c>
      <c r="Z31" s="825">
        <v>49</v>
      </c>
    </row>
    <row r="32" spans="1:28" s="803" customFormat="1" ht="18" customHeight="1">
      <c r="A32" s="3794"/>
      <c r="B32" s="3795" t="s">
        <v>4812</v>
      </c>
      <c r="C32" s="825">
        <v>3298</v>
      </c>
      <c r="D32" s="825">
        <v>113</v>
      </c>
      <c r="E32" s="825">
        <v>87</v>
      </c>
      <c r="F32" s="825">
        <v>1</v>
      </c>
      <c r="G32" s="825">
        <v>4</v>
      </c>
      <c r="H32" s="825">
        <v>529</v>
      </c>
      <c r="I32" s="825">
        <v>820</v>
      </c>
      <c r="J32" s="825">
        <v>58</v>
      </c>
      <c r="K32" s="825">
        <v>40</v>
      </c>
      <c r="L32" s="825">
        <v>239</v>
      </c>
      <c r="M32" s="825">
        <v>450</v>
      </c>
      <c r="N32" s="3794"/>
      <c r="O32" s="3795" t="s">
        <v>4812</v>
      </c>
      <c r="P32" s="825">
        <v>67</v>
      </c>
      <c r="Q32" s="825">
        <v>29</v>
      </c>
      <c r="R32" s="825">
        <v>133</v>
      </c>
      <c r="S32" s="825">
        <v>111</v>
      </c>
      <c r="T32" s="825">
        <v>79</v>
      </c>
      <c r="U32" s="825">
        <v>65</v>
      </c>
      <c r="V32" s="825">
        <v>179</v>
      </c>
      <c r="W32" s="825">
        <v>29</v>
      </c>
      <c r="X32" s="825">
        <v>151</v>
      </c>
      <c r="Y32" s="825">
        <v>131</v>
      </c>
      <c r="Z32" s="825">
        <v>70</v>
      </c>
    </row>
    <row r="33" spans="1:28" s="803" customFormat="1" ht="18" customHeight="1">
      <c r="A33" s="3794"/>
      <c r="B33" s="3795" t="s">
        <v>4804</v>
      </c>
      <c r="C33" s="825">
        <v>3003</v>
      </c>
      <c r="D33" s="825">
        <v>93</v>
      </c>
      <c r="E33" s="825">
        <v>76</v>
      </c>
      <c r="F33" s="825">
        <v>1</v>
      </c>
      <c r="G33" s="825">
        <v>2</v>
      </c>
      <c r="H33" s="825">
        <v>425</v>
      </c>
      <c r="I33" s="825">
        <v>805</v>
      </c>
      <c r="J33" s="825">
        <v>70</v>
      </c>
      <c r="K33" s="825">
        <v>34</v>
      </c>
      <c r="L33" s="825">
        <v>204</v>
      </c>
      <c r="M33" s="825">
        <v>386</v>
      </c>
      <c r="N33" s="3794"/>
      <c r="O33" s="3795" t="s">
        <v>4804</v>
      </c>
      <c r="P33" s="825">
        <v>73</v>
      </c>
      <c r="Q33" s="825">
        <v>33</v>
      </c>
      <c r="R33" s="825">
        <v>117</v>
      </c>
      <c r="S33" s="825">
        <v>73</v>
      </c>
      <c r="T33" s="825">
        <v>64</v>
      </c>
      <c r="U33" s="825">
        <v>92</v>
      </c>
      <c r="V33" s="825">
        <v>131</v>
      </c>
      <c r="W33" s="825">
        <v>37</v>
      </c>
      <c r="X33" s="825">
        <v>148</v>
      </c>
      <c r="Y33" s="825">
        <v>150</v>
      </c>
      <c r="Z33" s="825">
        <v>65</v>
      </c>
    </row>
    <row r="34" spans="1:28" s="803" customFormat="1" ht="18" customHeight="1">
      <c r="A34" s="3794"/>
      <c r="B34" s="3795" t="s">
        <v>4803</v>
      </c>
      <c r="C34" s="825">
        <v>2845</v>
      </c>
      <c r="D34" s="825">
        <v>125</v>
      </c>
      <c r="E34" s="825">
        <v>113</v>
      </c>
      <c r="F34" s="825">
        <v>2</v>
      </c>
      <c r="G34" s="825">
        <v>2</v>
      </c>
      <c r="H34" s="825">
        <v>454</v>
      </c>
      <c r="I34" s="825">
        <v>676</v>
      </c>
      <c r="J34" s="825">
        <v>49</v>
      </c>
      <c r="K34" s="825">
        <v>32</v>
      </c>
      <c r="L34" s="825">
        <v>220</v>
      </c>
      <c r="M34" s="825">
        <v>314</v>
      </c>
      <c r="N34" s="3794"/>
      <c r="O34" s="3795" t="s">
        <v>4803</v>
      </c>
      <c r="P34" s="825">
        <v>58</v>
      </c>
      <c r="Q34" s="825">
        <v>23</v>
      </c>
      <c r="R34" s="825">
        <v>113</v>
      </c>
      <c r="S34" s="825">
        <v>58</v>
      </c>
      <c r="T34" s="825">
        <v>61</v>
      </c>
      <c r="U34" s="825">
        <v>130</v>
      </c>
      <c r="V34" s="825">
        <v>141</v>
      </c>
      <c r="W34" s="825">
        <v>55</v>
      </c>
      <c r="X34" s="825">
        <v>142</v>
      </c>
      <c r="Y34" s="825">
        <v>142</v>
      </c>
      <c r="Z34" s="825">
        <v>48</v>
      </c>
    </row>
    <row r="35" spans="1:28" s="803" customFormat="1" ht="18" customHeight="1">
      <c r="A35" s="3794"/>
      <c r="B35" s="3795" t="s">
        <v>4802</v>
      </c>
      <c r="C35" s="825">
        <v>2683</v>
      </c>
      <c r="D35" s="825">
        <v>166</v>
      </c>
      <c r="E35" s="825">
        <v>154</v>
      </c>
      <c r="F35" s="825">
        <v>1</v>
      </c>
      <c r="G35" s="825">
        <v>6</v>
      </c>
      <c r="H35" s="825">
        <v>413</v>
      </c>
      <c r="I35" s="825">
        <v>494</v>
      </c>
      <c r="J35" s="825">
        <v>35</v>
      </c>
      <c r="K35" s="825">
        <v>19</v>
      </c>
      <c r="L35" s="825">
        <v>181</v>
      </c>
      <c r="M35" s="825">
        <v>353</v>
      </c>
      <c r="N35" s="3794"/>
      <c r="O35" s="3795" t="s">
        <v>4802</v>
      </c>
      <c r="P35" s="825">
        <v>28</v>
      </c>
      <c r="Q35" s="825">
        <v>42</v>
      </c>
      <c r="R35" s="825">
        <v>134</v>
      </c>
      <c r="S35" s="825">
        <v>75</v>
      </c>
      <c r="T35" s="825">
        <v>68</v>
      </c>
      <c r="U35" s="825">
        <v>141</v>
      </c>
      <c r="V35" s="825">
        <v>178</v>
      </c>
      <c r="W35" s="825">
        <v>46</v>
      </c>
      <c r="X35" s="825">
        <v>175</v>
      </c>
      <c r="Y35" s="825">
        <v>69</v>
      </c>
      <c r="Z35" s="825">
        <v>59</v>
      </c>
    </row>
    <row r="36" spans="1:28" s="803" customFormat="1" ht="18" customHeight="1">
      <c r="A36" s="3794"/>
      <c r="B36" s="3795"/>
      <c r="C36" s="825"/>
      <c r="D36" s="825"/>
      <c r="E36" s="825"/>
      <c r="F36" s="825"/>
      <c r="G36" s="825"/>
      <c r="H36" s="825"/>
      <c r="I36" s="825"/>
      <c r="J36" s="825"/>
      <c r="K36" s="825"/>
      <c r="L36" s="825"/>
      <c r="M36" s="825"/>
      <c r="N36" s="3794"/>
      <c r="O36" s="3795"/>
      <c r="P36" s="825"/>
      <c r="Q36" s="825"/>
      <c r="R36" s="825"/>
      <c r="S36" s="825"/>
      <c r="T36" s="825"/>
      <c r="U36" s="825"/>
      <c r="V36" s="825"/>
      <c r="W36" s="825"/>
      <c r="X36" s="825"/>
      <c r="Y36" s="825"/>
      <c r="Z36" s="825"/>
    </row>
    <row r="37" spans="1:28" s="803" customFormat="1" ht="18" customHeight="1">
      <c r="A37" s="3794"/>
      <c r="B37" s="3795" t="s">
        <v>4801</v>
      </c>
      <c r="C37" s="825">
        <v>2487</v>
      </c>
      <c r="D37" s="825">
        <v>380</v>
      </c>
      <c r="E37" s="825">
        <v>372</v>
      </c>
      <c r="F37" s="825">
        <v>1</v>
      </c>
      <c r="G37" s="825">
        <v>2</v>
      </c>
      <c r="H37" s="825">
        <v>423</v>
      </c>
      <c r="I37" s="825">
        <v>330</v>
      </c>
      <c r="J37" s="825">
        <v>3</v>
      </c>
      <c r="K37" s="825">
        <v>10</v>
      </c>
      <c r="L37" s="825">
        <v>128</v>
      </c>
      <c r="M37" s="825">
        <v>317</v>
      </c>
      <c r="N37" s="3794"/>
      <c r="O37" s="3795" t="s">
        <v>4801</v>
      </c>
      <c r="P37" s="825">
        <v>19</v>
      </c>
      <c r="Q37" s="825">
        <v>43</v>
      </c>
      <c r="R37" s="825">
        <v>124</v>
      </c>
      <c r="S37" s="825">
        <v>90</v>
      </c>
      <c r="T37" s="825">
        <v>48</v>
      </c>
      <c r="U37" s="825">
        <v>85</v>
      </c>
      <c r="V37" s="825">
        <v>175</v>
      </c>
      <c r="W37" s="825">
        <v>15</v>
      </c>
      <c r="X37" s="825">
        <v>204</v>
      </c>
      <c r="Y37" s="825">
        <v>33</v>
      </c>
      <c r="Z37" s="825">
        <v>57</v>
      </c>
    </row>
    <row r="38" spans="1:28" s="803" customFormat="1" ht="18" customHeight="1">
      <c r="A38" s="3794"/>
      <c r="B38" s="3795" t="s">
        <v>4800</v>
      </c>
      <c r="C38" s="825">
        <v>1899</v>
      </c>
      <c r="D38" s="825">
        <v>397</v>
      </c>
      <c r="E38" s="825">
        <v>392</v>
      </c>
      <c r="F38" s="825">
        <v>3</v>
      </c>
      <c r="G38" s="825">
        <v>1</v>
      </c>
      <c r="H38" s="825">
        <v>290</v>
      </c>
      <c r="I38" s="825">
        <v>229</v>
      </c>
      <c r="J38" s="825">
        <v>3</v>
      </c>
      <c r="K38" s="825">
        <v>11</v>
      </c>
      <c r="L38" s="825">
        <v>58</v>
      </c>
      <c r="M38" s="825">
        <v>200</v>
      </c>
      <c r="N38" s="3794"/>
      <c r="O38" s="3795" t="s">
        <v>4800</v>
      </c>
      <c r="P38" s="825">
        <v>18</v>
      </c>
      <c r="Q38" s="825">
        <v>35</v>
      </c>
      <c r="R38" s="825">
        <v>72</v>
      </c>
      <c r="S38" s="825">
        <v>86</v>
      </c>
      <c r="T38" s="825">
        <v>62</v>
      </c>
      <c r="U38" s="825">
        <v>48</v>
      </c>
      <c r="V38" s="825">
        <v>115</v>
      </c>
      <c r="W38" s="825">
        <v>6</v>
      </c>
      <c r="X38" s="825">
        <v>172</v>
      </c>
      <c r="Y38" s="825">
        <v>17</v>
      </c>
      <c r="Z38" s="825">
        <v>76</v>
      </c>
    </row>
    <row r="39" spans="1:28" s="803" customFormat="1" ht="18" customHeight="1">
      <c r="A39" s="3794"/>
      <c r="B39" s="3795" t="s">
        <v>4799</v>
      </c>
      <c r="C39" s="825">
        <v>1004</v>
      </c>
      <c r="D39" s="825">
        <v>317</v>
      </c>
      <c r="E39" s="825">
        <v>313</v>
      </c>
      <c r="F39" s="825">
        <v>1</v>
      </c>
      <c r="G39" s="825" t="s">
        <v>219</v>
      </c>
      <c r="H39" s="825">
        <v>98</v>
      </c>
      <c r="I39" s="825">
        <v>115</v>
      </c>
      <c r="J39" s="825">
        <v>1</v>
      </c>
      <c r="K39" s="825">
        <v>1</v>
      </c>
      <c r="L39" s="825">
        <v>23</v>
      </c>
      <c r="M39" s="825">
        <v>119</v>
      </c>
      <c r="N39" s="3794"/>
      <c r="O39" s="3795" t="s">
        <v>4799</v>
      </c>
      <c r="P39" s="825">
        <v>6</v>
      </c>
      <c r="Q39" s="825">
        <v>20</v>
      </c>
      <c r="R39" s="825">
        <v>27</v>
      </c>
      <c r="S39" s="825">
        <v>43</v>
      </c>
      <c r="T39" s="825">
        <v>36</v>
      </c>
      <c r="U39" s="825">
        <v>17</v>
      </c>
      <c r="V39" s="825">
        <v>40</v>
      </c>
      <c r="W39" s="825">
        <v>1</v>
      </c>
      <c r="X39" s="825">
        <v>78</v>
      </c>
      <c r="Y39" s="825">
        <v>4</v>
      </c>
      <c r="Z39" s="825">
        <v>57</v>
      </c>
    </row>
    <row r="40" spans="1:28" s="803" customFormat="1" ht="18" customHeight="1">
      <c r="A40" s="3794"/>
      <c r="B40" s="3795" t="s">
        <v>4798</v>
      </c>
      <c r="C40" s="825">
        <v>496</v>
      </c>
      <c r="D40" s="825">
        <v>198</v>
      </c>
      <c r="E40" s="825">
        <v>198</v>
      </c>
      <c r="F40" s="825" t="s">
        <v>219</v>
      </c>
      <c r="G40" s="825" t="s">
        <v>219</v>
      </c>
      <c r="H40" s="825">
        <v>26</v>
      </c>
      <c r="I40" s="825">
        <v>49</v>
      </c>
      <c r="J40" s="825">
        <v>1</v>
      </c>
      <c r="K40" s="825">
        <v>2</v>
      </c>
      <c r="L40" s="825">
        <v>1</v>
      </c>
      <c r="M40" s="825">
        <v>75</v>
      </c>
      <c r="N40" s="3794"/>
      <c r="O40" s="3795" t="s">
        <v>4798</v>
      </c>
      <c r="P40" s="825" t="s">
        <v>219</v>
      </c>
      <c r="Q40" s="825">
        <v>9</v>
      </c>
      <c r="R40" s="825">
        <v>11</v>
      </c>
      <c r="S40" s="825">
        <v>9</v>
      </c>
      <c r="T40" s="825">
        <v>22</v>
      </c>
      <c r="U40" s="825">
        <v>4</v>
      </c>
      <c r="V40" s="825">
        <v>14</v>
      </c>
      <c r="W40" s="825" t="s">
        <v>219</v>
      </c>
      <c r="X40" s="825">
        <v>19</v>
      </c>
      <c r="Y40" s="825">
        <v>2</v>
      </c>
      <c r="Z40" s="825">
        <v>54</v>
      </c>
    </row>
    <row r="41" spans="1:28" s="803" customFormat="1" ht="18" customHeight="1">
      <c r="A41" s="3794"/>
      <c r="B41" s="3795" t="s">
        <v>5465</v>
      </c>
      <c r="C41" s="825">
        <v>264</v>
      </c>
      <c r="D41" s="825">
        <v>133</v>
      </c>
      <c r="E41" s="825">
        <v>132</v>
      </c>
      <c r="F41" s="825" t="s">
        <v>219</v>
      </c>
      <c r="G41" s="825" t="s">
        <v>219</v>
      </c>
      <c r="H41" s="825">
        <v>13</v>
      </c>
      <c r="I41" s="825">
        <v>19</v>
      </c>
      <c r="J41" s="825" t="s">
        <v>219</v>
      </c>
      <c r="K41" s="825" t="s">
        <v>219</v>
      </c>
      <c r="L41" s="825">
        <v>1</v>
      </c>
      <c r="M41" s="825">
        <v>29</v>
      </c>
      <c r="N41" s="3794"/>
      <c r="O41" s="3795" t="s">
        <v>5465</v>
      </c>
      <c r="P41" s="825" t="s">
        <v>219</v>
      </c>
      <c r="Q41" s="825">
        <v>6</v>
      </c>
      <c r="R41" s="825">
        <v>9</v>
      </c>
      <c r="S41" s="825">
        <v>7</v>
      </c>
      <c r="T41" s="825">
        <v>6</v>
      </c>
      <c r="U41" s="825">
        <v>1</v>
      </c>
      <c r="V41" s="825">
        <v>7</v>
      </c>
      <c r="W41" s="825" t="s">
        <v>219</v>
      </c>
      <c r="X41" s="825">
        <v>8</v>
      </c>
      <c r="Y41" s="825" t="s">
        <v>219</v>
      </c>
      <c r="Z41" s="825">
        <v>25</v>
      </c>
    </row>
    <row r="42" spans="1:28" s="803" customFormat="1" ht="18" customHeight="1">
      <c r="A42" s="3798"/>
      <c r="B42" s="3799"/>
      <c r="C42" s="826"/>
      <c r="D42" s="826"/>
      <c r="E42" s="826"/>
      <c r="F42" s="826"/>
      <c r="G42" s="826"/>
      <c r="H42" s="826"/>
      <c r="I42" s="826"/>
      <c r="J42" s="826"/>
      <c r="K42" s="826"/>
      <c r="L42" s="826"/>
      <c r="M42" s="826"/>
      <c r="N42" s="3798"/>
      <c r="O42" s="3799"/>
      <c r="P42" s="826"/>
      <c r="Q42" s="826"/>
      <c r="R42" s="826"/>
      <c r="S42" s="826"/>
      <c r="T42" s="826"/>
      <c r="U42" s="826"/>
      <c r="V42" s="826"/>
      <c r="W42" s="826"/>
      <c r="X42" s="826"/>
      <c r="Y42" s="826"/>
      <c r="Z42" s="826"/>
    </row>
    <row r="43" spans="1:28" s="818" customFormat="1" ht="18" customHeight="1">
      <c r="A43" s="3794" t="s">
        <v>6038</v>
      </c>
      <c r="B43" s="3795"/>
      <c r="C43" s="825">
        <v>25661</v>
      </c>
      <c r="D43" s="825">
        <v>1838</v>
      </c>
      <c r="E43" s="825">
        <v>1821</v>
      </c>
      <c r="F43" s="825">
        <v>8</v>
      </c>
      <c r="G43" s="825">
        <v>4</v>
      </c>
      <c r="H43" s="825">
        <v>678</v>
      </c>
      <c r="I43" s="825">
        <v>4463</v>
      </c>
      <c r="J43" s="825">
        <v>62</v>
      </c>
      <c r="K43" s="825">
        <v>122</v>
      </c>
      <c r="L43" s="825">
        <v>405</v>
      </c>
      <c r="M43" s="825">
        <v>3928</v>
      </c>
      <c r="N43" s="3794" t="s">
        <v>6038</v>
      </c>
      <c r="O43" s="3795"/>
      <c r="P43" s="825">
        <v>661</v>
      </c>
      <c r="Q43" s="825">
        <v>217</v>
      </c>
      <c r="R43" s="825">
        <v>546</v>
      </c>
      <c r="S43" s="825">
        <v>1762</v>
      </c>
      <c r="T43" s="825">
        <v>1171</v>
      </c>
      <c r="U43" s="825">
        <v>1107</v>
      </c>
      <c r="V43" s="825">
        <v>6329</v>
      </c>
      <c r="W43" s="825">
        <v>307</v>
      </c>
      <c r="X43" s="825">
        <v>949</v>
      </c>
      <c r="Y43" s="825">
        <v>492</v>
      </c>
      <c r="Z43" s="825">
        <v>612</v>
      </c>
      <c r="AA43" s="803"/>
      <c r="AB43" s="803"/>
    </row>
    <row r="44" spans="1:28" s="818" customFormat="1" ht="18" customHeight="1">
      <c r="A44" s="3794"/>
      <c r="B44" s="3795"/>
      <c r="C44" s="825"/>
      <c r="D44" s="825"/>
      <c r="E44" s="825"/>
      <c r="F44" s="825"/>
      <c r="G44" s="825"/>
      <c r="H44" s="825"/>
      <c r="I44" s="825"/>
      <c r="J44" s="825"/>
      <c r="K44" s="825"/>
      <c r="L44" s="825"/>
      <c r="M44" s="825"/>
      <c r="N44" s="3794"/>
      <c r="O44" s="3795"/>
      <c r="P44" s="825"/>
      <c r="Q44" s="825"/>
      <c r="R44" s="825"/>
      <c r="S44" s="825"/>
      <c r="T44" s="825"/>
      <c r="U44" s="825"/>
      <c r="V44" s="825"/>
      <c r="W44" s="825"/>
      <c r="X44" s="825"/>
      <c r="Y44" s="825"/>
      <c r="Z44" s="825"/>
      <c r="AA44" s="803"/>
      <c r="AB44" s="803"/>
    </row>
    <row r="45" spans="1:28" s="803" customFormat="1" ht="18" customHeight="1">
      <c r="A45" s="3794"/>
      <c r="B45" s="3795" t="s">
        <v>4818</v>
      </c>
      <c r="C45" s="825">
        <v>319</v>
      </c>
      <c r="D45" s="825">
        <v>3</v>
      </c>
      <c r="E45" s="825">
        <v>3</v>
      </c>
      <c r="F45" s="825" t="s">
        <v>219</v>
      </c>
      <c r="G45" s="825" t="s">
        <v>219</v>
      </c>
      <c r="H45" s="825">
        <v>4</v>
      </c>
      <c r="I45" s="825">
        <v>84</v>
      </c>
      <c r="J45" s="825" t="s">
        <v>219</v>
      </c>
      <c r="K45" s="825" t="s">
        <v>219</v>
      </c>
      <c r="L45" s="825">
        <v>3</v>
      </c>
      <c r="M45" s="825">
        <v>86</v>
      </c>
      <c r="N45" s="3794"/>
      <c r="O45" s="3795" t="s">
        <v>4818</v>
      </c>
      <c r="P45" s="825" t="s">
        <v>219</v>
      </c>
      <c r="Q45" s="825">
        <v>2</v>
      </c>
      <c r="R45" s="825">
        <v>3</v>
      </c>
      <c r="S45" s="825">
        <v>75</v>
      </c>
      <c r="T45" s="825">
        <v>6</v>
      </c>
      <c r="U45" s="825">
        <v>1</v>
      </c>
      <c r="V45" s="825">
        <v>15</v>
      </c>
      <c r="W45" s="825">
        <v>10</v>
      </c>
      <c r="X45" s="825">
        <v>6</v>
      </c>
      <c r="Y45" s="825">
        <v>5</v>
      </c>
      <c r="Z45" s="825">
        <v>16</v>
      </c>
    </row>
    <row r="46" spans="1:28" s="803" customFormat="1" ht="18" customHeight="1">
      <c r="A46" s="3794"/>
      <c r="B46" s="3795" t="s">
        <v>4817</v>
      </c>
      <c r="C46" s="825">
        <v>1305</v>
      </c>
      <c r="D46" s="825">
        <v>21</v>
      </c>
      <c r="E46" s="825">
        <v>21</v>
      </c>
      <c r="F46" s="825" t="s">
        <v>219</v>
      </c>
      <c r="G46" s="825" t="s">
        <v>219</v>
      </c>
      <c r="H46" s="825">
        <v>14</v>
      </c>
      <c r="I46" s="825">
        <v>284</v>
      </c>
      <c r="J46" s="825">
        <v>2</v>
      </c>
      <c r="K46" s="825">
        <v>14</v>
      </c>
      <c r="L46" s="825">
        <v>22</v>
      </c>
      <c r="M46" s="825">
        <v>186</v>
      </c>
      <c r="N46" s="3794"/>
      <c r="O46" s="3795" t="s">
        <v>4817</v>
      </c>
      <c r="P46" s="825">
        <v>48</v>
      </c>
      <c r="Q46" s="825">
        <v>7</v>
      </c>
      <c r="R46" s="825">
        <v>23</v>
      </c>
      <c r="S46" s="825">
        <v>76</v>
      </c>
      <c r="T46" s="825">
        <v>53</v>
      </c>
      <c r="U46" s="825">
        <v>66</v>
      </c>
      <c r="V46" s="825">
        <v>367</v>
      </c>
      <c r="W46" s="825">
        <v>25</v>
      </c>
      <c r="X46" s="825">
        <v>29</v>
      </c>
      <c r="Y46" s="825">
        <v>48</v>
      </c>
      <c r="Z46" s="825">
        <v>20</v>
      </c>
    </row>
    <row r="47" spans="1:28" s="803" customFormat="1" ht="18" customHeight="1">
      <c r="A47" s="3794"/>
      <c r="B47" s="3795" t="s">
        <v>4816</v>
      </c>
      <c r="C47" s="825">
        <v>1648</v>
      </c>
      <c r="D47" s="825">
        <v>21</v>
      </c>
      <c r="E47" s="825">
        <v>20</v>
      </c>
      <c r="F47" s="825" t="s">
        <v>219</v>
      </c>
      <c r="G47" s="825" t="s">
        <v>219</v>
      </c>
      <c r="H47" s="825">
        <v>23</v>
      </c>
      <c r="I47" s="825">
        <v>337</v>
      </c>
      <c r="J47" s="825">
        <v>2</v>
      </c>
      <c r="K47" s="825">
        <v>10</v>
      </c>
      <c r="L47" s="825">
        <v>31</v>
      </c>
      <c r="M47" s="825">
        <v>201</v>
      </c>
      <c r="N47" s="3794"/>
      <c r="O47" s="3795" t="s">
        <v>4816</v>
      </c>
      <c r="P47" s="825">
        <v>70</v>
      </c>
      <c r="Q47" s="825">
        <v>11</v>
      </c>
      <c r="R47" s="825">
        <v>36</v>
      </c>
      <c r="S47" s="825">
        <v>79</v>
      </c>
      <c r="T47" s="825">
        <v>84</v>
      </c>
      <c r="U47" s="825">
        <v>103</v>
      </c>
      <c r="V47" s="825">
        <v>505</v>
      </c>
      <c r="W47" s="825">
        <v>35</v>
      </c>
      <c r="X47" s="825">
        <v>38</v>
      </c>
      <c r="Y47" s="825">
        <v>40</v>
      </c>
      <c r="Z47" s="825">
        <v>22</v>
      </c>
    </row>
    <row r="48" spans="1:28" s="803" customFormat="1" ht="18" customHeight="1">
      <c r="A48" s="3794"/>
      <c r="B48" s="3795" t="s">
        <v>4815</v>
      </c>
      <c r="C48" s="825">
        <v>1708</v>
      </c>
      <c r="D48" s="825">
        <v>47</v>
      </c>
      <c r="E48" s="825">
        <v>47</v>
      </c>
      <c r="F48" s="825" t="s">
        <v>219</v>
      </c>
      <c r="G48" s="825" t="s">
        <v>219</v>
      </c>
      <c r="H48" s="825">
        <v>34</v>
      </c>
      <c r="I48" s="825">
        <v>329</v>
      </c>
      <c r="J48" s="825">
        <v>3</v>
      </c>
      <c r="K48" s="825">
        <v>15</v>
      </c>
      <c r="L48" s="825">
        <v>23</v>
      </c>
      <c r="M48" s="825">
        <v>240</v>
      </c>
      <c r="N48" s="3794"/>
      <c r="O48" s="3795" t="s">
        <v>4815</v>
      </c>
      <c r="P48" s="825">
        <v>50</v>
      </c>
      <c r="Q48" s="825">
        <v>15</v>
      </c>
      <c r="R48" s="825">
        <v>44</v>
      </c>
      <c r="S48" s="825">
        <v>98</v>
      </c>
      <c r="T48" s="825">
        <v>70</v>
      </c>
      <c r="U48" s="825">
        <v>89</v>
      </c>
      <c r="V48" s="825">
        <v>504</v>
      </c>
      <c r="W48" s="825">
        <v>28</v>
      </c>
      <c r="X48" s="825">
        <v>53</v>
      </c>
      <c r="Y48" s="825">
        <v>41</v>
      </c>
      <c r="Z48" s="825">
        <v>25</v>
      </c>
    </row>
    <row r="49" spans="1:26" s="803" customFormat="1" ht="18" customHeight="1">
      <c r="A49" s="3794"/>
      <c r="B49" s="3795" t="s">
        <v>4814</v>
      </c>
      <c r="C49" s="825">
        <v>2091</v>
      </c>
      <c r="D49" s="825">
        <v>70</v>
      </c>
      <c r="E49" s="825">
        <v>69</v>
      </c>
      <c r="F49" s="825">
        <v>1</v>
      </c>
      <c r="G49" s="825" t="s">
        <v>219</v>
      </c>
      <c r="H49" s="825">
        <v>53</v>
      </c>
      <c r="I49" s="825">
        <v>429</v>
      </c>
      <c r="J49" s="825">
        <v>3</v>
      </c>
      <c r="K49" s="825">
        <v>12</v>
      </c>
      <c r="L49" s="825">
        <v>39</v>
      </c>
      <c r="M49" s="825">
        <v>309</v>
      </c>
      <c r="N49" s="3794"/>
      <c r="O49" s="3795" t="s">
        <v>4814</v>
      </c>
      <c r="P49" s="825">
        <v>45</v>
      </c>
      <c r="Q49" s="825">
        <v>15</v>
      </c>
      <c r="R49" s="825">
        <v>60</v>
      </c>
      <c r="S49" s="825">
        <v>152</v>
      </c>
      <c r="T49" s="825">
        <v>96</v>
      </c>
      <c r="U49" s="825">
        <v>65</v>
      </c>
      <c r="V49" s="825">
        <v>583</v>
      </c>
      <c r="W49" s="825">
        <v>19</v>
      </c>
      <c r="X49" s="825">
        <v>52</v>
      </c>
      <c r="Y49" s="825">
        <v>54</v>
      </c>
      <c r="Z49" s="825">
        <v>34</v>
      </c>
    </row>
    <row r="50" spans="1:26" s="803" customFormat="1" ht="18" customHeight="1">
      <c r="A50" s="3794"/>
      <c r="B50" s="3795"/>
      <c r="C50" s="825"/>
      <c r="D50" s="825"/>
      <c r="E50" s="825"/>
      <c r="F50" s="825"/>
      <c r="G50" s="825"/>
      <c r="H50" s="825"/>
      <c r="I50" s="825"/>
      <c r="J50" s="825"/>
      <c r="K50" s="825"/>
      <c r="L50" s="825"/>
      <c r="M50" s="825"/>
      <c r="N50" s="3794"/>
      <c r="O50" s="3795"/>
      <c r="P50" s="825"/>
      <c r="Q50" s="825"/>
      <c r="R50" s="825"/>
      <c r="S50" s="825"/>
      <c r="T50" s="825"/>
      <c r="U50" s="825"/>
      <c r="V50" s="825"/>
      <c r="W50" s="825"/>
      <c r="X50" s="825"/>
      <c r="Y50" s="825"/>
      <c r="Z50" s="825"/>
    </row>
    <row r="51" spans="1:26" s="803" customFormat="1" ht="18" customHeight="1">
      <c r="A51" s="3794"/>
      <c r="B51" s="3795" t="s">
        <v>4813</v>
      </c>
      <c r="C51" s="825">
        <v>2640</v>
      </c>
      <c r="D51" s="825">
        <v>58</v>
      </c>
      <c r="E51" s="825">
        <v>55</v>
      </c>
      <c r="F51" s="825" t="s">
        <v>219</v>
      </c>
      <c r="G51" s="825">
        <v>1</v>
      </c>
      <c r="H51" s="825">
        <v>75</v>
      </c>
      <c r="I51" s="825">
        <v>533</v>
      </c>
      <c r="J51" s="825">
        <v>13</v>
      </c>
      <c r="K51" s="825">
        <v>13</v>
      </c>
      <c r="L51" s="825">
        <v>51</v>
      </c>
      <c r="M51" s="825">
        <v>414</v>
      </c>
      <c r="N51" s="3794"/>
      <c r="O51" s="3795" t="s">
        <v>4813</v>
      </c>
      <c r="P51" s="825">
        <v>91</v>
      </c>
      <c r="Q51" s="825">
        <v>22</v>
      </c>
      <c r="R51" s="825">
        <v>60</v>
      </c>
      <c r="S51" s="825">
        <v>161</v>
      </c>
      <c r="T51" s="825">
        <v>110</v>
      </c>
      <c r="U51" s="825">
        <v>127</v>
      </c>
      <c r="V51" s="825">
        <v>692</v>
      </c>
      <c r="W51" s="825">
        <v>26</v>
      </c>
      <c r="X51" s="825">
        <v>84</v>
      </c>
      <c r="Y51" s="825">
        <v>60</v>
      </c>
      <c r="Z51" s="825">
        <v>49</v>
      </c>
    </row>
    <row r="52" spans="1:26" s="803" customFormat="1" ht="18" customHeight="1">
      <c r="A52" s="3794"/>
      <c r="B52" s="3795" t="s">
        <v>4812</v>
      </c>
      <c r="C52" s="825">
        <v>3129</v>
      </c>
      <c r="D52" s="825">
        <v>90</v>
      </c>
      <c r="E52" s="825">
        <v>87</v>
      </c>
      <c r="F52" s="825">
        <v>1</v>
      </c>
      <c r="G52" s="825" t="s">
        <v>219</v>
      </c>
      <c r="H52" s="825">
        <v>94</v>
      </c>
      <c r="I52" s="825">
        <v>655</v>
      </c>
      <c r="J52" s="825">
        <v>9</v>
      </c>
      <c r="K52" s="825">
        <v>19</v>
      </c>
      <c r="L52" s="825">
        <v>54</v>
      </c>
      <c r="M52" s="825">
        <v>496</v>
      </c>
      <c r="N52" s="3794"/>
      <c r="O52" s="3795" t="s">
        <v>4812</v>
      </c>
      <c r="P52" s="825">
        <v>93</v>
      </c>
      <c r="Q52" s="825">
        <v>21</v>
      </c>
      <c r="R52" s="825">
        <v>72</v>
      </c>
      <c r="S52" s="825">
        <v>184</v>
      </c>
      <c r="T52" s="825">
        <v>137</v>
      </c>
      <c r="U52" s="825">
        <v>121</v>
      </c>
      <c r="V52" s="825">
        <v>793</v>
      </c>
      <c r="W52" s="825">
        <v>34</v>
      </c>
      <c r="X52" s="825">
        <v>121</v>
      </c>
      <c r="Y52" s="825">
        <v>69</v>
      </c>
      <c r="Z52" s="825">
        <v>66</v>
      </c>
    </row>
    <row r="53" spans="1:26" s="803" customFormat="1" ht="18" customHeight="1">
      <c r="A53" s="3794"/>
      <c r="B53" s="3795" t="s">
        <v>4804</v>
      </c>
      <c r="C53" s="825">
        <v>2782</v>
      </c>
      <c r="D53" s="825">
        <v>88</v>
      </c>
      <c r="E53" s="825">
        <v>86</v>
      </c>
      <c r="F53" s="825" t="s">
        <v>219</v>
      </c>
      <c r="G53" s="825" t="s">
        <v>219</v>
      </c>
      <c r="H53" s="825">
        <v>95</v>
      </c>
      <c r="I53" s="825">
        <v>517</v>
      </c>
      <c r="J53" s="825">
        <v>13</v>
      </c>
      <c r="K53" s="825">
        <v>14</v>
      </c>
      <c r="L53" s="825">
        <v>61</v>
      </c>
      <c r="M53" s="825">
        <v>436</v>
      </c>
      <c r="N53" s="3794"/>
      <c r="O53" s="3795" t="s">
        <v>4804</v>
      </c>
      <c r="P53" s="825">
        <v>106</v>
      </c>
      <c r="Q53" s="825">
        <v>19</v>
      </c>
      <c r="R53" s="825">
        <v>66</v>
      </c>
      <c r="S53" s="825">
        <v>163</v>
      </c>
      <c r="T53" s="825">
        <v>118</v>
      </c>
      <c r="U53" s="825">
        <v>161</v>
      </c>
      <c r="V53" s="825">
        <v>665</v>
      </c>
      <c r="W53" s="825">
        <v>44</v>
      </c>
      <c r="X53" s="825">
        <v>101</v>
      </c>
      <c r="Y53" s="825">
        <v>63</v>
      </c>
      <c r="Z53" s="825">
        <v>52</v>
      </c>
    </row>
    <row r="54" spans="1:26" s="803" customFormat="1" ht="18" customHeight="1">
      <c r="A54" s="3794"/>
      <c r="B54" s="3795" t="s">
        <v>4803</v>
      </c>
      <c r="C54" s="825">
        <v>2642</v>
      </c>
      <c r="D54" s="825">
        <v>121</v>
      </c>
      <c r="E54" s="825">
        <v>119</v>
      </c>
      <c r="F54" s="825" t="s">
        <v>219</v>
      </c>
      <c r="G54" s="825">
        <v>2</v>
      </c>
      <c r="H54" s="825">
        <v>72</v>
      </c>
      <c r="I54" s="825">
        <v>457</v>
      </c>
      <c r="J54" s="825">
        <v>9</v>
      </c>
      <c r="K54" s="825">
        <v>11</v>
      </c>
      <c r="L54" s="825">
        <v>51</v>
      </c>
      <c r="M54" s="825">
        <v>452</v>
      </c>
      <c r="N54" s="3794"/>
      <c r="O54" s="3795" t="s">
        <v>4803</v>
      </c>
      <c r="P54" s="825">
        <v>71</v>
      </c>
      <c r="Q54" s="825">
        <v>19</v>
      </c>
      <c r="R54" s="825">
        <v>47</v>
      </c>
      <c r="S54" s="825">
        <v>156</v>
      </c>
      <c r="T54" s="825">
        <v>96</v>
      </c>
      <c r="U54" s="825">
        <v>150</v>
      </c>
      <c r="V54" s="825">
        <v>708</v>
      </c>
      <c r="W54" s="825">
        <v>32</v>
      </c>
      <c r="X54" s="825">
        <v>96</v>
      </c>
      <c r="Y54" s="825">
        <v>47</v>
      </c>
      <c r="Z54" s="825">
        <v>45</v>
      </c>
    </row>
    <row r="55" spans="1:26" s="803" customFormat="1" ht="18" customHeight="1">
      <c r="A55" s="3794"/>
      <c r="B55" s="3795" t="s">
        <v>4802</v>
      </c>
      <c r="C55" s="825">
        <v>2495</v>
      </c>
      <c r="D55" s="825">
        <v>232</v>
      </c>
      <c r="E55" s="825">
        <v>228</v>
      </c>
      <c r="F55" s="825">
        <v>1</v>
      </c>
      <c r="G55" s="825" t="s">
        <v>219</v>
      </c>
      <c r="H55" s="825">
        <v>68</v>
      </c>
      <c r="I55" s="825">
        <v>358</v>
      </c>
      <c r="J55" s="825">
        <v>7</v>
      </c>
      <c r="K55" s="825">
        <v>7</v>
      </c>
      <c r="L55" s="825">
        <v>39</v>
      </c>
      <c r="M55" s="825">
        <v>408</v>
      </c>
      <c r="N55" s="3794"/>
      <c r="O55" s="3795" t="s">
        <v>4802</v>
      </c>
      <c r="P55" s="825">
        <v>53</v>
      </c>
      <c r="Q55" s="825">
        <v>15</v>
      </c>
      <c r="R55" s="825">
        <v>57</v>
      </c>
      <c r="S55" s="825">
        <v>153</v>
      </c>
      <c r="T55" s="825">
        <v>103</v>
      </c>
      <c r="U55" s="825">
        <v>106</v>
      </c>
      <c r="V55" s="825">
        <v>675</v>
      </c>
      <c r="W55" s="825">
        <v>28</v>
      </c>
      <c r="X55" s="825">
        <v>95</v>
      </c>
      <c r="Y55" s="825">
        <v>36</v>
      </c>
      <c r="Z55" s="825">
        <v>54</v>
      </c>
    </row>
    <row r="56" spans="1:26" s="803" customFormat="1" ht="18" customHeight="1">
      <c r="A56" s="3794"/>
      <c r="B56" s="3795"/>
      <c r="C56" s="825"/>
      <c r="D56" s="825"/>
      <c r="E56" s="825"/>
      <c r="F56" s="825"/>
      <c r="G56" s="825"/>
      <c r="H56" s="825"/>
      <c r="I56" s="825"/>
      <c r="J56" s="825"/>
      <c r="K56" s="825"/>
      <c r="L56" s="825"/>
      <c r="M56" s="825"/>
      <c r="N56" s="3794"/>
      <c r="O56" s="3795"/>
      <c r="P56" s="825"/>
      <c r="Q56" s="825"/>
      <c r="R56" s="825"/>
      <c r="S56" s="825"/>
      <c r="T56" s="825"/>
      <c r="U56" s="825"/>
      <c r="V56" s="825"/>
      <c r="W56" s="825"/>
      <c r="X56" s="825"/>
      <c r="Y56" s="825"/>
      <c r="Z56" s="825"/>
    </row>
    <row r="57" spans="1:26" s="803" customFormat="1" ht="18" customHeight="1">
      <c r="A57" s="3794"/>
      <c r="B57" s="3795" t="s">
        <v>4801</v>
      </c>
      <c r="C57" s="825">
        <v>2025</v>
      </c>
      <c r="D57" s="825">
        <v>301</v>
      </c>
      <c r="E57" s="825">
        <v>301</v>
      </c>
      <c r="F57" s="825">
        <v>2</v>
      </c>
      <c r="G57" s="825">
        <v>1</v>
      </c>
      <c r="H57" s="825">
        <v>62</v>
      </c>
      <c r="I57" s="825">
        <v>200</v>
      </c>
      <c r="J57" s="825">
        <v>1</v>
      </c>
      <c r="K57" s="825">
        <v>3</v>
      </c>
      <c r="L57" s="825">
        <v>15</v>
      </c>
      <c r="M57" s="825">
        <v>315</v>
      </c>
      <c r="N57" s="3794"/>
      <c r="O57" s="3795" t="s">
        <v>4801</v>
      </c>
      <c r="P57" s="825">
        <v>17</v>
      </c>
      <c r="Q57" s="825">
        <v>23</v>
      </c>
      <c r="R57" s="825">
        <v>39</v>
      </c>
      <c r="S57" s="825">
        <v>197</v>
      </c>
      <c r="T57" s="825">
        <v>90</v>
      </c>
      <c r="U57" s="825">
        <v>69</v>
      </c>
      <c r="V57" s="825">
        <v>471</v>
      </c>
      <c r="W57" s="825">
        <v>16</v>
      </c>
      <c r="X57" s="825">
        <v>118</v>
      </c>
      <c r="Y57" s="825">
        <v>18</v>
      </c>
      <c r="Z57" s="825">
        <v>67</v>
      </c>
    </row>
    <row r="58" spans="1:26" s="803" customFormat="1" ht="18" customHeight="1">
      <c r="A58" s="3794"/>
      <c r="B58" s="3795" t="s">
        <v>4800</v>
      </c>
      <c r="C58" s="825">
        <v>1515</v>
      </c>
      <c r="D58" s="825">
        <v>278</v>
      </c>
      <c r="E58" s="825">
        <v>278</v>
      </c>
      <c r="F58" s="825">
        <v>1</v>
      </c>
      <c r="G58" s="825" t="s">
        <v>219</v>
      </c>
      <c r="H58" s="825">
        <v>43</v>
      </c>
      <c r="I58" s="825">
        <v>170</v>
      </c>
      <c r="J58" s="825" t="s">
        <v>219</v>
      </c>
      <c r="K58" s="825">
        <v>2</v>
      </c>
      <c r="L58" s="825">
        <v>11</v>
      </c>
      <c r="M58" s="825">
        <v>212</v>
      </c>
      <c r="N58" s="3794"/>
      <c r="O58" s="3795" t="s">
        <v>4800</v>
      </c>
      <c r="P58" s="825">
        <v>12</v>
      </c>
      <c r="Q58" s="825">
        <v>21</v>
      </c>
      <c r="R58" s="825">
        <v>24</v>
      </c>
      <c r="S58" s="825">
        <v>166</v>
      </c>
      <c r="T58" s="825">
        <v>104</v>
      </c>
      <c r="U58" s="825">
        <v>31</v>
      </c>
      <c r="V58" s="825">
        <v>269</v>
      </c>
      <c r="W58" s="825">
        <v>7</v>
      </c>
      <c r="X58" s="825">
        <v>99</v>
      </c>
      <c r="Y58" s="825">
        <v>8</v>
      </c>
      <c r="Z58" s="825">
        <v>57</v>
      </c>
    </row>
    <row r="59" spans="1:26" s="803" customFormat="1" ht="18" customHeight="1">
      <c r="A59" s="3794"/>
      <c r="B59" s="3795" t="s">
        <v>4799</v>
      </c>
      <c r="C59" s="825">
        <v>788</v>
      </c>
      <c r="D59" s="825">
        <v>232</v>
      </c>
      <c r="E59" s="825">
        <v>231</v>
      </c>
      <c r="F59" s="825">
        <v>1</v>
      </c>
      <c r="G59" s="825" t="s">
        <v>219</v>
      </c>
      <c r="H59" s="825">
        <v>31</v>
      </c>
      <c r="I59" s="825">
        <v>72</v>
      </c>
      <c r="J59" s="825" t="s">
        <v>219</v>
      </c>
      <c r="K59" s="825">
        <v>1</v>
      </c>
      <c r="L59" s="825">
        <v>4</v>
      </c>
      <c r="M59" s="825">
        <v>107</v>
      </c>
      <c r="N59" s="3794"/>
      <c r="O59" s="3795" t="s">
        <v>4799</v>
      </c>
      <c r="P59" s="825">
        <v>4</v>
      </c>
      <c r="Q59" s="825">
        <v>16</v>
      </c>
      <c r="R59" s="825">
        <v>9</v>
      </c>
      <c r="S59" s="825">
        <v>70</v>
      </c>
      <c r="T59" s="825">
        <v>66</v>
      </c>
      <c r="U59" s="825">
        <v>12</v>
      </c>
      <c r="V59" s="825">
        <v>61</v>
      </c>
      <c r="W59" s="825">
        <v>2</v>
      </c>
      <c r="X59" s="825">
        <v>42</v>
      </c>
      <c r="Y59" s="825">
        <v>2</v>
      </c>
      <c r="Z59" s="825">
        <v>56</v>
      </c>
    </row>
    <row r="60" spans="1:26" s="803" customFormat="1" ht="18" customHeight="1">
      <c r="A60" s="3794"/>
      <c r="B60" s="3795" t="s">
        <v>4798</v>
      </c>
      <c r="C60" s="825">
        <v>383</v>
      </c>
      <c r="D60" s="825">
        <v>176</v>
      </c>
      <c r="E60" s="825">
        <v>176</v>
      </c>
      <c r="F60" s="825" t="s">
        <v>219</v>
      </c>
      <c r="G60" s="825" t="s">
        <v>219</v>
      </c>
      <c r="H60" s="825">
        <v>8</v>
      </c>
      <c r="I60" s="825">
        <v>25</v>
      </c>
      <c r="J60" s="825" t="s">
        <v>219</v>
      </c>
      <c r="K60" s="825" t="s">
        <v>219</v>
      </c>
      <c r="L60" s="825">
        <v>1</v>
      </c>
      <c r="M60" s="825">
        <v>49</v>
      </c>
      <c r="N60" s="3794"/>
      <c r="O60" s="3795" t="s">
        <v>4798</v>
      </c>
      <c r="P60" s="825">
        <v>1</v>
      </c>
      <c r="Q60" s="825">
        <v>3</v>
      </c>
      <c r="R60" s="825">
        <v>5</v>
      </c>
      <c r="S60" s="825">
        <v>26</v>
      </c>
      <c r="T60" s="825">
        <v>32</v>
      </c>
      <c r="U60" s="825">
        <v>2</v>
      </c>
      <c r="V60" s="825">
        <v>15</v>
      </c>
      <c r="W60" s="825" t="s">
        <v>219</v>
      </c>
      <c r="X60" s="825">
        <v>10</v>
      </c>
      <c r="Y60" s="825">
        <v>1</v>
      </c>
      <c r="Z60" s="825">
        <v>29</v>
      </c>
    </row>
    <row r="61" spans="1:26" s="803" customFormat="1" ht="18" customHeight="1" thickBot="1">
      <c r="A61" s="3796"/>
      <c r="B61" s="3797" t="s">
        <v>5465</v>
      </c>
      <c r="C61" s="824">
        <v>191</v>
      </c>
      <c r="D61" s="824">
        <v>100</v>
      </c>
      <c r="E61" s="824">
        <v>100</v>
      </c>
      <c r="F61" s="824">
        <v>1</v>
      </c>
      <c r="G61" s="824" t="s">
        <v>219</v>
      </c>
      <c r="H61" s="824">
        <v>2</v>
      </c>
      <c r="I61" s="824">
        <v>13</v>
      </c>
      <c r="J61" s="824" t="s">
        <v>219</v>
      </c>
      <c r="K61" s="824">
        <v>1</v>
      </c>
      <c r="L61" s="824" t="s">
        <v>219</v>
      </c>
      <c r="M61" s="824">
        <v>17</v>
      </c>
      <c r="N61" s="3796"/>
      <c r="O61" s="3797" t="s">
        <v>5465</v>
      </c>
      <c r="P61" s="824" t="s">
        <v>219</v>
      </c>
      <c r="Q61" s="824">
        <v>8</v>
      </c>
      <c r="R61" s="824">
        <v>1</v>
      </c>
      <c r="S61" s="824">
        <v>6</v>
      </c>
      <c r="T61" s="824">
        <v>6</v>
      </c>
      <c r="U61" s="824">
        <v>4</v>
      </c>
      <c r="V61" s="824">
        <v>6</v>
      </c>
      <c r="W61" s="824">
        <v>1</v>
      </c>
      <c r="X61" s="824">
        <v>5</v>
      </c>
      <c r="Y61" s="824" t="s">
        <v>219</v>
      </c>
      <c r="Z61" s="824">
        <v>20</v>
      </c>
    </row>
    <row r="62" spans="1:26" s="803" customFormat="1">
      <c r="Z62" s="823" t="s">
        <v>6039</v>
      </c>
    </row>
    <row r="63" spans="1:26" s="803" customFormat="1"/>
    <row r="64" spans="1:26" s="803" customFormat="1"/>
  </sheetData>
  <phoneticPr fontId="2"/>
  <hyperlinks>
    <hyperlink ref="AB2" location="目次!F32" display="目　次" xr:uid="{00000000-0004-0000-1900-000000000000}"/>
  </hyperlinks>
  <pageMargins left="0.86614173228346458" right="0.86614173228346458" top="0.86614173228346458" bottom="0.55118110236220474" header="0.51181102362204722" footer="0.39370078740157483"/>
  <pageSetup paperSize="9" scale="83" orientation="portrait" r:id="rId1"/>
  <headerFooter alignWithMargins="0"/>
  <colBreaks count="1" manualBreakCount="1">
    <brk id="1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
  <sheetViews>
    <sheetView showGridLines="0" zoomScaleNormal="100" workbookViewId="0">
      <selection activeCell="F2" sqref="F2"/>
    </sheetView>
  </sheetViews>
  <sheetFormatPr defaultRowHeight="13.5"/>
  <cols>
    <col min="1" max="4" width="21.125" style="698" customWidth="1"/>
    <col min="5" max="5" width="9" style="831"/>
    <col min="6" max="16384" width="9" style="698"/>
  </cols>
  <sheetData>
    <row r="1" spans="1:6" ht="16.5" customHeight="1" thickBot="1">
      <c r="A1" s="1549" t="s">
        <v>5476</v>
      </c>
      <c r="B1" s="832"/>
      <c r="C1" s="832"/>
      <c r="D1" s="1550">
        <v>45200</v>
      </c>
    </row>
    <row r="2" spans="1:6" s="707" customFormat="1" ht="16.5" customHeight="1">
      <c r="A2" s="838" t="s">
        <v>5475</v>
      </c>
      <c r="B2" s="838" t="s">
        <v>5474</v>
      </c>
      <c r="C2" s="837" t="s">
        <v>896</v>
      </c>
      <c r="D2" s="836" t="s">
        <v>895</v>
      </c>
      <c r="E2" s="835"/>
      <c r="F2" s="5207" t="s">
        <v>7388</v>
      </c>
    </row>
    <row r="3" spans="1:6" ht="16.5" customHeight="1">
      <c r="A3" s="834" t="s">
        <v>3492</v>
      </c>
      <c r="B3" s="4215">
        <v>50.007500155604887</v>
      </c>
      <c r="C3" s="4215">
        <v>48.100759070246163</v>
      </c>
      <c r="D3" s="4215">
        <v>51.794461637393994</v>
      </c>
    </row>
    <row r="4" spans="1:6" ht="9" customHeight="1">
      <c r="A4" s="1551"/>
      <c r="B4" s="4216"/>
      <c r="C4" s="4216"/>
      <c r="D4" s="4216"/>
    </row>
    <row r="5" spans="1:6" ht="16.5" customHeight="1">
      <c r="A5" s="834" t="s">
        <v>508</v>
      </c>
      <c r="B5" s="4215">
        <v>54.328786791098352</v>
      </c>
      <c r="C5" s="4215">
        <v>51.197875688434301</v>
      </c>
      <c r="D5" s="4215">
        <v>56.955445544554458</v>
      </c>
    </row>
    <row r="6" spans="1:6" ht="16.5" customHeight="1">
      <c r="A6" s="834" t="s">
        <v>505</v>
      </c>
      <c r="B6" s="4215">
        <v>53.272305207912801</v>
      </c>
      <c r="C6" s="4215">
        <v>50.514925373134325</v>
      </c>
      <c r="D6" s="4215">
        <v>55.619581464872944</v>
      </c>
    </row>
    <row r="7" spans="1:6" ht="16.5" customHeight="1">
      <c r="A7" s="834" t="s">
        <v>502</v>
      </c>
      <c r="B7" s="4215">
        <v>49.772568687309203</v>
      </c>
      <c r="C7" s="4215">
        <v>48.486117330944914</v>
      </c>
      <c r="D7" s="4215">
        <v>50.993412664683383</v>
      </c>
    </row>
    <row r="8" spans="1:6" ht="16.5" customHeight="1">
      <c r="A8" s="834" t="s">
        <v>499</v>
      </c>
      <c r="B8" s="4215">
        <v>50.746596534653463</v>
      </c>
      <c r="C8" s="4215">
        <v>49.036129032258067</v>
      </c>
      <c r="D8" s="4215">
        <v>52.322829964328179</v>
      </c>
    </row>
    <row r="9" spans="1:6" ht="16.5" customHeight="1">
      <c r="A9" s="834" t="s">
        <v>496</v>
      </c>
      <c r="B9" s="4215">
        <v>52.756219829186783</v>
      </c>
      <c r="C9" s="4215">
        <v>50.367127496159753</v>
      </c>
      <c r="D9" s="4215">
        <v>54.992451473759886</v>
      </c>
    </row>
    <row r="10" spans="1:6" ht="9" customHeight="1">
      <c r="A10" s="834"/>
      <c r="B10" s="4215"/>
      <c r="C10" s="4215"/>
      <c r="D10" s="4215"/>
    </row>
    <row r="11" spans="1:6" ht="16.5" customHeight="1">
      <c r="A11" s="834" t="s">
        <v>493</v>
      </c>
      <c r="B11" s="4215">
        <v>50.508190797398214</v>
      </c>
      <c r="C11" s="4215">
        <v>49.043383422200677</v>
      </c>
      <c r="D11" s="4215">
        <v>51.955459770114942</v>
      </c>
    </row>
    <row r="12" spans="1:6" ht="16.5" customHeight="1">
      <c r="A12" s="834" t="s">
        <v>490</v>
      </c>
      <c r="B12" s="4215">
        <v>46.57901118673238</v>
      </c>
      <c r="C12" s="4215">
        <v>44.562235255783641</v>
      </c>
      <c r="D12" s="4215">
        <v>48.441911211437173</v>
      </c>
    </row>
    <row r="13" spans="1:6" ht="16.5" customHeight="1">
      <c r="A13" s="834" t="s">
        <v>487</v>
      </c>
      <c r="B13" s="4215">
        <v>53.318460360015322</v>
      </c>
      <c r="C13" s="4215">
        <v>51.068535825545169</v>
      </c>
      <c r="D13" s="4215">
        <v>55.495478522984172</v>
      </c>
    </row>
    <row r="14" spans="1:6" ht="16.5" customHeight="1">
      <c r="A14" s="834" t="s">
        <v>484</v>
      </c>
      <c r="B14" s="4215">
        <v>57.947773972602739</v>
      </c>
      <c r="C14" s="4215">
        <v>56.806878306878303</v>
      </c>
      <c r="D14" s="4215">
        <v>59.024126455906824</v>
      </c>
    </row>
    <row r="15" spans="1:6" ht="16.5" customHeight="1">
      <c r="A15" s="834" t="s">
        <v>481</v>
      </c>
      <c r="B15" s="4215">
        <v>56.731983527796842</v>
      </c>
      <c r="C15" s="4215">
        <v>54.344023323615161</v>
      </c>
      <c r="D15" s="4215">
        <v>58.856679636835281</v>
      </c>
    </row>
    <row r="16" spans="1:6" ht="9" customHeight="1">
      <c r="A16" s="834"/>
      <c r="B16" s="4215"/>
      <c r="C16" s="4215"/>
      <c r="D16" s="4215"/>
    </row>
    <row r="17" spans="1:4" ht="16.5" customHeight="1">
      <c r="A17" s="834" t="s">
        <v>478</v>
      </c>
      <c r="B17" s="4215">
        <v>55.12679055361982</v>
      </c>
      <c r="C17" s="4215">
        <v>52.741093620546813</v>
      </c>
      <c r="D17" s="4215">
        <v>57.219476744186046</v>
      </c>
    </row>
    <row r="18" spans="1:4" ht="16.5" customHeight="1">
      <c r="A18" s="834" t="s">
        <v>475</v>
      </c>
      <c r="B18" s="4215">
        <v>48.758006042296074</v>
      </c>
      <c r="C18" s="4215">
        <v>47.941258959177311</v>
      </c>
      <c r="D18" s="4215">
        <v>49.526385224274406</v>
      </c>
    </row>
    <row r="19" spans="1:4" ht="16.5" customHeight="1">
      <c r="A19" s="834" t="s">
        <v>472</v>
      </c>
      <c r="B19" s="4215">
        <v>52.54854368932039</v>
      </c>
      <c r="C19" s="4215">
        <v>50.116792249730892</v>
      </c>
      <c r="D19" s="4215">
        <v>54.746108949416339</v>
      </c>
    </row>
    <row r="20" spans="1:4" ht="16.5" customHeight="1">
      <c r="A20" s="834" t="s">
        <v>469</v>
      </c>
      <c r="B20" s="4215">
        <v>52.026595744680854</v>
      </c>
      <c r="C20" s="4215">
        <v>49.77064220183486</v>
      </c>
      <c r="D20" s="4215">
        <v>54.255287009063444</v>
      </c>
    </row>
    <row r="21" spans="1:4" ht="16.5" customHeight="1">
      <c r="A21" s="834" t="s">
        <v>466</v>
      </c>
      <c r="B21" s="4215">
        <v>51.970481791449899</v>
      </c>
      <c r="C21" s="4215">
        <v>49.90592255125285</v>
      </c>
      <c r="D21" s="4215">
        <v>54.0062893081761</v>
      </c>
    </row>
    <row r="22" spans="1:4" ht="9" customHeight="1">
      <c r="A22" s="834"/>
      <c r="B22" s="4215"/>
      <c r="C22" s="4215"/>
      <c r="D22" s="4215"/>
    </row>
    <row r="23" spans="1:4" ht="16.5" customHeight="1">
      <c r="A23" s="834" t="s">
        <v>463</v>
      </c>
      <c r="B23" s="4215">
        <v>47.5027773821393</v>
      </c>
      <c r="C23" s="4215">
        <v>45.791157649796396</v>
      </c>
      <c r="D23" s="4215">
        <v>49.14512977951437</v>
      </c>
    </row>
    <row r="24" spans="1:4" ht="16.5" customHeight="1">
      <c r="A24" s="834" t="s">
        <v>460</v>
      </c>
      <c r="B24" s="4215">
        <v>48.674779609045615</v>
      </c>
      <c r="C24" s="4215">
        <v>46.661280151347945</v>
      </c>
      <c r="D24" s="4215">
        <v>50.580423754103251</v>
      </c>
    </row>
    <row r="25" spans="1:4" ht="16.5" customHeight="1">
      <c r="A25" s="834" t="s">
        <v>2578</v>
      </c>
      <c r="B25" s="4215">
        <v>49.632478304277704</v>
      </c>
      <c r="C25" s="4215">
        <v>47.90700808625337</v>
      </c>
      <c r="D25" s="4215">
        <v>51.253351206434317</v>
      </c>
    </row>
    <row r="26" spans="1:4" ht="16.5" customHeight="1">
      <c r="A26" s="834" t="s">
        <v>1747</v>
      </c>
      <c r="B26" s="4215">
        <v>64.704678362573105</v>
      </c>
      <c r="C26" s="4215">
        <v>62.257575757575758</v>
      </c>
      <c r="D26" s="4215">
        <v>66.985875706214685</v>
      </c>
    </row>
    <row r="27" spans="1:4" ht="16.5" customHeight="1" thickBot="1">
      <c r="A27" s="833" t="s">
        <v>1746</v>
      </c>
      <c r="B27" s="4217">
        <v>64.772809394760614</v>
      </c>
      <c r="C27" s="4217">
        <v>60.994208494208493</v>
      </c>
      <c r="D27" s="4217">
        <v>68.095925297113752</v>
      </c>
    </row>
    <row r="28" spans="1:4" ht="16.5" customHeight="1">
      <c r="A28" s="832"/>
      <c r="B28" s="832"/>
      <c r="C28" s="832"/>
      <c r="D28" s="1523" t="s">
        <v>5473</v>
      </c>
    </row>
    <row r="29" spans="1:4" ht="16.5" customHeight="1">
      <c r="A29" s="3800"/>
      <c r="B29" s="832"/>
      <c r="C29" s="832"/>
      <c r="D29" s="1523" t="s">
        <v>5472</v>
      </c>
    </row>
    <row r="30" spans="1:4" ht="13.5" customHeight="1">
      <c r="A30" s="5375" t="s">
        <v>5471</v>
      </c>
      <c r="B30" s="5377" t="s">
        <v>5470</v>
      </c>
      <c r="C30" s="5377"/>
      <c r="D30" s="5378" t="s">
        <v>5469</v>
      </c>
    </row>
    <row r="31" spans="1:4" ht="13.5" customHeight="1">
      <c r="A31" s="5376"/>
      <c r="B31" s="5380" t="s">
        <v>5468</v>
      </c>
      <c r="C31" s="5380"/>
      <c r="D31" s="5379"/>
    </row>
    <row r="32" spans="1:4">
      <c r="A32" s="832"/>
      <c r="B32" s="832"/>
      <c r="C32" s="832"/>
      <c r="D32" s="832"/>
    </row>
    <row r="33" spans="1:4">
      <c r="A33" s="832"/>
      <c r="B33" s="832"/>
      <c r="C33" s="832"/>
      <c r="D33" s="832"/>
    </row>
    <row r="34" spans="1:4">
      <c r="A34" s="832" t="s">
        <v>5467</v>
      </c>
      <c r="B34" s="832"/>
      <c r="C34" s="832"/>
      <c r="D34" s="832"/>
    </row>
  </sheetData>
  <mergeCells count="4">
    <mergeCell ref="A30:A31"/>
    <mergeCell ref="B30:C30"/>
    <mergeCell ref="D30:D31"/>
    <mergeCell ref="B31:C31"/>
  </mergeCells>
  <phoneticPr fontId="2"/>
  <hyperlinks>
    <hyperlink ref="F2" location="目次!F33" display="目　次" xr:uid="{00000000-0004-0000-1A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71"/>
  <sheetViews>
    <sheetView showGridLines="0" zoomScaleNormal="100" workbookViewId="0">
      <pane xSplit="1" ySplit="5" topLeftCell="B45" activePane="bottomRight" state="frozen"/>
      <selection activeCell="P27" sqref="P27"/>
      <selection pane="topRight" activeCell="P27" sqref="P27"/>
      <selection pane="bottomLeft" activeCell="P27" sqref="P27"/>
      <selection pane="bottomRight" activeCell="N2" sqref="N2"/>
    </sheetView>
  </sheetViews>
  <sheetFormatPr defaultRowHeight="13.5"/>
  <cols>
    <col min="1" max="1" width="12.125" style="839" customWidth="1"/>
    <col min="2" max="2" width="7.125" style="470" customWidth="1"/>
    <col min="3" max="5" width="6.375" style="470" customWidth="1"/>
    <col min="6" max="6" width="7.125" style="470" customWidth="1"/>
    <col min="7" max="9" width="6.25" style="470" customWidth="1"/>
    <col min="10" max="10" width="8.125" style="470" customWidth="1"/>
    <col min="11" max="11" width="8.875" style="470" customWidth="1"/>
    <col min="12" max="12" width="8.125" style="470" customWidth="1"/>
    <col min="13" max="13" width="10.625" style="470" customWidth="1"/>
    <col min="14" max="14" width="7.25" style="470" customWidth="1"/>
    <col min="15" max="17" width="6" style="470" customWidth="1"/>
    <col min="18" max="18" width="7.375" style="470" customWidth="1"/>
    <col min="19" max="19" width="6" style="470" customWidth="1"/>
    <col min="20" max="20" width="5" style="470" customWidth="1"/>
    <col min="21" max="21" width="6" style="470" customWidth="1"/>
    <col min="22" max="22" width="9" style="470"/>
    <col min="23" max="23" width="7.25" style="470" customWidth="1"/>
    <col min="24" max="16384" width="9" style="470"/>
  </cols>
  <sheetData>
    <row r="1" spans="1:15" ht="18.75" customHeight="1" thickBot="1">
      <c r="A1" s="1552" t="s">
        <v>5516</v>
      </c>
      <c r="B1" s="772"/>
      <c r="C1" s="772"/>
      <c r="D1" s="772"/>
      <c r="E1" s="772"/>
      <c r="F1" s="772"/>
      <c r="G1" s="772"/>
      <c r="H1" s="772"/>
      <c r="I1" s="772"/>
      <c r="J1" s="870" t="s">
        <v>5515</v>
      </c>
      <c r="K1" s="870"/>
      <c r="L1" s="870"/>
    </row>
    <row r="2" spans="1:15" s="869" customFormat="1" ht="12" customHeight="1">
      <c r="A2" s="5385" t="s">
        <v>5499</v>
      </c>
      <c r="B2" s="1148" t="s">
        <v>5514</v>
      </c>
      <c r="C2" s="1149"/>
      <c r="D2" s="1149"/>
      <c r="E2" s="1149"/>
      <c r="F2" s="5396" t="s">
        <v>5498</v>
      </c>
      <c r="G2" s="5397"/>
      <c r="H2" s="5397"/>
      <c r="I2" s="5397"/>
      <c r="J2" s="5398"/>
      <c r="K2" s="5387" t="s">
        <v>5513</v>
      </c>
      <c r="L2" s="5390" t="s">
        <v>5512</v>
      </c>
      <c r="N2" s="5207" t="s">
        <v>7930</v>
      </c>
    </row>
    <row r="3" spans="1:15" s="869" customFormat="1" ht="12" customHeight="1">
      <c r="A3" s="5385"/>
      <c r="B3" s="5393" t="s">
        <v>557</v>
      </c>
      <c r="C3" s="1150" t="s">
        <v>5511</v>
      </c>
      <c r="D3" s="1151"/>
      <c r="E3" s="1152"/>
      <c r="F3" s="5394" t="s">
        <v>323</v>
      </c>
      <c r="G3" s="5399" t="s">
        <v>322</v>
      </c>
      <c r="H3" s="5400"/>
      <c r="I3" s="5400"/>
      <c r="J3" s="5401"/>
      <c r="K3" s="5388"/>
      <c r="L3" s="5391"/>
    </row>
    <row r="4" spans="1:15" s="869" customFormat="1" ht="24.75" customHeight="1">
      <c r="A4" s="5386"/>
      <c r="B4" s="5286"/>
      <c r="C4" s="3781" t="s">
        <v>5510</v>
      </c>
      <c r="D4" s="3781" t="s">
        <v>5509</v>
      </c>
      <c r="E4" s="3781" t="s">
        <v>5508</v>
      </c>
      <c r="F4" s="5395"/>
      <c r="G4" s="3777" t="s">
        <v>5031</v>
      </c>
      <c r="H4" s="3781" t="s">
        <v>5507</v>
      </c>
      <c r="I4" s="3781" t="s">
        <v>5506</v>
      </c>
      <c r="J4" s="3783" t="s">
        <v>5492</v>
      </c>
      <c r="K4" s="5389"/>
      <c r="L4" s="5392"/>
    </row>
    <row r="5" spans="1:15" s="607" customFormat="1" ht="11.25" customHeight="1">
      <c r="A5" s="858"/>
      <c r="B5" s="857" t="s">
        <v>5505</v>
      </c>
      <c r="C5" s="857" t="s">
        <v>5505</v>
      </c>
      <c r="D5" s="857" t="s">
        <v>5505</v>
      </c>
      <c r="E5" s="857" t="s">
        <v>5505</v>
      </c>
      <c r="F5" s="857" t="s">
        <v>5487</v>
      </c>
      <c r="G5" s="857" t="s">
        <v>5487</v>
      </c>
      <c r="H5" s="857" t="s">
        <v>5487</v>
      </c>
      <c r="I5" s="857" t="s">
        <v>5487</v>
      </c>
      <c r="J5" s="857" t="s">
        <v>5487</v>
      </c>
      <c r="K5" s="857" t="s">
        <v>5504</v>
      </c>
      <c r="L5" s="857" t="s">
        <v>5504</v>
      </c>
    </row>
    <row r="6" spans="1:15" ht="13.5" customHeight="1">
      <c r="A6" s="868">
        <v>12</v>
      </c>
      <c r="B6" s="866">
        <v>3138</v>
      </c>
      <c r="C6" s="866">
        <v>549</v>
      </c>
      <c r="D6" s="866">
        <v>586</v>
      </c>
      <c r="E6" s="866">
        <v>2003</v>
      </c>
      <c r="F6" s="847">
        <v>2199</v>
      </c>
      <c r="G6" s="847">
        <v>838</v>
      </c>
      <c r="H6" s="847">
        <v>666</v>
      </c>
      <c r="I6" s="847">
        <v>117</v>
      </c>
      <c r="J6" s="847">
        <v>55</v>
      </c>
      <c r="K6" s="847">
        <v>17150</v>
      </c>
      <c r="L6" s="865">
        <v>4.6900000000000004</v>
      </c>
    </row>
    <row r="7" spans="1:15" ht="13.5" customHeight="1">
      <c r="A7" s="868">
        <v>17</v>
      </c>
      <c r="B7" s="866">
        <v>2812</v>
      </c>
      <c r="C7" s="866">
        <v>602</v>
      </c>
      <c r="D7" s="866">
        <v>566</v>
      </c>
      <c r="E7" s="866">
        <v>1644</v>
      </c>
      <c r="F7" s="847">
        <v>1956.0800000000002</v>
      </c>
      <c r="G7" s="847">
        <v>739.64</v>
      </c>
      <c r="H7" s="847">
        <v>600.96000000000015</v>
      </c>
      <c r="I7" s="847">
        <v>101.93999999999998</v>
      </c>
      <c r="J7" s="847">
        <v>36.74</v>
      </c>
      <c r="K7" s="847">
        <v>12583</v>
      </c>
      <c r="L7" s="865">
        <v>4.47</v>
      </c>
    </row>
    <row r="8" spans="1:15" ht="13.5" customHeight="1">
      <c r="A8" s="868">
        <v>22</v>
      </c>
      <c r="B8" s="866">
        <v>2451</v>
      </c>
      <c r="C8" s="866">
        <v>683</v>
      </c>
      <c r="D8" s="866">
        <v>366</v>
      </c>
      <c r="E8" s="866">
        <v>1402</v>
      </c>
      <c r="F8" s="847">
        <v>1779</v>
      </c>
      <c r="G8" s="847">
        <v>678</v>
      </c>
      <c r="H8" s="847">
        <v>554</v>
      </c>
      <c r="I8" s="847">
        <v>95</v>
      </c>
      <c r="J8" s="847">
        <v>30</v>
      </c>
      <c r="K8" s="847">
        <v>10321</v>
      </c>
      <c r="L8" s="865">
        <v>4.2109343125254997</v>
      </c>
    </row>
    <row r="9" spans="1:15" ht="13.5" customHeight="1">
      <c r="A9" s="868">
        <v>27</v>
      </c>
      <c r="B9" s="866">
        <v>2053</v>
      </c>
      <c r="C9" s="866">
        <v>671</v>
      </c>
      <c r="D9" s="866">
        <v>283</v>
      </c>
      <c r="E9" s="866">
        <v>1099</v>
      </c>
      <c r="F9" s="847">
        <v>1557.2</v>
      </c>
      <c r="G9" s="847">
        <v>562.35</v>
      </c>
      <c r="H9" s="847">
        <v>477.02</v>
      </c>
      <c r="I9" s="847">
        <v>64.33</v>
      </c>
      <c r="J9" s="847">
        <v>21</v>
      </c>
      <c r="K9" s="847">
        <v>8059</v>
      </c>
      <c r="L9" s="865">
        <f>K9/B9</f>
        <v>3.9254749147588894</v>
      </c>
    </row>
    <row r="10" spans="1:15" ht="13.5" customHeight="1">
      <c r="A10" s="868"/>
      <c r="B10" s="5381" t="s">
        <v>5503</v>
      </c>
      <c r="C10" s="5382"/>
      <c r="D10" s="5382"/>
      <c r="E10" s="5382"/>
      <c r="F10" s="847"/>
      <c r="G10" s="847"/>
      <c r="H10" s="847"/>
      <c r="I10" s="847"/>
      <c r="J10" s="847"/>
      <c r="K10" s="847"/>
      <c r="L10" s="865"/>
    </row>
    <row r="11" spans="1:15" s="364" customFormat="1" ht="16.5" customHeight="1">
      <c r="A11" s="868"/>
      <c r="B11" s="1153" t="s">
        <v>2050</v>
      </c>
      <c r="C11" s="1153" t="s">
        <v>5502</v>
      </c>
      <c r="D11" s="1153" t="s">
        <v>5501</v>
      </c>
      <c r="E11" s="1153" t="s">
        <v>5500</v>
      </c>
      <c r="F11" s="847"/>
      <c r="G11" s="847"/>
      <c r="H11" s="847"/>
      <c r="I11" s="847"/>
      <c r="J11" s="847"/>
      <c r="K11" s="847"/>
      <c r="L11" s="865"/>
      <c r="M11" s="470"/>
      <c r="N11" s="470"/>
      <c r="O11" s="470"/>
    </row>
    <row r="12" spans="1:15" ht="13.5" customHeight="1">
      <c r="A12" s="868">
        <v>2</v>
      </c>
      <c r="B12" s="866">
        <f t="shared" ref="B12:K12" si="0">SUM(B13:B31)</f>
        <v>1703</v>
      </c>
      <c r="C12" s="866">
        <f t="shared" si="0"/>
        <v>425</v>
      </c>
      <c r="D12" s="866">
        <f t="shared" si="0"/>
        <v>307</v>
      </c>
      <c r="E12" s="866">
        <f t="shared" si="0"/>
        <v>971</v>
      </c>
      <c r="F12" s="847">
        <f t="shared" si="0"/>
        <v>1359</v>
      </c>
      <c r="G12" s="847">
        <f t="shared" si="0"/>
        <v>427.45000000000005</v>
      </c>
      <c r="H12" s="847">
        <f t="shared" si="0"/>
        <v>342.33</v>
      </c>
      <c r="I12" s="847">
        <f t="shared" si="0"/>
        <v>4.1700000000000008</v>
      </c>
      <c r="J12" s="847">
        <f t="shared" si="0"/>
        <v>80.95</v>
      </c>
      <c r="K12" s="847">
        <f t="shared" si="0"/>
        <v>4986</v>
      </c>
      <c r="L12" s="865">
        <f t="shared" ref="L12:L17" si="1">K12/B12</f>
        <v>2.9277745155607753</v>
      </c>
    </row>
    <row r="13" spans="1:15" ht="13.5" customHeight="1">
      <c r="A13" s="867" t="s">
        <v>4792</v>
      </c>
      <c r="B13" s="866">
        <v>94</v>
      </c>
      <c r="C13" s="866">
        <v>24</v>
      </c>
      <c r="D13" s="866">
        <v>18</v>
      </c>
      <c r="E13" s="866">
        <v>52</v>
      </c>
      <c r="F13" s="847">
        <v>62</v>
      </c>
      <c r="G13" s="847">
        <v>9.41</v>
      </c>
      <c r="H13" s="847">
        <v>5.67</v>
      </c>
      <c r="I13" s="847">
        <v>0.1</v>
      </c>
      <c r="J13" s="847">
        <f>G13-H13-I13</f>
        <v>3.64</v>
      </c>
      <c r="K13" s="847">
        <v>264</v>
      </c>
      <c r="L13" s="865">
        <f t="shared" si="1"/>
        <v>2.8085106382978724</v>
      </c>
    </row>
    <row r="14" spans="1:15" ht="13.5" customHeight="1">
      <c r="A14" s="867" t="s">
        <v>493</v>
      </c>
      <c r="B14" s="866">
        <v>168</v>
      </c>
      <c r="C14" s="866">
        <v>59</v>
      </c>
      <c r="D14" s="866">
        <v>18</v>
      </c>
      <c r="E14" s="866">
        <v>91</v>
      </c>
      <c r="F14" s="847">
        <v>149</v>
      </c>
      <c r="G14" s="847">
        <v>36.979999999999997</v>
      </c>
      <c r="H14" s="847">
        <v>30.91</v>
      </c>
      <c r="I14" s="847"/>
      <c r="J14" s="847">
        <f>G14-H14-I14</f>
        <v>6.0699999999999967</v>
      </c>
      <c r="K14" s="847">
        <v>478</v>
      </c>
      <c r="L14" s="865">
        <f t="shared" si="1"/>
        <v>2.8452380952380953</v>
      </c>
    </row>
    <row r="15" spans="1:15" ht="13.5" customHeight="1">
      <c r="A15" s="867" t="s">
        <v>490</v>
      </c>
      <c r="B15" s="866">
        <v>84</v>
      </c>
      <c r="C15" s="866">
        <v>18</v>
      </c>
      <c r="D15" s="866">
        <v>20</v>
      </c>
      <c r="E15" s="866">
        <v>46</v>
      </c>
      <c r="F15" s="847">
        <v>67</v>
      </c>
      <c r="G15" s="847">
        <v>26.62</v>
      </c>
      <c r="H15" s="847">
        <v>19.8</v>
      </c>
      <c r="I15" s="847">
        <v>0.27</v>
      </c>
      <c r="J15" s="847">
        <f>G15-H15-I15</f>
        <v>6.5500000000000007</v>
      </c>
      <c r="K15" s="847">
        <v>249</v>
      </c>
      <c r="L15" s="865">
        <f t="shared" si="1"/>
        <v>2.9642857142857144</v>
      </c>
    </row>
    <row r="16" spans="1:15" ht="13.5" customHeight="1">
      <c r="A16" s="867" t="s">
        <v>487</v>
      </c>
      <c r="B16" s="866">
        <v>90</v>
      </c>
      <c r="C16" s="866">
        <v>25</v>
      </c>
      <c r="D16" s="866">
        <v>11</v>
      </c>
      <c r="E16" s="866">
        <v>54</v>
      </c>
      <c r="F16" s="847">
        <v>79</v>
      </c>
      <c r="G16" s="847">
        <v>19.309999999999999</v>
      </c>
      <c r="H16" s="847">
        <v>11.56</v>
      </c>
      <c r="I16" s="847">
        <v>0.26</v>
      </c>
      <c r="J16" s="847">
        <f>G16-H16-I16</f>
        <v>7.4899999999999984</v>
      </c>
      <c r="K16" s="847">
        <v>259</v>
      </c>
      <c r="L16" s="865">
        <f t="shared" si="1"/>
        <v>2.8777777777777778</v>
      </c>
    </row>
    <row r="17" spans="1:12" ht="13.5" customHeight="1">
      <c r="A17" s="867" t="s">
        <v>484</v>
      </c>
      <c r="B17" s="866">
        <v>47</v>
      </c>
      <c r="C17" s="866">
        <v>12</v>
      </c>
      <c r="D17" s="866">
        <v>10</v>
      </c>
      <c r="E17" s="866">
        <v>25</v>
      </c>
      <c r="F17" s="847">
        <v>33</v>
      </c>
      <c r="G17" s="847">
        <v>13.58</v>
      </c>
      <c r="H17" s="847">
        <v>11.19</v>
      </c>
      <c r="I17" s="847">
        <v>0.03</v>
      </c>
      <c r="J17" s="847">
        <f>G17-H17-I17</f>
        <v>2.3600000000000008</v>
      </c>
      <c r="K17" s="847">
        <v>164</v>
      </c>
      <c r="L17" s="865">
        <f t="shared" si="1"/>
        <v>3.4893617021276597</v>
      </c>
    </row>
    <row r="18" spans="1:12" ht="6.75" customHeight="1">
      <c r="A18" s="867"/>
      <c r="B18" s="866"/>
      <c r="C18" s="866"/>
      <c r="D18" s="866"/>
      <c r="E18" s="866"/>
      <c r="F18" s="847"/>
      <c r="G18" s="847"/>
      <c r="H18" s="847"/>
      <c r="I18" s="847"/>
      <c r="J18" s="847"/>
      <c r="K18" s="847"/>
      <c r="L18" s="865"/>
    </row>
    <row r="19" spans="1:12" ht="13.5" customHeight="1">
      <c r="A19" s="867" t="s">
        <v>481</v>
      </c>
      <c r="B19" s="866">
        <v>68</v>
      </c>
      <c r="C19" s="866">
        <v>20</v>
      </c>
      <c r="D19" s="866">
        <v>7</v>
      </c>
      <c r="E19" s="866">
        <v>41</v>
      </c>
      <c r="F19" s="847">
        <v>60</v>
      </c>
      <c r="G19" s="847">
        <v>10.46</v>
      </c>
      <c r="H19" s="847">
        <v>6.76</v>
      </c>
      <c r="I19" s="847">
        <v>0.2</v>
      </c>
      <c r="J19" s="847">
        <f>G19-H19-I19</f>
        <v>3.5000000000000009</v>
      </c>
      <c r="K19" s="847">
        <v>189</v>
      </c>
      <c r="L19" s="865">
        <f>K19/B19</f>
        <v>2.7794117647058822</v>
      </c>
    </row>
    <row r="20" spans="1:12" ht="13.5" customHeight="1">
      <c r="A20" s="848" t="s">
        <v>478</v>
      </c>
      <c r="B20" s="866">
        <v>95</v>
      </c>
      <c r="C20" s="866">
        <v>31</v>
      </c>
      <c r="D20" s="866">
        <v>12</v>
      </c>
      <c r="E20" s="866">
        <v>52</v>
      </c>
      <c r="F20" s="847">
        <v>79</v>
      </c>
      <c r="G20" s="847">
        <v>11.82</v>
      </c>
      <c r="H20" s="847">
        <v>10.07</v>
      </c>
      <c r="I20" s="847"/>
      <c r="J20" s="847">
        <f>G20-H20-I20</f>
        <v>1.75</v>
      </c>
      <c r="K20" s="847">
        <v>300</v>
      </c>
      <c r="L20" s="865">
        <f>K20/B20</f>
        <v>3.1578947368421053</v>
      </c>
    </row>
    <row r="21" spans="1:12" ht="13.5" customHeight="1">
      <c r="A21" s="867" t="s">
        <v>475</v>
      </c>
      <c r="B21" s="866">
        <v>99</v>
      </c>
      <c r="C21" s="866">
        <v>23</v>
      </c>
      <c r="D21" s="866">
        <v>18</v>
      </c>
      <c r="E21" s="866">
        <v>58</v>
      </c>
      <c r="F21" s="847">
        <v>70</v>
      </c>
      <c r="G21" s="847">
        <v>26.9</v>
      </c>
      <c r="H21" s="847">
        <v>19.440000000000001</v>
      </c>
      <c r="I21" s="847">
        <v>0.25</v>
      </c>
      <c r="J21" s="847">
        <f>G21-H21-I21</f>
        <v>7.2099999999999973</v>
      </c>
      <c r="K21" s="847">
        <v>281</v>
      </c>
      <c r="L21" s="865">
        <f>K21/B21</f>
        <v>2.8383838383838382</v>
      </c>
    </row>
    <row r="22" spans="1:12" ht="13.5" customHeight="1">
      <c r="A22" s="867" t="s">
        <v>472</v>
      </c>
      <c r="B22" s="866">
        <v>31</v>
      </c>
      <c r="C22" s="866">
        <v>5</v>
      </c>
      <c r="D22" s="866">
        <v>5</v>
      </c>
      <c r="E22" s="866">
        <v>21</v>
      </c>
      <c r="F22" s="847">
        <v>21</v>
      </c>
      <c r="G22" s="847">
        <v>8.2799999999999994</v>
      </c>
      <c r="H22" s="847">
        <v>6.62</v>
      </c>
      <c r="I22" s="847">
        <v>0.01</v>
      </c>
      <c r="J22" s="847">
        <f>G22-H22-I22</f>
        <v>1.6499999999999992</v>
      </c>
      <c r="K22" s="847">
        <v>97</v>
      </c>
      <c r="L22" s="865">
        <f>K22/B22</f>
        <v>3.129032258064516</v>
      </c>
    </row>
    <row r="23" spans="1:12" ht="13.5" customHeight="1">
      <c r="A23" s="867" t="s">
        <v>469</v>
      </c>
      <c r="B23" s="866">
        <v>115</v>
      </c>
      <c r="C23" s="866">
        <v>21</v>
      </c>
      <c r="D23" s="866">
        <v>21</v>
      </c>
      <c r="E23" s="866">
        <v>73</v>
      </c>
      <c r="F23" s="847">
        <v>106</v>
      </c>
      <c r="G23" s="847">
        <v>45.45</v>
      </c>
      <c r="H23" s="847">
        <v>37.61</v>
      </c>
      <c r="I23" s="847">
        <v>0.02</v>
      </c>
      <c r="J23" s="847">
        <f>G23-H23-I23</f>
        <v>7.8200000000000038</v>
      </c>
      <c r="K23" s="847">
        <v>336</v>
      </c>
      <c r="L23" s="865">
        <f>K23/B23</f>
        <v>2.9217391304347826</v>
      </c>
    </row>
    <row r="24" spans="1:12" ht="6.75" customHeight="1">
      <c r="A24" s="867"/>
      <c r="B24" s="866"/>
      <c r="C24" s="866"/>
      <c r="D24" s="866"/>
      <c r="E24" s="866"/>
      <c r="F24" s="847"/>
      <c r="G24" s="847"/>
      <c r="H24" s="847"/>
      <c r="I24" s="847"/>
      <c r="J24" s="847"/>
      <c r="K24" s="847"/>
      <c r="L24" s="865"/>
    </row>
    <row r="25" spans="1:12" ht="13.5" customHeight="1">
      <c r="A25" s="867" t="s">
        <v>466</v>
      </c>
      <c r="B25" s="866">
        <v>141</v>
      </c>
      <c r="C25" s="866">
        <v>26</v>
      </c>
      <c r="D25" s="866">
        <v>33</v>
      </c>
      <c r="E25" s="866">
        <v>82</v>
      </c>
      <c r="F25" s="847">
        <v>100</v>
      </c>
      <c r="G25" s="847">
        <v>49.28</v>
      </c>
      <c r="H25" s="847">
        <v>38.1</v>
      </c>
      <c r="I25" s="847">
        <v>1.3</v>
      </c>
      <c r="J25" s="847">
        <f>G25-H25-I25</f>
        <v>9.879999999999999</v>
      </c>
      <c r="K25" s="847">
        <v>413</v>
      </c>
      <c r="L25" s="865">
        <f>K25/B25</f>
        <v>2.9290780141843973</v>
      </c>
    </row>
    <row r="26" spans="1:12" ht="13.5" customHeight="1">
      <c r="A26" s="867" t="s">
        <v>463</v>
      </c>
      <c r="B26" s="866">
        <v>332</v>
      </c>
      <c r="C26" s="866">
        <v>77</v>
      </c>
      <c r="D26" s="866">
        <v>64</v>
      </c>
      <c r="E26" s="866">
        <v>191</v>
      </c>
      <c r="F26" s="847">
        <v>264</v>
      </c>
      <c r="G26" s="847">
        <v>83.33</v>
      </c>
      <c r="H26" s="847">
        <v>68.28</v>
      </c>
      <c r="I26" s="847">
        <v>1.7</v>
      </c>
      <c r="J26" s="847">
        <f>G26-H26-I26</f>
        <v>13.349999999999998</v>
      </c>
      <c r="K26" s="847">
        <v>948</v>
      </c>
      <c r="L26" s="865">
        <f>K26/B26</f>
        <v>2.8554216867469879</v>
      </c>
    </row>
    <row r="27" spans="1:12" ht="13.5" customHeight="1">
      <c r="A27" s="867" t="s">
        <v>460</v>
      </c>
      <c r="B27" s="866">
        <v>107</v>
      </c>
      <c r="C27" s="866">
        <v>26</v>
      </c>
      <c r="D27" s="866">
        <v>26</v>
      </c>
      <c r="E27" s="866">
        <v>55</v>
      </c>
      <c r="F27" s="847">
        <v>93</v>
      </c>
      <c r="G27" s="847">
        <v>15.98</v>
      </c>
      <c r="H27" s="847">
        <v>15.09</v>
      </c>
      <c r="I27" s="847"/>
      <c r="J27" s="847">
        <f>G27-H27-I27</f>
        <v>0.89000000000000057</v>
      </c>
      <c r="K27" s="847">
        <v>330</v>
      </c>
      <c r="L27" s="865">
        <f>K27/B27</f>
        <v>3.0841121495327104</v>
      </c>
    </row>
    <row r="28" spans="1:12" ht="13.5" customHeight="1">
      <c r="A28" s="867" t="s">
        <v>457</v>
      </c>
      <c r="B28" s="866">
        <v>210</v>
      </c>
      <c r="C28" s="866">
        <v>55</v>
      </c>
      <c r="D28" s="866">
        <v>43</v>
      </c>
      <c r="E28" s="866">
        <v>112</v>
      </c>
      <c r="F28" s="847">
        <v>165</v>
      </c>
      <c r="G28" s="847">
        <v>69.180000000000007</v>
      </c>
      <c r="H28" s="847">
        <v>60.98</v>
      </c>
      <c r="I28" s="847">
        <v>0.03</v>
      </c>
      <c r="J28" s="847">
        <f>G28-H28-I28</f>
        <v>8.1700000000000106</v>
      </c>
      <c r="K28" s="847">
        <v>630</v>
      </c>
      <c r="L28" s="865">
        <f>K28/B28</f>
        <v>3</v>
      </c>
    </row>
    <row r="29" spans="1:12" ht="13.5" customHeight="1">
      <c r="A29" s="867" t="s">
        <v>2422</v>
      </c>
      <c r="B29" s="866">
        <v>11</v>
      </c>
      <c r="C29" s="866">
        <v>1</v>
      </c>
      <c r="D29" s="866">
        <v>1</v>
      </c>
      <c r="E29" s="866">
        <v>9</v>
      </c>
      <c r="F29" s="847">
        <v>6</v>
      </c>
      <c r="G29" s="847"/>
      <c r="H29" s="847">
        <v>0</v>
      </c>
      <c r="I29" s="847"/>
      <c r="J29" s="847">
        <f>G29-H29-I29</f>
        <v>0</v>
      </c>
      <c r="K29" s="847">
        <v>24</v>
      </c>
      <c r="L29" s="865">
        <f>K29/B29</f>
        <v>2.1818181818181817</v>
      </c>
    </row>
    <row r="30" spans="1:12" ht="6.75" customHeight="1">
      <c r="A30" s="867"/>
      <c r="B30" s="866"/>
      <c r="C30" s="866"/>
      <c r="D30" s="866"/>
      <c r="E30" s="866"/>
      <c r="F30" s="847"/>
      <c r="G30" s="847"/>
      <c r="H30" s="847"/>
      <c r="I30" s="847"/>
      <c r="J30" s="847"/>
      <c r="K30" s="847"/>
      <c r="L30" s="865"/>
    </row>
    <row r="31" spans="1:12" ht="13.5" customHeight="1" thickBot="1">
      <c r="A31" s="864" t="s">
        <v>5035</v>
      </c>
      <c r="B31" s="863">
        <v>11</v>
      </c>
      <c r="C31" s="863">
        <v>2</v>
      </c>
      <c r="D31" s="863"/>
      <c r="E31" s="863">
        <v>9</v>
      </c>
      <c r="F31" s="843">
        <v>5</v>
      </c>
      <c r="G31" s="843">
        <v>0.87</v>
      </c>
      <c r="H31" s="843">
        <v>0.25</v>
      </c>
      <c r="I31" s="862"/>
      <c r="J31" s="843">
        <f>G31-H31-I31</f>
        <v>0.62</v>
      </c>
      <c r="K31" s="843">
        <v>24</v>
      </c>
      <c r="L31" s="861">
        <f>K31/B31</f>
        <v>2.1818181818181817</v>
      </c>
    </row>
    <row r="32" spans="1:12" ht="12.75" customHeight="1" thickBot="1"/>
    <row r="33" spans="1:12" ht="13.5" customHeight="1">
      <c r="A33" s="5405" t="s">
        <v>5499</v>
      </c>
      <c r="B33" s="5408" t="s">
        <v>5498</v>
      </c>
      <c r="C33" s="5408"/>
      <c r="D33" s="5408"/>
      <c r="E33" s="5408"/>
      <c r="F33" s="5408"/>
      <c r="G33" s="5408"/>
      <c r="H33" s="5408"/>
      <c r="I33" s="5408"/>
      <c r="J33" s="5409"/>
      <c r="K33" s="5383" t="s">
        <v>5497</v>
      </c>
      <c r="L33" s="5383"/>
    </row>
    <row r="34" spans="1:12" ht="13.5" customHeight="1">
      <c r="A34" s="5406"/>
      <c r="B34" s="5410" t="s">
        <v>321</v>
      </c>
      <c r="C34" s="5411"/>
      <c r="D34" s="5411"/>
      <c r="E34" s="5412"/>
      <c r="F34" s="5412"/>
      <c r="G34" s="5412" t="s">
        <v>4858</v>
      </c>
      <c r="H34" s="5412"/>
      <c r="I34" s="5412"/>
      <c r="J34" s="5412" t="s">
        <v>5496</v>
      </c>
      <c r="K34" s="5384"/>
      <c r="L34" s="5384"/>
    </row>
    <row r="35" spans="1:12" ht="24">
      <c r="A35" s="5407"/>
      <c r="B35" s="860" t="s">
        <v>5031</v>
      </c>
      <c r="C35" s="1130" t="s">
        <v>5495</v>
      </c>
      <c r="D35" s="859" t="s">
        <v>5494</v>
      </c>
      <c r="E35" s="1130" t="s">
        <v>5493</v>
      </c>
      <c r="F35" s="1130" t="s">
        <v>5492</v>
      </c>
      <c r="G35" s="1130" t="s">
        <v>5491</v>
      </c>
      <c r="H35" s="1130" t="s">
        <v>5490</v>
      </c>
      <c r="I35" s="1130" t="s">
        <v>315</v>
      </c>
      <c r="J35" s="5413"/>
      <c r="K35" s="5384"/>
      <c r="L35" s="5384"/>
    </row>
    <row r="36" spans="1:12">
      <c r="A36" s="858"/>
      <c r="B36" s="857" t="s">
        <v>5487</v>
      </c>
      <c r="C36" s="857" t="s">
        <v>5487</v>
      </c>
      <c r="D36" s="857" t="s">
        <v>5489</v>
      </c>
      <c r="E36" s="857" t="s">
        <v>5487</v>
      </c>
      <c r="F36" s="857" t="s">
        <v>5487</v>
      </c>
      <c r="G36" s="857" t="s">
        <v>5487</v>
      </c>
      <c r="H36" s="857" t="s">
        <v>5487</v>
      </c>
      <c r="I36" s="857" t="s">
        <v>5487</v>
      </c>
      <c r="J36" s="857" t="s">
        <v>5488</v>
      </c>
      <c r="K36" s="857" t="s">
        <v>5487</v>
      </c>
    </row>
    <row r="37" spans="1:12">
      <c r="A37" s="854">
        <v>12</v>
      </c>
      <c r="B37" s="847">
        <v>502</v>
      </c>
      <c r="C37" s="5404">
        <v>408</v>
      </c>
      <c r="D37" s="5404"/>
      <c r="E37" s="847">
        <v>14</v>
      </c>
      <c r="F37" s="847">
        <v>80</v>
      </c>
      <c r="G37" s="847">
        <v>816</v>
      </c>
      <c r="H37" s="847">
        <v>0.3</v>
      </c>
      <c r="I37" s="847">
        <v>43</v>
      </c>
      <c r="J37" s="856">
        <v>70.076481835564053</v>
      </c>
      <c r="K37" s="470">
        <v>171</v>
      </c>
    </row>
    <row r="38" spans="1:12">
      <c r="A38" s="854">
        <v>17</v>
      </c>
      <c r="B38" s="847">
        <v>459</v>
      </c>
      <c r="C38" s="847">
        <v>409.35</v>
      </c>
      <c r="D38" s="847">
        <v>69.37</v>
      </c>
      <c r="E38" s="847">
        <v>18.53</v>
      </c>
      <c r="F38" s="847">
        <v>69.61</v>
      </c>
      <c r="G38" s="847">
        <v>757</v>
      </c>
      <c r="H38" s="847" t="s">
        <v>4980</v>
      </c>
      <c r="I38" s="847" t="s">
        <v>4980</v>
      </c>
      <c r="J38" s="856">
        <v>69.56187766714082</v>
      </c>
      <c r="K38" s="470">
        <v>196.37000000000003</v>
      </c>
    </row>
    <row r="39" spans="1:12">
      <c r="A39" s="854">
        <v>22</v>
      </c>
      <c r="B39" s="847">
        <v>420</v>
      </c>
      <c r="C39" s="847">
        <v>268</v>
      </c>
      <c r="D39" s="847">
        <v>57</v>
      </c>
      <c r="E39" s="847">
        <v>26</v>
      </c>
      <c r="F39" s="847">
        <v>68</v>
      </c>
      <c r="G39" s="847">
        <v>681</v>
      </c>
      <c r="H39" s="847" t="s">
        <v>4980</v>
      </c>
      <c r="I39" s="847" t="s">
        <v>4980</v>
      </c>
      <c r="J39" s="856">
        <v>72.58261933904528</v>
      </c>
      <c r="K39" s="470">
        <v>151</v>
      </c>
    </row>
    <row r="40" spans="1:12">
      <c r="A40" s="854">
        <v>27</v>
      </c>
      <c r="B40" s="847">
        <v>393.92</v>
      </c>
      <c r="C40" s="847">
        <v>272.14999999999998</v>
      </c>
      <c r="D40" s="847">
        <v>35.22</v>
      </c>
      <c r="E40" s="847">
        <v>34.33</v>
      </c>
      <c r="F40" s="847">
        <v>52.22</v>
      </c>
      <c r="G40" s="847">
        <v>600.92999999999995</v>
      </c>
      <c r="H40" s="847" t="s">
        <v>4980</v>
      </c>
      <c r="I40" s="847" t="s">
        <v>4980</v>
      </c>
      <c r="J40" s="856">
        <v>75.849975645396981</v>
      </c>
      <c r="K40" s="470">
        <v>159.34999999999997</v>
      </c>
    </row>
    <row r="41" spans="1:12">
      <c r="A41" s="854"/>
      <c r="B41" s="847"/>
      <c r="C41" s="847"/>
      <c r="D41" s="847"/>
      <c r="E41" s="847"/>
      <c r="F41" s="847"/>
      <c r="G41" s="853" t="s">
        <v>5486</v>
      </c>
      <c r="H41" s="855"/>
      <c r="I41" s="855"/>
      <c r="J41" s="855"/>
      <c r="K41" s="850"/>
    </row>
    <row r="42" spans="1:12" ht="10.5" customHeight="1">
      <c r="A42" s="854"/>
      <c r="B42" s="847"/>
      <c r="C42" s="847"/>
      <c r="D42" s="847"/>
      <c r="E42" s="847"/>
      <c r="F42" s="847"/>
      <c r="G42" s="853" t="s">
        <v>5057</v>
      </c>
      <c r="H42" s="852"/>
      <c r="I42" s="852"/>
      <c r="J42" s="851"/>
      <c r="K42" s="850"/>
    </row>
    <row r="43" spans="1:12" ht="11.25" customHeight="1">
      <c r="A43" s="854">
        <v>2</v>
      </c>
      <c r="B43" s="847">
        <f t="shared" ref="B43:H43" si="2">SUM(B44:B62)</f>
        <v>340</v>
      </c>
      <c r="C43" s="846">
        <f t="shared" si="2"/>
        <v>0</v>
      </c>
      <c r="D43" s="846">
        <f t="shared" si="2"/>
        <v>0</v>
      </c>
      <c r="E43" s="847">
        <f t="shared" si="2"/>
        <v>23.67</v>
      </c>
      <c r="F43" s="846">
        <f t="shared" si="2"/>
        <v>0</v>
      </c>
      <c r="G43" s="847">
        <f t="shared" si="2"/>
        <v>592</v>
      </c>
      <c r="H43" s="847">
        <f t="shared" si="2"/>
        <v>2.87</v>
      </c>
      <c r="I43" s="846"/>
      <c r="J43" s="845">
        <f t="shared" ref="J43:J48" si="3">F12/B12*100</f>
        <v>79.800352319436286</v>
      </c>
      <c r="K43" s="5402"/>
    </row>
    <row r="44" spans="1:12">
      <c r="A44" s="848" t="s">
        <v>4792</v>
      </c>
      <c r="B44" s="847">
        <v>19</v>
      </c>
      <c r="C44" s="846"/>
      <c r="D44" s="846"/>
      <c r="E44" s="847">
        <v>0.6</v>
      </c>
      <c r="F44" s="846"/>
      <c r="G44" s="847">
        <v>34</v>
      </c>
      <c r="H44" s="847"/>
      <c r="I44" s="846"/>
      <c r="J44" s="845">
        <f t="shared" si="3"/>
        <v>65.957446808510639</v>
      </c>
      <c r="K44" s="5402"/>
    </row>
    <row r="45" spans="1:12">
      <c r="A45" s="848" t="s">
        <v>493</v>
      </c>
      <c r="B45" s="847">
        <v>19</v>
      </c>
      <c r="C45" s="846"/>
      <c r="D45" s="846"/>
      <c r="E45" s="847">
        <v>0.05</v>
      </c>
      <c r="F45" s="846"/>
      <c r="G45" s="847">
        <v>93</v>
      </c>
      <c r="H45" s="847"/>
      <c r="I45" s="846"/>
      <c r="J45" s="845">
        <f t="shared" si="3"/>
        <v>88.69047619047619</v>
      </c>
      <c r="K45" s="5402"/>
    </row>
    <row r="46" spans="1:12">
      <c r="A46" s="848" t="s">
        <v>490</v>
      </c>
      <c r="B46" s="847">
        <v>21</v>
      </c>
      <c r="C46" s="846"/>
      <c r="D46" s="846"/>
      <c r="E46" s="847"/>
      <c r="F46" s="846"/>
      <c r="G46" s="847">
        <v>20</v>
      </c>
      <c r="H46" s="847"/>
      <c r="I46" s="846"/>
      <c r="J46" s="845">
        <f t="shared" si="3"/>
        <v>79.761904761904773</v>
      </c>
      <c r="K46" s="5402"/>
    </row>
    <row r="47" spans="1:12">
      <c r="A47" s="848" t="s">
        <v>487</v>
      </c>
      <c r="B47" s="847">
        <v>29</v>
      </c>
      <c r="C47" s="846"/>
      <c r="D47" s="846"/>
      <c r="E47" s="847">
        <v>5.0999999999999996</v>
      </c>
      <c r="F47" s="846"/>
      <c r="G47" s="847">
        <v>31</v>
      </c>
      <c r="H47" s="847"/>
      <c r="I47" s="846"/>
      <c r="J47" s="845">
        <f t="shared" si="3"/>
        <v>87.777777777777771</v>
      </c>
      <c r="K47" s="5402"/>
    </row>
    <row r="48" spans="1:12">
      <c r="A48" s="848" t="s">
        <v>484</v>
      </c>
      <c r="B48" s="847">
        <v>11</v>
      </c>
      <c r="C48" s="846"/>
      <c r="D48" s="846"/>
      <c r="E48" s="847">
        <v>5.3</v>
      </c>
      <c r="F48" s="846"/>
      <c r="G48" s="847">
        <v>9</v>
      </c>
      <c r="H48" s="847"/>
      <c r="I48" s="846"/>
      <c r="J48" s="845">
        <f t="shared" si="3"/>
        <v>70.212765957446805</v>
      </c>
      <c r="K48" s="5402"/>
    </row>
    <row r="49" spans="1:12" ht="8.25" customHeight="1">
      <c r="A49" s="848"/>
      <c r="B49" s="847"/>
      <c r="C49" s="846"/>
      <c r="D49" s="846"/>
      <c r="E49" s="847"/>
      <c r="F49" s="846"/>
      <c r="G49" s="847"/>
      <c r="H49" s="847"/>
      <c r="I49" s="846"/>
      <c r="J49" s="845"/>
      <c r="K49" s="5402"/>
    </row>
    <row r="50" spans="1:12">
      <c r="A50" s="848" t="s">
        <v>481</v>
      </c>
      <c r="B50" s="847">
        <v>10</v>
      </c>
      <c r="C50" s="846"/>
      <c r="D50" s="846"/>
      <c r="E50" s="847">
        <v>1.1499999999999999</v>
      </c>
      <c r="F50" s="846"/>
      <c r="G50" s="847">
        <v>39</v>
      </c>
      <c r="H50" s="847"/>
      <c r="I50" s="846"/>
      <c r="J50" s="845">
        <f>F19/B19*100</f>
        <v>88.235294117647058</v>
      </c>
      <c r="K50" s="5402"/>
    </row>
    <row r="51" spans="1:12">
      <c r="A51" s="848" t="s">
        <v>478</v>
      </c>
      <c r="B51" s="847">
        <v>11</v>
      </c>
      <c r="C51" s="846"/>
      <c r="D51" s="846"/>
      <c r="E51" s="847">
        <v>0.32</v>
      </c>
      <c r="F51" s="846"/>
      <c r="G51" s="847">
        <v>56</v>
      </c>
      <c r="H51" s="847"/>
      <c r="I51" s="846"/>
      <c r="J51" s="849">
        <f>F20/B20*100</f>
        <v>83.15789473684211</v>
      </c>
      <c r="K51" s="5402"/>
    </row>
    <row r="52" spans="1:12" s="344" customFormat="1">
      <c r="A52" s="848" t="s">
        <v>475</v>
      </c>
      <c r="B52" s="847">
        <v>24</v>
      </c>
      <c r="C52" s="846"/>
      <c r="D52" s="846"/>
      <c r="E52" s="847">
        <v>4.95</v>
      </c>
      <c r="F52" s="846"/>
      <c r="G52" s="847">
        <v>19</v>
      </c>
      <c r="H52" s="847">
        <v>0.1</v>
      </c>
      <c r="I52" s="846"/>
      <c r="J52" s="849">
        <f>F21/B21*100</f>
        <v>70.707070707070713</v>
      </c>
      <c r="K52" s="5402"/>
    </row>
    <row r="53" spans="1:12">
      <c r="A53" s="848" t="s">
        <v>472</v>
      </c>
      <c r="B53" s="847">
        <v>9</v>
      </c>
      <c r="C53" s="846"/>
      <c r="D53" s="846"/>
      <c r="E53" s="847">
        <v>0.08</v>
      </c>
      <c r="F53" s="846"/>
      <c r="G53" s="847">
        <v>3</v>
      </c>
      <c r="H53" s="847"/>
      <c r="I53" s="846"/>
      <c r="J53" s="845">
        <f>F22/B22*100</f>
        <v>67.741935483870961</v>
      </c>
      <c r="K53" s="5402"/>
    </row>
    <row r="54" spans="1:12">
      <c r="A54" s="848" t="s">
        <v>469</v>
      </c>
      <c r="B54" s="847">
        <v>18</v>
      </c>
      <c r="C54" s="846"/>
      <c r="D54" s="846"/>
      <c r="E54" s="847">
        <v>2.0499999999999998</v>
      </c>
      <c r="F54" s="846"/>
      <c r="G54" s="847">
        <v>43</v>
      </c>
      <c r="H54" s="847"/>
      <c r="I54" s="846"/>
      <c r="J54" s="845">
        <f>F23/B23*100</f>
        <v>92.173913043478265</v>
      </c>
      <c r="K54" s="5402"/>
    </row>
    <row r="55" spans="1:12" ht="7.5" customHeight="1">
      <c r="A55" s="848"/>
      <c r="B55" s="847"/>
      <c r="C55" s="846"/>
      <c r="D55" s="846"/>
      <c r="E55" s="847"/>
      <c r="F55" s="846"/>
      <c r="G55" s="847"/>
      <c r="H55" s="847"/>
      <c r="I55" s="846"/>
      <c r="J55" s="845"/>
      <c r="K55" s="5402"/>
    </row>
    <row r="56" spans="1:12">
      <c r="A56" s="848" t="s">
        <v>466</v>
      </c>
      <c r="B56" s="847">
        <v>39</v>
      </c>
      <c r="C56" s="846"/>
      <c r="D56" s="846"/>
      <c r="E56" s="847">
        <v>1.7</v>
      </c>
      <c r="F56" s="846"/>
      <c r="G56" s="847">
        <v>12</v>
      </c>
      <c r="H56" s="847"/>
      <c r="I56" s="846"/>
      <c r="J56" s="845">
        <f>F25/B25*100</f>
        <v>70.921985815602838</v>
      </c>
      <c r="K56" s="5402"/>
    </row>
    <row r="57" spans="1:12">
      <c r="A57" s="848" t="s">
        <v>463</v>
      </c>
      <c r="B57" s="847">
        <v>49</v>
      </c>
      <c r="C57" s="846"/>
      <c r="D57" s="846"/>
      <c r="E57" s="847">
        <v>2.37</v>
      </c>
      <c r="F57" s="846"/>
      <c r="G57" s="847">
        <v>131</v>
      </c>
      <c r="H57" s="847"/>
      <c r="I57" s="846"/>
      <c r="J57" s="845">
        <f>F26/B26*100</f>
        <v>79.518072289156621</v>
      </c>
      <c r="K57" s="5402"/>
    </row>
    <row r="58" spans="1:12">
      <c r="A58" s="848" t="s">
        <v>460</v>
      </c>
      <c r="B58" s="847">
        <v>19</v>
      </c>
      <c r="C58" s="846"/>
      <c r="D58" s="846"/>
      <c r="E58" s="847"/>
      <c r="F58" s="846"/>
      <c r="G58" s="847">
        <v>58</v>
      </c>
      <c r="H58" s="847">
        <v>1.5</v>
      </c>
      <c r="I58" s="846"/>
      <c r="J58" s="845">
        <f>F27/B27*100</f>
        <v>86.915887850467286</v>
      </c>
      <c r="K58" s="5402"/>
    </row>
    <row r="59" spans="1:12">
      <c r="A59" s="848" t="s">
        <v>457</v>
      </c>
      <c r="B59" s="847">
        <v>54</v>
      </c>
      <c r="C59" s="846"/>
      <c r="D59" s="846"/>
      <c r="E59" s="847"/>
      <c r="F59" s="846"/>
      <c r="G59" s="847">
        <v>42</v>
      </c>
      <c r="H59" s="847"/>
      <c r="I59" s="846"/>
      <c r="J59" s="845">
        <f>F28/B28*100</f>
        <v>78.571428571428569</v>
      </c>
      <c r="K59" s="5402"/>
    </row>
    <row r="60" spans="1:12">
      <c r="A60" s="848" t="s">
        <v>2422</v>
      </c>
      <c r="B60" s="847">
        <v>5</v>
      </c>
      <c r="C60" s="846"/>
      <c r="D60" s="846"/>
      <c r="E60" s="847"/>
      <c r="F60" s="846"/>
      <c r="G60" s="847">
        <v>1</v>
      </c>
      <c r="H60" s="847">
        <v>0.67</v>
      </c>
      <c r="I60" s="846"/>
      <c r="J60" s="845">
        <f>F29/B29*100</f>
        <v>54.54545454545454</v>
      </c>
      <c r="K60" s="5402"/>
    </row>
    <row r="61" spans="1:12" ht="6.75" customHeight="1">
      <c r="A61" s="848"/>
      <c r="B61" s="847"/>
      <c r="C61" s="846"/>
      <c r="D61" s="846"/>
      <c r="E61" s="847"/>
      <c r="F61" s="846"/>
      <c r="G61" s="847"/>
      <c r="H61" s="847"/>
      <c r="I61" s="846"/>
      <c r="J61" s="845"/>
      <c r="K61" s="5402"/>
    </row>
    <row r="62" spans="1:12" ht="14.25" thickBot="1">
      <c r="A62" s="844" t="s">
        <v>5035</v>
      </c>
      <c r="B62" s="843">
        <v>3</v>
      </c>
      <c r="C62" s="842"/>
      <c r="D62" s="842"/>
      <c r="E62" s="843"/>
      <c r="F62" s="842"/>
      <c r="G62" s="843">
        <v>1</v>
      </c>
      <c r="H62" s="843">
        <v>0.6</v>
      </c>
      <c r="I62" s="842"/>
      <c r="J62" s="841">
        <f>F31/B31*100</f>
        <v>45.454545454545453</v>
      </c>
      <c r="K62" s="5403"/>
      <c r="L62" s="840"/>
    </row>
    <row r="63" spans="1:12">
      <c r="K63" s="768" t="s">
        <v>5485</v>
      </c>
    </row>
    <row r="64" spans="1:12">
      <c r="A64" s="839" t="s">
        <v>5484</v>
      </c>
    </row>
    <row r="65" spans="1:1">
      <c r="A65" s="470" t="s">
        <v>5483</v>
      </c>
    </row>
    <row r="66" spans="1:1">
      <c r="A66" s="470" t="s">
        <v>5482</v>
      </c>
    </row>
    <row r="67" spans="1:1">
      <c r="A67" s="470" t="s">
        <v>5481</v>
      </c>
    </row>
    <row r="68" spans="1:1">
      <c r="A68" s="839" t="s">
        <v>5480</v>
      </c>
    </row>
    <row r="69" spans="1:1">
      <c r="A69" s="839" t="s">
        <v>5479</v>
      </c>
    </row>
    <row r="70" spans="1:1">
      <c r="A70" s="839" t="s">
        <v>5478</v>
      </c>
    </row>
    <row r="71" spans="1:1">
      <c r="A71" s="839" t="s">
        <v>5477</v>
      </c>
    </row>
  </sheetData>
  <mergeCells count="17">
    <mergeCell ref="K43:K62"/>
    <mergeCell ref="C37:D37"/>
    <mergeCell ref="A33:A35"/>
    <mergeCell ref="B33:J33"/>
    <mergeCell ref="K33:K35"/>
    <mergeCell ref="B34:F34"/>
    <mergeCell ref="G34:I34"/>
    <mergeCell ref="J34:J35"/>
    <mergeCell ref="B10:E10"/>
    <mergeCell ref="L33:L35"/>
    <mergeCell ref="A2:A4"/>
    <mergeCell ref="K2:K4"/>
    <mergeCell ref="L2:L4"/>
    <mergeCell ref="B3:B4"/>
    <mergeCell ref="F3:F4"/>
    <mergeCell ref="F2:J2"/>
    <mergeCell ref="G3:J3"/>
  </mergeCells>
  <phoneticPr fontId="2"/>
  <hyperlinks>
    <hyperlink ref="N2" location="目次!F36" display="目　次" xr:uid="{00000000-0004-0000-1B00-000000000000}"/>
  </hyperlinks>
  <pageMargins left="0.86614173228346458" right="0.86614173228346458" top="0.19685039370078741" bottom="0.19685039370078741" header="0.51181102362204722" footer="0.51181102362204722"/>
  <pageSetup paperSize="9" scale="84"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
  <sheetViews>
    <sheetView showGridLines="0" showWhiteSpace="0" zoomScaleNormal="100" workbookViewId="0">
      <selection activeCell="A8" sqref="A8"/>
    </sheetView>
  </sheetViews>
  <sheetFormatPr defaultRowHeight="18.75"/>
  <cols>
    <col min="1" max="1" width="82.625" style="612" customWidth="1"/>
    <col min="2" max="2" width="9" style="612"/>
    <col min="3" max="3" width="10.5" style="612" customWidth="1"/>
    <col min="4" max="16384" width="9" style="612"/>
  </cols>
  <sheetData>
    <row r="1" spans="1:3">
      <c r="A1" s="643" t="s">
        <v>4906</v>
      </c>
      <c r="C1" s="644"/>
    </row>
    <row r="2" spans="1:3">
      <c r="A2" s="643"/>
      <c r="C2" s="588" t="s">
        <v>8125</v>
      </c>
    </row>
    <row r="3" spans="1:3" ht="57" customHeight="1">
      <c r="A3" s="640" t="s">
        <v>4905</v>
      </c>
    </row>
    <row r="4" spans="1:3" ht="81.75" customHeight="1">
      <c r="A4" s="642" t="s">
        <v>4904</v>
      </c>
    </row>
    <row r="5" spans="1:3">
      <c r="A5" s="640"/>
    </row>
    <row r="6" spans="1:3" ht="107.25" customHeight="1">
      <c r="A6" s="640" t="s">
        <v>4903</v>
      </c>
    </row>
    <row r="7" spans="1:3" ht="60.75" customHeight="1">
      <c r="A7" s="640" t="s">
        <v>4902</v>
      </c>
    </row>
    <row r="8" spans="1:3" ht="120.75" customHeight="1">
      <c r="A8" s="640" t="s">
        <v>4901</v>
      </c>
    </row>
    <row r="9" spans="1:3" ht="94.5">
      <c r="A9" s="640" t="s">
        <v>4900</v>
      </c>
    </row>
    <row r="10" spans="1:3" ht="60.75" customHeight="1">
      <c r="A10" s="642" t="s">
        <v>4899</v>
      </c>
    </row>
    <row r="11" spans="1:3" ht="67.5">
      <c r="A11" s="640" t="s">
        <v>4898</v>
      </c>
    </row>
    <row r="12" spans="1:3" ht="98.25" customHeight="1">
      <c r="A12" s="640" t="s">
        <v>4897</v>
      </c>
    </row>
    <row r="13" spans="1:3" ht="138.75" customHeight="1">
      <c r="A13" s="640" t="s">
        <v>4896</v>
      </c>
    </row>
    <row r="14" spans="1:3" ht="82.5" customHeight="1">
      <c r="A14" s="640" t="s">
        <v>4895</v>
      </c>
    </row>
    <row r="15" spans="1:3" ht="87" customHeight="1">
      <c r="A15" s="641" t="s">
        <v>8002</v>
      </c>
    </row>
    <row r="16" spans="1:3" ht="191.25" customHeight="1">
      <c r="A16" s="641" t="s">
        <v>8224</v>
      </c>
    </row>
    <row r="17" spans="1:1" ht="68.25" customHeight="1">
      <c r="A17" s="5208" t="s">
        <v>8003</v>
      </c>
    </row>
    <row r="18" spans="1:1" ht="71.25" customHeight="1"/>
  </sheetData>
  <phoneticPr fontId="2"/>
  <hyperlinks>
    <hyperlink ref="C2" location="目次!F4" display="目　次" xr:uid="{00000000-0004-0000-01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E55"/>
  <sheetViews>
    <sheetView showGridLines="0" zoomScaleNormal="100" workbookViewId="0">
      <selection activeCell="M2" sqref="M2"/>
    </sheetView>
  </sheetViews>
  <sheetFormatPr defaultRowHeight="13.5"/>
  <cols>
    <col min="1" max="1" width="5.625" style="603" customWidth="1"/>
    <col min="2" max="11" width="8.375" style="603" customWidth="1"/>
    <col min="12" max="14" width="8.75" style="603" customWidth="1"/>
    <col min="15" max="15" width="8.25" style="603" customWidth="1"/>
    <col min="16" max="30" width="8.75" style="603" customWidth="1"/>
    <col min="31" max="16384" width="9" style="603"/>
  </cols>
  <sheetData>
    <row r="1" spans="1:31" ht="15.75" customHeight="1">
      <c r="A1" s="1475" t="s">
        <v>5567</v>
      </c>
      <c r="B1" s="872"/>
      <c r="C1" s="872"/>
      <c r="D1" s="872"/>
      <c r="E1" s="872"/>
      <c r="F1" s="872"/>
      <c r="G1" s="872"/>
      <c r="H1" s="872"/>
      <c r="I1" s="872"/>
      <c r="J1" s="872"/>
      <c r="K1" s="872"/>
      <c r="L1" s="872"/>
    </row>
    <row r="2" spans="1:31" ht="24" customHeight="1" thickBot="1">
      <c r="A2" s="872" t="s">
        <v>5566</v>
      </c>
      <c r="B2" s="872"/>
      <c r="C2" s="872"/>
      <c r="D2" s="872"/>
      <c r="E2" s="872"/>
      <c r="F2" s="872"/>
      <c r="G2" s="872"/>
      <c r="H2" s="872"/>
      <c r="I2" s="872"/>
      <c r="J2" s="872"/>
      <c r="K2" s="873" t="s">
        <v>5515</v>
      </c>
      <c r="L2" s="872"/>
      <c r="M2" s="5119" t="s">
        <v>7930</v>
      </c>
    </row>
    <row r="3" spans="1:31" s="885" customFormat="1" ht="14.1" customHeight="1">
      <c r="A3" s="5414" t="s">
        <v>780</v>
      </c>
      <c r="B3" s="5416" t="s">
        <v>5565</v>
      </c>
      <c r="C3" s="5416" t="s">
        <v>4868</v>
      </c>
      <c r="D3" s="5416" t="s">
        <v>5564</v>
      </c>
      <c r="E3" s="5416" t="s">
        <v>5563</v>
      </c>
      <c r="F3" s="5416" t="s">
        <v>5562</v>
      </c>
      <c r="G3" s="5416" t="s">
        <v>5561</v>
      </c>
      <c r="H3" s="5420" t="s">
        <v>5560</v>
      </c>
      <c r="I3" s="5416" t="s">
        <v>4859</v>
      </c>
      <c r="J3" s="5416" t="s">
        <v>5559</v>
      </c>
      <c r="K3" s="5418" t="s">
        <v>4863</v>
      </c>
      <c r="L3" s="886"/>
    </row>
    <row r="4" spans="1:31" s="879" customFormat="1" ht="14.1" customHeight="1">
      <c r="A4" s="5415"/>
      <c r="B4" s="5417"/>
      <c r="C4" s="5417"/>
      <c r="D4" s="5417"/>
      <c r="E4" s="5417"/>
      <c r="F4" s="5417"/>
      <c r="G4" s="5417"/>
      <c r="H4" s="5421"/>
      <c r="I4" s="5417"/>
      <c r="J4" s="5417"/>
      <c r="K4" s="5419"/>
      <c r="L4" s="877"/>
    </row>
    <row r="5" spans="1:31" ht="15" customHeight="1">
      <c r="A5" s="1440">
        <v>12</v>
      </c>
      <c r="B5" s="840">
        <v>1975</v>
      </c>
      <c r="C5" s="840">
        <v>25</v>
      </c>
      <c r="D5" s="840">
        <v>390</v>
      </c>
      <c r="E5" s="840">
        <v>98</v>
      </c>
      <c r="F5" s="840">
        <v>82</v>
      </c>
      <c r="G5" s="840">
        <v>99</v>
      </c>
      <c r="H5" s="1441">
        <v>3</v>
      </c>
      <c r="I5" s="840">
        <v>2</v>
      </c>
      <c r="J5" s="840">
        <v>11</v>
      </c>
      <c r="K5" s="840">
        <v>154</v>
      </c>
      <c r="L5" s="872"/>
    </row>
    <row r="6" spans="1:31" ht="15" customHeight="1">
      <c r="A6" s="1440">
        <v>17</v>
      </c>
      <c r="B6" s="840">
        <v>1572</v>
      </c>
      <c r="C6" s="840">
        <v>30</v>
      </c>
      <c r="D6" s="363" t="s">
        <v>5517</v>
      </c>
      <c r="E6" s="840">
        <v>157</v>
      </c>
      <c r="F6" s="840">
        <v>124</v>
      </c>
      <c r="G6" s="840">
        <v>118</v>
      </c>
      <c r="H6" s="882" t="s">
        <v>1946</v>
      </c>
      <c r="I6" s="840">
        <v>27</v>
      </c>
      <c r="J6" s="840">
        <v>22</v>
      </c>
      <c r="K6" s="840">
        <v>516</v>
      </c>
      <c r="L6" s="872"/>
    </row>
    <row r="7" spans="1:31" ht="15" customHeight="1">
      <c r="A7" s="1440">
        <v>22</v>
      </c>
      <c r="B7" s="884">
        <v>1472</v>
      </c>
      <c r="C7" s="840">
        <v>41</v>
      </c>
      <c r="D7" s="363">
        <v>337</v>
      </c>
      <c r="E7" s="840">
        <v>81</v>
      </c>
      <c r="F7" s="840">
        <v>108</v>
      </c>
      <c r="G7" s="840">
        <v>99</v>
      </c>
      <c r="H7" s="882" t="s">
        <v>219</v>
      </c>
      <c r="I7" s="840">
        <v>33</v>
      </c>
      <c r="J7" s="840">
        <v>21</v>
      </c>
      <c r="K7" s="840">
        <v>326</v>
      </c>
      <c r="L7" s="872"/>
    </row>
    <row r="8" spans="1:31" ht="15" customHeight="1">
      <c r="A8" s="1428">
        <v>27</v>
      </c>
      <c r="B8" s="884">
        <v>1205</v>
      </c>
      <c r="C8" s="840">
        <v>45</v>
      </c>
      <c r="D8" s="363">
        <v>158</v>
      </c>
      <c r="E8" s="840">
        <v>24</v>
      </c>
      <c r="F8" s="840">
        <v>67</v>
      </c>
      <c r="G8" s="840">
        <v>40</v>
      </c>
      <c r="H8" s="882" t="s">
        <v>219</v>
      </c>
      <c r="I8" s="840">
        <v>21</v>
      </c>
      <c r="J8" s="840">
        <v>24</v>
      </c>
      <c r="K8" s="840">
        <v>174</v>
      </c>
      <c r="L8" s="872"/>
    </row>
    <row r="9" spans="1:31" ht="15" customHeight="1" thickBot="1">
      <c r="A9" s="4218">
        <v>2</v>
      </c>
      <c r="B9" s="4219">
        <v>1015</v>
      </c>
      <c r="C9" s="4220">
        <v>19</v>
      </c>
      <c r="D9" s="4220">
        <v>104</v>
      </c>
      <c r="E9" s="4220">
        <v>23</v>
      </c>
      <c r="F9" s="4220">
        <v>32</v>
      </c>
      <c r="G9" s="4220">
        <v>25</v>
      </c>
      <c r="H9" s="4221" t="s">
        <v>1946</v>
      </c>
      <c r="I9" s="3820">
        <v>9</v>
      </c>
      <c r="J9" s="4220">
        <v>17</v>
      </c>
      <c r="K9" s="4220">
        <v>107</v>
      </c>
      <c r="L9" s="872"/>
    </row>
    <row r="10" spans="1:31" ht="21.6" customHeight="1" thickBot="1">
      <c r="A10" s="4222"/>
      <c r="B10" s="840"/>
      <c r="C10" s="840"/>
      <c r="D10" s="840"/>
      <c r="E10" s="840"/>
      <c r="F10" s="840"/>
      <c r="G10" s="840"/>
      <c r="H10" s="4223"/>
      <c r="I10" s="840"/>
      <c r="J10" s="840"/>
      <c r="K10" s="840"/>
      <c r="L10" s="840"/>
      <c r="M10" s="840"/>
      <c r="N10" s="840"/>
      <c r="O10" s="368"/>
      <c r="P10" s="368"/>
      <c r="Q10" s="368"/>
      <c r="R10" s="368"/>
      <c r="S10" s="368"/>
      <c r="T10" s="368"/>
      <c r="U10" s="368"/>
      <c r="V10" s="368"/>
      <c r="W10" s="368"/>
      <c r="X10" s="368"/>
      <c r="Y10" s="368"/>
      <c r="Z10" s="368"/>
      <c r="AA10" s="368"/>
      <c r="AB10" s="368"/>
      <c r="AC10" s="368"/>
      <c r="AD10" s="447"/>
      <c r="AE10" s="368"/>
    </row>
    <row r="11" spans="1:31" s="879" customFormat="1" ht="14.1" customHeight="1">
      <c r="A11" s="5422" t="s">
        <v>780</v>
      </c>
      <c r="B11" s="5422" t="s">
        <v>5558</v>
      </c>
      <c r="C11" s="5416" t="s">
        <v>5557</v>
      </c>
      <c r="D11" s="5418" t="s">
        <v>5556</v>
      </c>
      <c r="E11" s="5420" t="s">
        <v>5555</v>
      </c>
      <c r="F11" s="5416" t="s">
        <v>4866</v>
      </c>
      <c r="G11" s="5416" t="s">
        <v>4864</v>
      </c>
      <c r="H11" s="5416" t="s">
        <v>5554</v>
      </c>
      <c r="I11" s="5416" t="s">
        <v>5553</v>
      </c>
      <c r="J11" s="5416" t="s">
        <v>5552</v>
      </c>
      <c r="K11" s="5418" t="s">
        <v>5551</v>
      </c>
      <c r="L11" s="348"/>
      <c r="M11" s="348"/>
      <c r="N11" s="348"/>
      <c r="O11" s="367"/>
      <c r="P11" s="367"/>
      <c r="Q11" s="367"/>
      <c r="R11" s="367"/>
      <c r="S11" s="367"/>
      <c r="T11" s="367"/>
      <c r="U11" s="367"/>
      <c r="V11" s="367"/>
      <c r="W11" s="367"/>
      <c r="X11" s="367"/>
      <c r="Y11" s="367"/>
      <c r="Z11" s="367"/>
      <c r="AA11" s="367"/>
      <c r="AB11" s="367"/>
      <c r="AC11" s="367"/>
      <c r="AD11" s="442"/>
      <c r="AE11" s="367"/>
    </row>
    <row r="12" spans="1:31" s="879" customFormat="1" ht="14.1" customHeight="1">
      <c r="A12" s="5423"/>
      <c r="B12" s="5423"/>
      <c r="C12" s="5417"/>
      <c r="D12" s="5419"/>
      <c r="E12" s="5421"/>
      <c r="F12" s="5417"/>
      <c r="G12" s="5417"/>
      <c r="H12" s="5417"/>
      <c r="I12" s="5417"/>
      <c r="J12" s="5417"/>
      <c r="K12" s="5419"/>
      <c r="L12" s="348"/>
      <c r="M12" s="348"/>
      <c r="N12" s="348"/>
      <c r="O12" s="367"/>
      <c r="P12" s="367"/>
      <c r="Q12" s="367"/>
      <c r="R12" s="367"/>
      <c r="S12" s="367"/>
      <c r="T12" s="367"/>
      <c r="U12" s="367"/>
      <c r="V12" s="367"/>
      <c r="W12" s="367"/>
      <c r="X12" s="367"/>
      <c r="Y12" s="367"/>
      <c r="Z12" s="367"/>
      <c r="AA12" s="367"/>
      <c r="AB12" s="367"/>
      <c r="AC12" s="367"/>
      <c r="AD12" s="442"/>
      <c r="AE12" s="367"/>
    </row>
    <row r="13" spans="1:31" ht="15" customHeight="1">
      <c r="A13" s="1440">
        <v>12</v>
      </c>
      <c r="B13" s="840">
        <v>273</v>
      </c>
      <c r="C13" s="840">
        <v>292</v>
      </c>
      <c r="D13" s="840">
        <v>263</v>
      </c>
      <c r="E13" s="840">
        <v>163</v>
      </c>
      <c r="F13" s="840">
        <v>230</v>
      </c>
      <c r="G13" s="840">
        <v>320</v>
      </c>
      <c r="H13" s="840">
        <v>187</v>
      </c>
      <c r="I13" s="840">
        <v>289</v>
      </c>
      <c r="J13" s="840">
        <v>67</v>
      </c>
      <c r="K13" s="840">
        <v>277</v>
      </c>
      <c r="L13" s="840"/>
      <c r="M13" s="840"/>
      <c r="N13" s="840"/>
      <c r="O13" s="368"/>
      <c r="P13" s="368"/>
      <c r="Q13" s="368"/>
      <c r="R13" s="368"/>
      <c r="S13" s="368"/>
      <c r="T13" s="368"/>
      <c r="U13" s="368"/>
      <c r="V13" s="368"/>
      <c r="W13" s="368"/>
      <c r="X13" s="368"/>
      <c r="Y13" s="368"/>
      <c r="Z13" s="368"/>
      <c r="AA13" s="368"/>
      <c r="AB13" s="368"/>
      <c r="AC13" s="368"/>
      <c r="AD13" s="447"/>
      <c r="AE13" s="368"/>
    </row>
    <row r="14" spans="1:31" ht="15" customHeight="1">
      <c r="A14" s="1440">
        <v>17</v>
      </c>
      <c r="B14" s="840">
        <v>668</v>
      </c>
      <c r="C14" s="840">
        <v>622</v>
      </c>
      <c r="D14" s="840">
        <v>455</v>
      </c>
      <c r="E14" s="840">
        <v>316</v>
      </c>
      <c r="F14" s="840">
        <v>434</v>
      </c>
      <c r="G14" s="840">
        <v>670</v>
      </c>
      <c r="H14" s="840">
        <v>485</v>
      </c>
      <c r="I14" s="840">
        <v>655</v>
      </c>
      <c r="J14" s="840">
        <v>219</v>
      </c>
      <c r="K14" s="840">
        <v>503</v>
      </c>
      <c r="L14" s="840"/>
      <c r="M14" s="840"/>
      <c r="N14" s="840"/>
      <c r="O14" s="368"/>
      <c r="P14" s="368"/>
      <c r="Q14" s="368"/>
      <c r="R14" s="368"/>
      <c r="S14" s="368"/>
      <c r="T14" s="368"/>
      <c r="U14" s="368"/>
      <c r="V14" s="368"/>
      <c r="W14" s="368"/>
      <c r="X14" s="368"/>
      <c r="Y14" s="368"/>
      <c r="Z14" s="368"/>
      <c r="AA14" s="368"/>
      <c r="AB14" s="368"/>
      <c r="AC14" s="368"/>
      <c r="AD14" s="447"/>
      <c r="AE14" s="368"/>
    </row>
    <row r="15" spans="1:31" ht="15" customHeight="1">
      <c r="A15" s="1440">
        <v>22</v>
      </c>
      <c r="B15" s="840">
        <v>500</v>
      </c>
      <c r="C15" s="840">
        <v>401</v>
      </c>
      <c r="D15" s="840">
        <v>314</v>
      </c>
      <c r="E15" s="840">
        <v>223</v>
      </c>
      <c r="F15" s="840">
        <v>339</v>
      </c>
      <c r="G15" s="840">
        <v>481</v>
      </c>
      <c r="H15" s="840">
        <v>330</v>
      </c>
      <c r="I15" s="840">
        <v>361</v>
      </c>
      <c r="J15" s="840">
        <v>159</v>
      </c>
      <c r="K15" s="840">
        <v>278</v>
      </c>
      <c r="L15" s="840"/>
      <c r="M15" s="840"/>
      <c r="N15" s="840"/>
      <c r="O15" s="840"/>
      <c r="P15" s="840"/>
      <c r="Q15" s="840"/>
      <c r="R15" s="840"/>
      <c r="S15" s="840"/>
      <c r="T15" s="840"/>
      <c r="U15" s="840"/>
      <c r="V15" s="840"/>
      <c r="W15" s="840"/>
      <c r="X15" s="840"/>
      <c r="Y15" s="840"/>
      <c r="Z15" s="840"/>
      <c r="AA15" s="840"/>
      <c r="AB15" s="840"/>
      <c r="AC15" s="840"/>
      <c r="AD15" s="363"/>
      <c r="AE15" s="840"/>
    </row>
    <row r="16" spans="1:31" ht="15" customHeight="1">
      <c r="A16" s="1440">
        <v>27</v>
      </c>
      <c r="B16" s="840">
        <v>302</v>
      </c>
      <c r="C16" s="840">
        <v>190</v>
      </c>
      <c r="D16" s="840">
        <v>264</v>
      </c>
      <c r="E16" s="840">
        <v>163</v>
      </c>
      <c r="F16" s="840">
        <v>175</v>
      </c>
      <c r="G16" s="840">
        <v>333</v>
      </c>
      <c r="H16" s="840">
        <v>225</v>
      </c>
      <c r="I16" s="840">
        <v>310</v>
      </c>
      <c r="J16" s="840">
        <v>87</v>
      </c>
      <c r="K16" s="840">
        <v>181</v>
      </c>
      <c r="L16" s="840"/>
      <c r="M16" s="840"/>
      <c r="N16" s="840"/>
      <c r="O16" s="840"/>
      <c r="P16" s="840"/>
      <c r="Q16" s="840"/>
      <c r="R16" s="840"/>
      <c r="S16" s="840"/>
      <c r="T16" s="840"/>
      <c r="U16" s="840"/>
      <c r="V16" s="840"/>
      <c r="W16" s="840"/>
      <c r="X16" s="840"/>
      <c r="Y16" s="840"/>
      <c r="Z16" s="840"/>
      <c r="AA16" s="840"/>
      <c r="AB16" s="840"/>
      <c r="AC16" s="840"/>
      <c r="AD16" s="363"/>
      <c r="AE16" s="840"/>
    </row>
    <row r="17" spans="1:31" s="604" customFormat="1" ht="15" customHeight="1" thickBot="1">
      <c r="A17" s="1569">
        <v>2</v>
      </c>
      <c r="B17" s="1572">
        <v>208</v>
      </c>
      <c r="C17" s="1572">
        <v>100</v>
      </c>
      <c r="D17" s="1572">
        <v>94</v>
      </c>
      <c r="E17" s="1572">
        <v>49</v>
      </c>
      <c r="F17" s="1572">
        <v>83</v>
      </c>
      <c r="G17" s="1572">
        <v>177</v>
      </c>
      <c r="H17" s="1572">
        <v>94</v>
      </c>
      <c r="I17" s="1572">
        <v>118</v>
      </c>
      <c r="J17" s="1572">
        <v>30</v>
      </c>
      <c r="K17" s="1572">
        <v>105</v>
      </c>
      <c r="L17" s="1536"/>
      <c r="M17" s="1536"/>
      <c r="N17" s="1536"/>
      <c r="O17" s="783"/>
      <c r="P17" s="783"/>
      <c r="Q17" s="783"/>
      <c r="R17" s="783"/>
      <c r="S17" s="783"/>
      <c r="T17" s="783"/>
      <c r="U17" s="783"/>
      <c r="V17" s="783"/>
      <c r="W17" s="783"/>
      <c r="X17" s="783"/>
      <c r="Y17" s="783"/>
      <c r="Z17" s="783"/>
      <c r="AA17" s="783"/>
      <c r="AB17" s="783"/>
      <c r="AC17" s="783"/>
      <c r="AD17" s="883"/>
      <c r="AE17" s="783"/>
    </row>
    <row r="18" spans="1:31" ht="21.6" customHeight="1" thickBot="1">
      <c r="A18" s="4222"/>
      <c r="B18" s="840"/>
      <c r="C18" s="840"/>
      <c r="D18" s="840"/>
      <c r="E18" s="840"/>
      <c r="F18" s="840"/>
      <c r="G18" s="840"/>
      <c r="H18" s="4223"/>
      <c r="I18" s="840"/>
      <c r="J18" s="840"/>
      <c r="K18" s="840"/>
      <c r="L18" s="840"/>
      <c r="M18" s="840"/>
      <c r="N18" s="840"/>
      <c r="O18" s="368"/>
      <c r="P18" s="368"/>
      <c r="Q18" s="368"/>
      <c r="R18" s="368"/>
      <c r="S18" s="368"/>
      <c r="T18" s="368"/>
      <c r="U18" s="368"/>
      <c r="V18" s="368"/>
      <c r="W18" s="368"/>
      <c r="X18" s="368"/>
      <c r="Y18" s="368"/>
      <c r="Z18" s="368"/>
      <c r="AA18" s="368"/>
      <c r="AB18" s="368"/>
      <c r="AC18" s="368"/>
      <c r="AD18" s="447"/>
      <c r="AE18" s="368"/>
    </row>
    <row r="19" spans="1:31" s="879" customFormat="1" ht="14.1" customHeight="1">
      <c r="A19" s="5422" t="s">
        <v>780</v>
      </c>
      <c r="B19" s="5416" t="s">
        <v>4865</v>
      </c>
      <c r="C19" s="5416" t="s">
        <v>4862</v>
      </c>
      <c r="D19" s="5416" t="s">
        <v>4860</v>
      </c>
      <c r="E19" s="5418" t="s">
        <v>4861</v>
      </c>
      <c r="F19" s="5420" t="s">
        <v>5550</v>
      </c>
      <c r="G19" s="3804" t="s">
        <v>5518</v>
      </c>
      <c r="H19" s="5416" t="s">
        <v>5549</v>
      </c>
      <c r="I19" s="5416" t="s">
        <v>5548</v>
      </c>
      <c r="J19" s="5416" t="s">
        <v>5547</v>
      </c>
      <c r="K19" s="5418" t="s">
        <v>5546</v>
      </c>
      <c r="L19" s="348"/>
      <c r="M19" s="348"/>
      <c r="N19" s="348"/>
      <c r="O19" s="367"/>
      <c r="P19" s="367"/>
      <c r="Q19" s="367"/>
      <c r="R19" s="367"/>
      <c r="S19" s="367"/>
      <c r="T19" s="367"/>
      <c r="U19" s="367"/>
      <c r="V19" s="367"/>
      <c r="W19" s="367"/>
      <c r="X19" s="367"/>
      <c r="Y19" s="367"/>
      <c r="Z19" s="367"/>
      <c r="AA19" s="367"/>
      <c r="AB19" s="367"/>
      <c r="AC19" s="367"/>
      <c r="AD19" s="442"/>
      <c r="AE19" s="367"/>
    </row>
    <row r="20" spans="1:31" s="879" customFormat="1" ht="14.1" customHeight="1">
      <c r="A20" s="5423"/>
      <c r="B20" s="5417"/>
      <c r="C20" s="5417"/>
      <c r="D20" s="5417"/>
      <c r="E20" s="5419"/>
      <c r="F20" s="5421"/>
      <c r="G20" s="3812" t="s">
        <v>5545</v>
      </c>
      <c r="H20" s="5417"/>
      <c r="I20" s="5417"/>
      <c r="J20" s="5417"/>
      <c r="K20" s="5419"/>
      <c r="L20" s="348"/>
      <c r="M20" s="348"/>
      <c r="N20" s="348"/>
      <c r="O20" s="367"/>
      <c r="P20" s="367"/>
      <c r="Q20" s="367"/>
      <c r="R20" s="367"/>
      <c r="S20" s="367"/>
      <c r="T20" s="367"/>
      <c r="U20" s="367"/>
      <c r="V20" s="367"/>
      <c r="W20" s="367"/>
      <c r="X20" s="367"/>
      <c r="Y20" s="367"/>
      <c r="Z20" s="367"/>
      <c r="AA20" s="367"/>
      <c r="AB20" s="367"/>
      <c r="AC20" s="367"/>
      <c r="AD20" s="442"/>
      <c r="AE20" s="367"/>
    </row>
    <row r="21" spans="1:31" ht="15" customHeight="1">
      <c r="A21" s="1440">
        <v>12</v>
      </c>
      <c r="B21" s="840">
        <v>142</v>
      </c>
      <c r="C21" s="840">
        <v>154</v>
      </c>
      <c r="D21" s="840">
        <v>27</v>
      </c>
      <c r="E21" s="840">
        <v>24</v>
      </c>
      <c r="F21" s="363" t="s">
        <v>5517</v>
      </c>
      <c r="G21" s="840">
        <v>507</v>
      </c>
      <c r="H21" s="840">
        <v>157</v>
      </c>
      <c r="I21" s="840">
        <v>18</v>
      </c>
      <c r="J21" s="363" t="s">
        <v>5517</v>
      </c>
      <c r="K21" s="840">
        <v>23</v>
      </c>
      <c r="L21" s="840"/>
      <c r="M21" s="840"/>
      <c r="N21" s="840"/>
      <c r="O21" s="368"/>
      <c r="P21" s="368"/>
      <c r="Q21" s="368"/>
      <c r="R21" s="368"/>
      <c r="S21" s="368"/>
      <c r="T21" s="368"/>
      <c r="U21" s="368"/>
      <c r="V21" s="368"/>
      <c r="W21" s="368"/>
      <c r="X21" s="368"/>
      <c r="Y21" s="368"/>
      <c r="Z21" s="368"/>
      <c r="AA21" s="368"/>
      <c r="AB21" s="368"/>
      <c r="AC21" s="368"/>
      <c r="AD21" s="447"/>
      <c r="AE21" s="368"/>
    </row>
    <row r="22" spans="1:31" ht="15" customHeight="1">
      <c r="A22" s="1440">
        <v>17</v>
      </c>
      <c r="B22" s="840">
        <v>163</v>
      </c>
      <c r="C22" s="840">
        <v>320</v>
      </c>
      <c r="D22" s="840">
        <v>151</v>
      </c>
      <c r="E22" s="840">
        <v>54</v>
      </c>
      <c r="F22" s="363">
        <v>50</v>
      </c>
      <c r="G22" s="840">
        <v>620</v>
      </c>
      <c r="H22" s="840">
        <v>246</v>
      </c>
      <c r="I22" s="840">
        <v>54</v>
      </c>
      <c r="J22" s="363" t="s">
        <v>5517</v>
      </c>
      <c r="K22" s="840">
        <v>49</v>
      </c>
      <c r="L22" s="840"/>
      <c r="M22" s="840"/>
      <c r="N22" s="840"/>
      <c r="O22" s="368"/>
      <c r="P22" s="368"/>
      <c r="Q22" s="368"/>
      <c r="R22" s="368"/>
      <c r="S22" s="368"/>
      <c r="T22" s="368"/>
      <c r="U22" s="368"/>
      <c r="V22" s="368"/>
      <c r="W22" s="368"/>
      <c r="X22" s="368"/>
      <c r="Y22" s="368"/>
      <c r="Z22" s="368"/>
      <c r="AA22" s="368"/>
      <c r="AB22" s="368"/>
      <c r="AC22" s="368"/>
      <c r="AD22" s="447"/>
      <c r="AE22" s="368"/>
    </row>
    <row r="23" spans="1:31" ht="15" customHeight="1">
      <c r="A23" s="1440">
        <v>22</v>
      </c>
      <c r="B23" s="840">
        <v>129</v>
      </c>
      <c r="C23" s="840">
        <v>323</v>
      </c>
      <c r="D23" s="840">
        <v>64</v>
      </c>
      <c r="E23" s="840">
        <v>28</v>
      </c>
      <c r="F23" s="363">
        <v>26</v>
      </c>
      <c r="G23" s="363" t="s">
        <v>4980</v>
      </c>
      <c r="H23" s="840">
        <v>251</v>
      </c>
      <c r="I23" s="363" t="s">
        <v>4980</v>
      </c>
      <c r="J23" s="363" t="s">
        <v>4980</v>
      </c>
      <c r="K23" s="840">
        <v>66</v>
      </c>
      <c r="L23" s="840"/>
      <c r="M23" s="840"/>
      <c r="N23" s="840"/>
      <c r="O23" s="840"/>
      <c r="P23" s="840"/>
      <c r="Q23" s="840"/>
      <c r="R23" s="840"/>
      <c r="S23" s="840"/>
      <c r="T23" s="840"/>
      <c r="U23" s="840"/>
      <c r="V23" s="840"/>
      <c r="W23" s="840"/>
      <c r="X23" s="840"/>
      <c r="Y23" s="840"/>
      <c r="Z23" s="840"/>
      <c r="AA23" s="840"/>
      <c r="AB23" s="840"/>
      <c r="AC23" s="840"/>
      <c r="AD23" s="363"/>
      <c r="AE23" s="840"/>
    </row>
    <row r="24" spans="1:31" ht="15" customHeight="1">
      <c r="A24" s="1440">
        <v>27</v>
      </c>
      <c r="B24" s="840">
        <v>107</v>
      </c>
      <c r="C24" s="840">
        <v>128</v>
      </c>
      <c r="D24" s="840">
        <v>37</v>
      </c>
      <c r="E24" s="840">
        <v>22</v>
      </c>
      <c r="F24" s="363">
        <v>20</v>
      </c>
      <c r="G24" s="363">
        <v>216</v>
      </c>
      <c r="H24" s="840">
        <v>218</v>
      </c>
      <c r="I24" s="363" t="s">
        <v>4980</v>
      </c>
      <c r="J24" s="363" t="s">
        <v>4980</v>
      </c>
      <c r="K24" s="363" t="s">
        <v>4980</v>
      </c>
      <c r="L24" s="840"/>
      <c r="M24" s="840"/>
      <c r="N24" s="840"/>
      <c r="O24" s="840"/>
      <c r="P24" s="840"/>
      <c r="Q24" s="840"/>
      <c r="R24" s="840"/>
      <c r="S24" s="840"/>
      <c r="T24" s="840"/>
      <c r="U24" s="840"/>
      <c r="V24" s="840"/>
      <c r="W24" s="840"/>
      <c r="X24" s="840"/>
      <c r="Y24" s="840"/>
      <c r="Z24" s="840"/>
      <c r="AA24" s="840"/>
      <c r="AB24" s="840"/>
      <c r="AC24" s="840"/>
      <c r="AD24" s="363"/>
      <c r="AE24" s="840"/>
    </row>
    <row r="25" spans="1:31" ht="15" customHeight="1" thickBot="1">
      <c r="A25" s="1562">
        <v>2</v>
      </c>
      <c r="B25" s="4220">
        <v>76</v>
      </c>
      <c r="C25" s="4220">
        <v>75</v>
      </c>
      <c r="D25" s="4220">
        <v>10</v>
      </c>
      <c r="E25" s="4220">
        <v>12</v>
      </c>
      <c r="F25" s="3820">
        <v>10</v>
      </c>
      <c r="G25" s="870">
        <v>305</v>
      </c>
      <c r="H25" s="4220">
        <v>190</v>
      </c>
      <c r="I25" s="870" t="s">
        <v>4980</v>
      </c>
      <c r="J25" s="870" t="s">
        <v>4980</v>
      </c>
      <c r="K25" s="870">
        <v>47</v>
      </c>
      <c r="L25" s="840"/>
      <c r="M25" s="840"/>
      <c r="N25" s="840"/>
      <c r="O25" s="368"/>
      <c r="P25" s="368"/>
      <c r="Q25" s="368"/>
      <c r="R25" s="368"/>
      <c r="S25" s="368"/>
      <c r="T25" s="368"/>
      <c r="U25" s="368"/>
      <c r="V25" s="368"/>
      <c r="W25" s="368"/>
      <c r="X25" s="368"/>
      <c r="Y25" s="368"/>
      <c r="Z25" s="368"/>
      <c r="AA25" s="368"/>
      <c r="AB25" s="368"/>
      <c r="AC25" s="368"/>
      <c r="AD25" s="447"/>
      <c r="AE25" s="368"/>
    </row>
    <row r="26" spans="1:31" ht="15" customHeight="1">
      <c r="A26" s="872"/>
      <c r="B26" s="872"/>
      <c r="C26" s="872"/>
      <c r="D26" s="872"/>
      <c r="E26" s="872"/>
      <c r="F26" s="872"/>
      <c r="G26" s="872"/>
      <c r="H26" s="872"/>
      <c r="I26" s="872"/>
      <c r="J26" s="872"/>
      <c r="K26" s="872"/>
      <c r="L26" s="872"/>
    </row>
    <row r="27" spans="1:31" ht="21.6" customHeight="1">
      <c r="A27" s="872"/>
      <c r="B27" s="872"/>
      <c r="C27" s="872"/>
      <c r="D27" s="872"/>
      <c r="E27" s="872"/>
      <c r="F27" s="872"/>
      <c r="G27" s="872"/>
      <c r="H27" s="872"/>
      <c r="I27" s="872"/>
      <c r="J27" s="872"/>
      <c r="K27" s="872"/>
      <c r="L27" s="872"/>
    </row>
    <row r="28" spans="1:31" ht="15.75" customHeight="1" thickBot="1">
      <c r="A28" s="872" t="s">
        <v>5544</v>
      </c>
      <c r="B28" s="872"/>
      <c r="C28" s="872"/>
      <c r="D28" s="872"/>
      <c r="E28" s="872"/>
      <c r="F28" s="872"/>
      <c r="G28" s="872"/>
      <c r="H28" s="872"/>
      <c r="I28" s="872"/>
      <c r="J28" s="872"/>
      <c r="K28" s="872"/>
      <c r="L28" s="872"/>
    </row>
    <row r="29" spans="1:31" s="879" customFormat="1" ht="14.1" customHeight="1">
      <c r="A29" s="5422" t="s">
        <v>780</v>
      </c>
      <c r="B29" s="5427" t="s">
        <v>5543</v>
      </c>
      <c r="C29" s="5427" t="s">
        <v>5542</v>
      </c>
      <c r="D29" s="5427" t="s">
        <v>5541</v>
      </c>
      <c r="E29" s="5427" t="s">
        <v>5540</v>
      </c>
      <c r="F29" s="5426" t="s">
        <v>5539</v>
      </c>
      <c r="G29" s="5427" t="s">
        <v>5538</v>
      </c>
      <c r="H29" s="5428" t="s">
        <v>5537</v>
      </c>
      <c r="I29" s="877"/>
      <c r="J29" s="877"/>
      <c r="K29" s="877"/>
      <c r="L29" s="877"/>
    </row>
    <row r="30" spans="1:31" s="879" customFormat="1" ht="14.1" customHeight="1">
      <c r="A30" s="5423"/>
      <c r="B30" s="5417"/>
      <c r="C30" s="5417"/>
      <c r="D30" s="5417"/>
      <c r="E30" s="5417"/>
      <c r="F30" s="5421"/>
      <c r="G30" s="5417"/>
      <c r="H30" s="5419"/>
      <c r="I30" s="877"/>
      <c r="J30" s="877"/>
      <c r="K30" s="877"/>
      <c r="L30" s="877"/>
    </row>
    <row r="31" spans="1:31" ht="15" customHeight="1">
      <c r="A31" s="1440">
        <v>12</v>
      </c>
      <c r="B31" s="1441">
        <v>85</v>
      </c>
      <c r="C31" s="1441">
        <v>144</v>
      </c>
      <c r="D31" s="1441">
        <v>24</v>
      </c>
      <c r="E31" s="1441">
        <v>5</v>
      </c>
      <c r="F31" s="1442" t="s">
        <v>5517</v>
      </c>
      <c r="G31" s="1441">
        <v>4</v>
      </c>
      <c r="H31" s="1442" t="s">
        <v>5517</v>
      </c>
      <c r="I31" s="872"/>
      <c r="J31" s="872"/>
      <c r="K31" s="872"/>
      <c r="L31" s="872"/>
    </row>
    <row r="32" spans="1:31" ht="15" customHeight="1">
      <c r="A32" s="1440">
        <v>17</v>
      </c>
      <c r="B32" s="1441">
        <v>55</v>
      </c>
      <c r="C32" s="1441">
        <v>106</v>
      </c>
      <c r="D32" s="1441">
        <v>16</v>
      </c>
      <c r="E32" s="1441">
        <v>15</v>
      </c>
      <c r="F32" s="1442">
        <v>3</v>
      </c>
      <c r="G32" s="1441">
        <v>1</v>
      </c>
      <c r="H32" s="1442" t="s">
        <v>5517</v>
      </c>
      <c r="I32" s="872"/>
      <c r="J32" s="872"/>
      <c r="K32" s="872"/>
      <c r="L32" s="872"/>
    </row>
    <row r="33" spans="1:12" ht="15" customHeight="1">
      <c r="A33" s="1440">
        <v>22</v>
      </c>
      <c r="B33" s="1441">
        <v>37</v>
      </c>
      <c r="C33" s="1441">
        <v>71</v>
      </c>
      <c r="D33" s="1441">
        <v>12</v>
      </c>
      <c r="E33" s="1441">
        <v>8</v>
      </c>
      <c r="F33" s="1442" t="s">
        <v>4980</v>
      </c>
      <c r="G33" s="1442" t="s">
        <v>219</v>
      </c>
      <c r="H33" s="1442" t="s">
        <v>4980</v>
      </c>
      <c r="I33" s="872"/>
      <c r="J33" s="872"/>
      <c r="K33" s="872"/>
      <c r="L33" s="872"/>
    </row>
    <row r="34" spans="1:12" ht="15" customHeight="1">
      <c r="A34" s="1440">
        <v>27</v>
      </c>
      <c r="B34" s="1441">
        <v>36</v>
      </c>
      <c r="C34" s="1441">
        <v>70</v>
      </c>
      <c r="D34" s="1441">
        <v>17</v>
      </c>
      <c r="E34" s="1441">
        <v>8</v>
      </c>
      <c r="F34" s="1442" t="s">
        <v>4980</v>
      </c>
      <c r="G34" s="1442">
        <v>1</v>
      </c>
      <c r="H34" s="1442" t="s">
        <v>4980</v>
      </c>
      <c r="I34" s="872"/>
      <c r="J34" s="872"/>
      <c r="K34" s="872"/>
      <c r="L34" s="872"/>
    </row>
    <row r="35" spans="1:12" ht="15" customHeight="1" thickBot="1">
      <c r="A35" s="1562">
        <v>2</v>
      </c>
      <c r="B35" s="1563">
        <v>18</v>
      </c>
      <c r="C35" s="1563">
        <v>36</v>
      </c>
      <c r="D35" s="1563">
        <v>5</v>
      </c>
      <c r="E35" s="1563">
        <v>3</v>
      </c>
      <c r="F35" s="1564" t="s">
        <v>1946</v>
      </c>
      <c r="G35" s="1469" t="s">
        <v>1946</v>
      </c>
      <c r="H35" s="1564" t="s">
        <v>1946</v>
      </c>
      <c r="I35" s="872"/>
      <c r="J35" s="872"/>
      <c r="K35" s="872"/>
      <c r="L35" s="872"/>
    </row>
    <row r="36" spans="1:12" ht="21.6" customHeight="1">
      <c r="A36" s="872"/>
      <c r="B36" s="872"/>
      <c r="C36" s="872"/>
      <c r="D36" s="872"/>
      <c r="E36" s="872"/>
      <c r="F36" s="872"/>
      <c r="G36" s="872"/>
      <c r="H36" s="872"/>
      <c r="I36" s="872"/>
      <c r="J36" s="872"/>
      <c r="K36" s="872"/>
      <c r="L36" s="872"/>
    </row>
    <row r="37" spans="1:12" ht="15" customHeight="1">
      <c r="A37" s="872" t="s">
        <v>5536</v>
      </c>
      <c r="B37" s="872"/>
      <c r="C37" s="872"/>
      <c r="D37" s="872"/>
      <c r="E37" s="872"/>
      <c r="F37" s="872"/>
      <c r="G37" s="872"/>
      <c r="H37" s="872"/>
      <c r="I37" s="872"/>
      <c r="J37" s="872"/>
      <c r="K37" s="872"/>
      <c r="L37" s="872"/>
    </row>
    <row r="38" spans="1:12" ht="15" customHeight="1" thickBot="1">
      <c r="A38" s="872" t="s">
        <v>5535</v>
      </c>
      <c r="B38" s="872"/>
      <c r="C38" s="872"/>
      <c r="D38" s="872" t="s">
        <v>5534</v>
      </c>
      <c r="E38" s="872"/>
      <c r="F38" s="872"/>
      <c r="G38" s="872"/>
      <c r="H38" s="872"/>
      <c r="I38" s="872"/>
      <c r="J38" s="872"/>
      <c r="K38" s="872"/>
      <c r="L38" s="872"/>
    </row>
    <row r="39" spans="1:12" s="879" customFormat="1" ht="14.1" customHeight="1">
      <c r="A39" s="5429" t="s">
        <v>2059</v>
      </c>
      <c r="B39" s="5433" t="s">
        <v>5533</v>
      </c>
      <c r="C39" s="5434"/>
      <c r="D39" s="5420" t="s">
        <v>4867</v>
      </c>
      <c r="E39" s="5420" t="s">
        <v>5532</v>
      </c>
      <c r="F39" s="5420" t="s">
        <v>5531</v>
      </c>
      <c r="G39" s="5431" t="s">
        <v>5530</v>
      </c>
      <c r="H39" s="877"/>
      <c r="I39" s="877"/>
      <c r="J39" s="877"/>
      <c r="K39" s="877"/>
      <c r="L39" s="877"/>
    </row>
    <row r="40" spans="1:12" s="879" customFormat="1" ht="14.1" customHeight="1">
      <c r="A40" s="5430"/>
      <c r="B40" s="881" t="s">
        <v>5529</v>
      </c>
      <c r="C40" s="881" t="s">
        <v>5528</v>
      </c>
      <c r="D40" s="5395"/>
      <c r="E40" s="5395"/>
      <c r="F40" s="5395"/>
      <c r="G40" s="5432"/>
      <c r="H40" s="877"/>
      <c r="I40" s="877"/>
      <c r="J40" s="877"/>
      <c r="K40" s="877"/>
      <c r="L40" s="877"/>
    </row>
    <row r="41" spans="1:12" s="879" customFormat="1" ht="15" customHeight="1">
      <c r="A41" s="1443">
        <v>12</v>
      </c>
      <c r="B41" s="1444">
        <v>411</v>
      </c>
      <c r="C41" s="1445">
        <v>27</v>
      </c>
      <c r="D41" s="1445">
        <v>353</v>
      </c>
      <c r="E41" s="1445">
        <v>7</v>
      </c>
      <c r="F41" s="1445">
        <v>59</v>
      </c>
      <c r="G41" s="1445">
        <v>24</v>
      </c>
      <c r="H41" s="877"/>
      <c r="I41" s="877"/>
      <c r="J41" s="877"/>
      <c r="K41" s="877"/>
      <c r="L41" s="877"/>
    </row>
    <row r="42" spans="1:12" s="879" customFormat="1" ht="15" customHeight="1">
      <c r="A42" s="1443">
        <v>17</v>
      </c>
      <c r="B42" s="1446" t="s">
        <v>5517</v>
      </c>
      <c r="C42" s="1447" t="s">
        <v>5517</v>
      </c>
      <c r="D42" s="1448">
        <v>326</v>
      </c>
      <c r="E42" s="1448">
        <v>7</v>
      </c>
      <c r="F42" s="1448">
        <v>47</v>
      </c>
      <c r="G42" s="1448">
        <v>33</v>
      </c>
      <c r="H42" s="877"/>
      <c r="I42" s="877"/>
      <c r="J42" s="877"/>
      <c r="K42" s="877"/>
      <c r="L42" s="877"/>
    </row>
    <row r="43" spans="1:12" s="879" customFormat="1" ht="15" customHeight="1">
      <c r="A43" s="1443">
        <v>22</v>
      </c>
      <c r="B43" s="1446" t="s">
        <v>4980</v>
      </c>
      <c r="C43" s="1447" t="s">
        <v>4980</v>
      </c>
      <c r="D43" s="1448">
        <v>293</v>
      </c>
      <c r="E43" s="1448">
        <v>6</v>
      </c>
      <c r="F43" s="1448">
        <v>55</v>
      </c>
      <c r="G43" s="1448" t="s">
        <v>4980</v>
      </c>
      <c r="H43" s="877"/>
      <c r="I43" s="877"/>
      <c r="J43" s="877"/>
      <c r="K43" s="877"/>
      <c r="L43" s="877"/>
    </row>
    <row r="44" spans="1:12" s="879" customFormat="1" ht="15" customHeight="1">
      <c r="A44" s="1443">
        <v>27</v>
      </c>
      <c r="B44" s="1446" t="s">
        <v>4980</v>
      </c>
      <c r="C44" s="1447" t="s">
        <v>4980</v>
      </c>
      <c r="D44" s="1448">
        <v>256</v>
      </c>
      <c r="E44" s="1448">
        <v>8</v>
      </c>
      <c r="F44" s="1448">
        <v>59</v>
      </c>
      <c r="G44" s="1448" t="s">
        <v>4980</v>
      </c>
      <c r="H44" s="877"/>
      <c r="I44" s="877"/>
      <c r="J44" s="877"/>
      <c r="K44" s="877"/>
      <c r="L44" s="877"/>
    </row>
    <row r="45" spans="1:12" s="879" customFormat="1" ht="15" customHeight="1" thickBot="1">
      <c r="A45" s="1565">
        <v>2</v>
      </c>
      <c r="B45" s="5424">
        <v>315</v>
      </c>
      <c r="C45" s="5425"/>
      <c r="D45" s="1566">
        <v>243</v>
      </c>
      <c r="E45" s="1566">
        <v>14</v>
      </c>
      <c r="F45" s="1567">
        <v>51</v>
      </c>
      <c r="G45" s="1568" t="s">
        <v>4980</v>
      </c>
      <c r="H45" s="877"/>
      <c r="I45" s="877"/>
      <c r="J45" s="877"/>
      <c r="K45" s="877"/>
      <c r="L45" s="877"/>
    </row>
    <row r="46" spans="1:12" s="879" customFormat="1" ht="21.6" customHeight="1">
      <c r="A46" s="877"/>
      <c r="B46" s="877"/>
      <c r="C46" s="877"/>
      <c r="D46" s="877"/>
      <c r="E46" s="877"/>
      <c r="F46" s="877"/>
      <c r="G46" s="877"/>
      <c r="H46" s="877"/>
      <c r="I46" s="877"/>
      <c r="J46" s="877"/>
      <c r="K46" s="877"/>
      <c r="L46" s="877"/>
    </row>
    <row r="47" spans="1:12" s="879" customFormat="1" ht="15" customHeight="1" thickBot="1">
      <c r="A47" s="877" t="s">
        <v>5527</v>
      </c>
      <c r="B47" s="877"/>
      <c r="C47" s="877"/>
      <c r="D47" s="877"/>
      <c r="E47" s="877"/>
      <c r="F47" s="877"/>
      <c r="G47" s="877"/>
      <c r="H47" s="877"/>
      <c r="I47" s="877"/>
      <c r="J47" s="877"/>
      <c r="K47" s="877"/>
      <c r="L47" s="877"/>
    </row>
    <row r="48" spans="1:12" s="876" customFormat="1" ht="27.95" customHeight="1">
      <c r="A48" s="3805" t="s">
        <v>780</v>
      </c>
      <c r="B48" s="3802" t="s">
        <v>5526</v>
      </c>
      <c r="C48" s="3802" t="s">
        <v>5525</v>
      </c>
      <c r="D48" s="3802" t="s">
        <v>5524</v>
      </c>
      <c r="E48" s="3802" t="s">
        <v>5523</v>
      </c>
      <c r="F48" s="878" t="s">
        <v>5522</v>
      </c>
      <c r="G48" s="3802" t="s">
        <v>5521</v>
      </c>
      <c r="H48" s="3802" t="s">
        <v>5520</v>
      </c>
      <c r="I48" s="3802" t="s">
        <v>5519</v>
      </c>
      <c r="J48" s="3803" t="s">
        <v>5518</v>
      </c>
      <c r="K48" s="877"/>
      <c r="L48" s="877"/>
    </row>
    <row r="49" spans="1:14" ht="15" customHeight="1">
      <c r="A49" s="1440">
        <v>12</v>
      </c>
      <c r="B49" s="1449">
        <v>762</v>
      </c>
      <c r="C49" s="1449">
        <v>51</v>
      </c>
      <c r="D49" s="1449">
        <v>561</v>
      </c>
      <c r="E49" s="1449">
        <v>456</v>
      </c>
      <c r="F49" s="1450" t="s">
        <v>5517</v>
      </c>
      <c r="G49" s="840">
        <v>1490</v>
      </c>
      <c r="H49" s="840">
        <v>42</v>
      </c>
      <c r="I49" s="840">
        <v>787</v>
      </c>
      <c r="J49" s="840">
        <v>270</v>
      </c>
      <c r="K49" s="872"/>
      <c r="L49" s="872"/>
    </row>
    <row r="50" spans="1:14" ht="15" customHeight="1">
      <c r="A50" s="1440">
        <v>17</v>
      </c>
      <c r="B50" s="1449">
        <v>645</v>
      </c>
      <c r="C50" s="1449">
        <v>78</v>
      </c>
      <c r="D50" s="1449">
        <v>464</v>
      </c>
      <c r="E50" s="1449">
        <v>418</v>
      </c>
      <c r="F50" s="1450">
        <v>4</v>
      </c>
      <c r="G50" s="840">
        <v>1363</v>
      </c>
      <c r="H50" s="840">
        <v>27</v>
      </c>
      <c r="I50" s="840">
        <v>520</v>
      </c>
      <c r="J50" s="840">
        <v>298</v>
      </c>
      <c r="K50" s="872"/>
      <c r="L50" s="872"/>
    </row>
    <row r="51" spans="1:14" ht="15" customHeight="1">
      <c r="A51" s="1440">
        <v>22</v>
      </c>
      <c r="B51" s="1449">
        <v>589</v>
      </c>
      <c r="C51" s="1449">
        <v>66</v>
      </c>
      <c r="D51" s="1449">
        <v>357</v>
      </c>
      <c r="E51" s="1449">
        <v>349</v>
      </c>
      <c r="F51" s="1450" t="s">
        <v>4980</v>
      </c>
      <c r="G51" s="840">
        <v>1238</v>
      </c>
      <c r="H51" s="840">
        <v>33</v>
      </c>
      <c r="I51" s="840">
        <v>410</v>
      </c>
      <c r="J51" s="840">
        <v>275</v>
      </c>
      <c r="K51" s="872"/>
      <c r="L51" s="872"/>
    </row>
    <row r="52" spans="1:14" ht="15" customHeight="1">
      <c r="A52" s="1440">
        <v>27</v>
      </c>
      <c r="B52" s="1449">
        <v>482</v>
      </c>
      <c r="C52" s="1449">
        <v>78</v>
      </c>
      <c r="D52" s="1449">
        <v>309</v>
      </c>
      <c r="E52" s="1449">
        <v>311</v>
      </c>
      <c r="F52" s="1450">
        <v>2</v>
      </c>
      <c r="G52" s="840">
        <v>1032</v>
      </c>
      <c r="H52" s="840">
        <v>36</v>
      </c>
      <c r="I52" s="840">
        <v>267</v>
      </c>
      <c r="J52" s="840">
        <v>235</v>
      </c>
      <c r="K52" s="872"/>
      <c r="L52" s="872"/>
    </row>
    <row r="53" spans="1:14" s="604" customFormat="1" ht="15" customHeight="1" thickBot="1">
      <c r="A53" s="1569">
        <v>2</v>
      </c>
      <c r="B53" s="1570">
        <v>389</v>
      </c>
      <c r="C53" s="1570">
        <v>85</v>
      </c>
      <c r="D53" s="1570">
        <v>263</v>
      </c>
      <c r="E53" s="1570">
        <v>274</v>
      </c>
      <c r="F53" s="1571">
        <v>3</v>
      </c>
      <c r="G53" s="1572">
        <v>880</v>
      </c>
      <c r="H53" s="1572">
        <v>23</v>
      </c>
      <c r="I53" s="1572">
        <v>151</v>
      </c>
      <c r="J53" s="1572">
        <v>154</v>
      </c>
      <c r="K53" s="935"/>
      <c r="L53" s="935"/>
      <c r="M53" s="603"/>
      <c r="N53" s="603"/>
    </row>
    <row r="54" spans="1:14">
      <c r="A54" s="839"/>
      <c r="B54" s="872"/>
      <c r="C54" s="872"/>
      <c r="D54" s="872"/>
      <c r="E54" s="872"/>
      <c r="F54" s="872"/>
      <c r="G54" s="872"/>
      <c r="H54" s="872"/>
      <c r="I54" s="872"/>
      <c r="J54" s="873" t="s">
        <v>5485</v>
      </c>
      <c r="K54" s="872"/>
      <c r="L54" s="872"/>
    </row>
    <row r="55" spans="1:14">
      <c r="J55" s="871"/>
    </row>
  </sheetData>
  <mergeCells count="47">
    <mergeCell ref="B45:C45"/>
    <mergeCell ref="F29:F30"/>
    <mergeCell ref="G29:G30"/>
    <mergeCell ref="H29:H30"/>
    <mergeCell ref="A39:A40"/>
    <mergeCell ref="D39:D40"/>
    <mergeCell ref="E39:E40"/>
    <mergeCell ref="F39:F40"/>
    <mergeCell ref="G39:G40"/>
    <mergeCell ref="A29:A30"/>
    <mergeCell ref="B29:B30"/>
    <mergeCell ref="C29:C30"/>
    <mergeCell ref="D29:D30"/>
    <mergeCell ref="E29:E30"/>
    <mergeCell ref="B39:C39"/>
    <mergeCell ref="F19:F20"/>
    <mergeCell ref="I19:I20"/>
    <mergeCell ref="J19:J20"/>
    <mergeCell ref="K19:K20"/>
    <mergeCell ref="A19:A20"/>
    <mergeCell ref="B19:B20"/>
    <mergeCell ref="C19:C20"/>
    <mergeCell ref="D19:D20"/>
    <mergeCell ref="E19:E20"/>
    <mergeCell ref="H19:H20"/>
    <mergeCell ref="A11:A12"/>
    <mergeCell ref="B11:B12"/>
    <mergeCell ref="C11:C12"/>
    <mergeCell ref="D11:D12"/>
    <mergeCell ref="E11:E12"/>
    <mergeCell ref="J11:J12"/>
    <mergeCell ref="K11:K12"/>
    <mergeCell ref="F3:F4"/>
    <mergeCell ref="G3:G4"/>
    <mergeCell ref="H3:H4"/>
    <mergeCell ref="I3:I4"/>
    <mergeCell ref="J3:J4"/>
    <mergeCell ref="K3:K4"/>
    <mergeCell ref="F11:F12"/>
    <mergeCell ref="G11:G12"/>
    <mergeCell ref="H11:H12"/>
    <mergeCell ref="I11:I12"/>
    <mergeCell ref="A3:A4"/>
    <mergeCell ref="B3:B4"/>
    <mergeCell ref="C3:C4"/>
    <mergeCell ref="D3:D4"/>
    <mergeCell ref="E3:E4"/>
  </mergeCells>
  <phoneticPr fontId="2"/>
  <hyperlinks>
    <hyperlink ref="M2" location="目次!F37" display="目　次" xr:uid="{00000000-0004-0000-1C00-000000000000}"/>
  </hyperlinks>
  <pageMargins left="0.86614173228346458" right="0.86614173228346458" top="0.78740157480314965" bottom="0.78740157480314965" header="0.51181102362204722" footer="0.51181102362204722"/>
  <pageSetup paperSize="9" scale="83"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20"/>
  <sheetViews>
    <sheetView showGridLines="0" zoomScaleNormal="100" workbookViewId="0">
      <selection activeCell="H8" sqref="H8:I8"/>
    </sheetView>
  </sheetViews>
  <sheetFormatPr defaultRowHeight="13.5"/>
  <cols>
    <col min="1" max="1" width="8" style="603" customWidth="1"/>
    <col min="2" max="10" width="8.5" style="603" customWidth="1"/>
    <col min="11" max="13" width="9" style="603"/>
    <col min="14" max="14" width="11.25" style="603" bestFit="1" customWidth="1"/>
    <col min="15" max="15" width="9" style="603"/>
    <col min="16" max="16" width="10.25" style="603" bestFit="1" customWidth="1"/>
    <col min="17" max="18" width="11.25" style="603" bestFit="1" customWidth="1"/>
    <col min="19" max="22" width="10.25" style="603" bestFit="1" customWidth="1"/>
    <col min="23" max="16384" width="9" style="603"/>
  </cols>
  <sheetData>
    <row r="1" spans="1:23" ht="15.75" customHeight="1" thickBot="1">
      <c r="A1" s="1553" t="s">
        <v>5579</v>
      </c>
      <c r="B1" s="892"/>
      <c r="C1" s="892"/>
      <c r="D1" s="892"/>
      <c r="E1" s="892"/>
      <c r="F1" s="892"/>
      <c r="G1" s="892"/>
      <c r="H1" s="892"/>
      <c r="I1" s="892"/>
      <c r="J1" s="875" t="s">
        <v>5515</v>
      </c>
    </row>
    <row r="2" spans="1:23" s="879" customFormat="1" ht="15" customHeight="1">
      <c r="A2" s="5422" t="s">
        <v>780</v>
      </c>
      <c r="B2" s="5420" t="s">
        <v>5578</v>
      </c>
      <c r="C2" s="5416" t="s">
        <v>5577</v>
      </c>
      <c r="D2" s="5416"/>
      <c r="E2" s="5416"/>
      <c r="F2" s="5416"/>
      <c r="G2" s="5416"/>
      <c r="H2" s="5416"/>
      <c r="I2" s="5416"/>
      <c r="J2" s="5418"/>
      <c r="K2" s="885"/>
      <c r="L2" s="5207" t="s">
        <v>7930</v>
      </c>
      <c r="M2" s="885"/>
      <c r="N2" s="885"/>
      <c r="O2" s="885"/>
      <c r="P2" s="885"/>
    </row>
    <row r="3" spans="1:23" s="879" customFormat="1" ht="30" customHeight="1">
      <c r="A3" s="5436"/>
      <c r="B3" s="5395"/>
      <c r="C3" s="881" t="s">
        <v>5576</v>
      </c>
      <c r="D3" s="881" t="s">
        <v>5575</v>
      </c>
      <c r="E3" s="881" t="s">
        <v>5574</v>
      </c>
      <c r="F3" s="881" t="s">
        <v>5573</v>
      </c>
      <c r="G3" s="881" t="s">
        <v>5572</v>
      </c>
      <c r="H3" s="881" t="s">
        <v>5571</v>
      </c>
      <c r="I3" s="881" t="s">
        <v>5570</v>
      </c>
      <c r="J3" s="891" t="s">
        <v>5569</v>
      </c>
      <c r="K3" s="885"/>
      <c r="L3" s="885"/>
      <c r="M3" s="885"/>
      <c r="N3" s="885"/>
      <c r="O3" s="885"/>
      <c r="P3" s="885"/>
    </row>
    <row r="4" spans="1:23" ht="21.95" customHeight="1">
      <c r="A4" s="890">
        <v>12</v>
      </c>
      <c r="B4" s="889">
        <v>3138</v>
      </c>
      <c r="C4" s="889">
        <v>145</v>
      </c>
      <c r="D4" s="889">
        <v>1088</v>
      </c>
      <c r="E4" s="889">
        <v>1353</v>
      </c>
      <c r="F4" s="889">
        <v>387</v>
      </c>
      <c r="G4" s="889">
        <v>93</v>
      </c>
      <c r="H4" s="889">
        <v>35</v>
      </c>
      <c r="I4" s="889">
        <v>15</v>
      </c>
      <c r="J4" s="889">
        <v>22</v>
      </c>
    </row>
    <row r="5" spans="1:23" ht="21.95" customHeight="1">
      <c r="A5" s="890">
        <v>17</v>
      </c>
      <c r="B5" s="889">
        <v>2812</v>
      </c>
      <c r="C5" s="889">
        <v>138</v>
      </c>
      <c r="D5" s="889">
        <v>978</v>
      </c>
      <c r="E5" s="889">
        <v>1209</v>
      </c>
      <c r="F5" s="889">
        <v>324</v>
      </c>
      <c r="G5" s="889">
        <v>94</v>
      </c>
      <c r="H5" s="5437">
        <v>45</v>
      </c>
      <c r="I5" s="5438"/>
      <c r="J5" s="889">
        <v>24</v>
      </c>
    </row>
    <row r="6" spans="1:23" ht="21.95" customHeight="1">
      <c r="A6" s="890">
        <v>22</v>
      </c>
      <c r="B6" s="889">
        <v>2451</v>
      </c>
      <c r="C6" s="889">
        <v>93</v>
      </c>
      <c r="D6" s="889">
        <v>789</v>
      </c>
      <c r="E6" s="889">
        <v>1127</v>
      </c>
      <c r="F6" s="889">
        <v>300</v>
      </c>
      <c r="G6" s="889">
        <v>79</v>
      </c>
      <c r="H6" s="5437">
        <v>41</v>
      </c>
      <c r="I6" s="5437"/>
      <c r="J6" s="889">
        <v>22</v>
      </c>
    </row>
    <row r="7" spans="1:23" ht="21.95" customHeight="1">
      <c r="A7" s="890">
        <v>27</v>
      </c>
      <c r="B7" s="889">
        <v>2053</v>
      </c>
      <c r="C7" s="889">
        <v>78</v>
      </c>
      <c r="D7" s="889">
        <v>625</v>
      </c>
      <c r="E7" s="889">
        <v>926</v>
      </c>
      <c r="F7" s="889">
        <v>286</v>
      </c>
      <c r="G7" s="889">
        <v>60</v>
      </c>
      <c r="H7" s="5437">
        <v>48</v>
      </c>
      <c r="I7" s="5437"/>
      <c r="J7" s="889">
        <v>27</v>
      </c>
    </row>
    <row r="8" spans="1:23" ht="21.95" customHeight="1" thickBot="1">
      <c r="A8" s="1554">
        <v>2</v>
      </c>
      <c r="B8" s="1555">
        <v>1752</v>
      </c>
      <c r="C8" s="1555">
        <v>171</v>
      </c>
      <c r="D8" s="1555">
        <v>518</v>
      </c>
      <c r="E8" s="1555">
        <v>726</v>
      </c>
      <c r="F8" s="1555">
        <v>196</v>
      </c>
      <c r="G8" s="1555">
        <v>63</v>
      </c>
      <c r="H8" s="5435">
        <v>39</v>
      </c>
      <c r="I8" s="5435"/>
      <c r="J8" s="1555">
        <v>39</v>
      </c>
    </row>
    <row r="9" spans="1:23" ht="15" customHeight="1">
      <c r="A9" s="1927" t="s">
        <v>5568</v>
      </c>
      <c r="B9" s="872"/>
      <c r="C9" s="872"/>
      <c r="D9" s="872"/>
      <c r="E9" s="872"/>
      <c r="F9" s="872"/>
      <c r="G9" s="872"/>
      <c r="H9" s="872"/>
      <c r="I9" s="872"/>
      <c r="J9" s="873" t="s">
        <v>5485</v>
      </c>
    </row>
    <row r="10" spans="1:23" ht="15.95" customHeight="1">
      <c r="A10" s="888"/>
    </row>
    <row r="11" spans="1:23" ht="15.95" customHeight="1"/>
    <row r="12" spans="1:23" ht="15.95" customHeight="1"/>
    <row r="13" spans="1:23" ht="15.95" customHeight="1"/>
    <row r="14" spans="1:23" ht="15.95" customHeight="1"/>
    <row r="15" spans="1:23" ht="15.95" customHeight="1"/>
    <row r="16" spans="1:23" ht="15.95" customHeight="1">
      <c r="W16" s="887"/>
    </row>
    <row r="17" ht="15.95" customHeight="1"/>
    <row r="18" ht="15.95" customHeight="1"/>
    <row r="19" ht="15.95" customHeight="1"/>
    <row r="20" ht="15.95" customHeight="1"/>
  </sheetData>
  <mergeCells count="7">
    <mergeCell ref="H8:I8"/>
    <mergeCell ref="A2:A3"/>
    <mergeCell ref="B2:B3"/>
    <mergeCell ref="C2:J2"/>
    <mergeCell ref="H6:I6"/>
    <mergeCell ref="H7:I7"/>
    <mergeCell ref="H5:I5"/>
  </mergeCells>
  <phoneticPr fontId="2"/>
  <hyperlinks>
    <hyperlink ref="L2" location="目次!F38" display="目　次" xr:uid="{00000000-0004-0000-1D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9"/>
  <sheetViews>
    <sheetView showGridLines="0" zoomScaleNormal="100" workbookViewId="0">
      <selection activeCell="P2" sqref="P2"/>
    </sheetView>
  </sheetViews>
  <sheetFormatPr defaultRowHeight="13.5"/>
  <cols>
    <col min="1" max="1" width="6.25" style="470" customWidth="1"/>
    <col min="2" max="14" width="5.625" style="470" customWidth="1"/>
    <col min="15" max="16384" width="9" style="470"/>
  </cols>
  <sheetData>
    <row r="1" spans="1:16" ht="15.95" customHeight="1" thickBot="1">
      <c r="A1" s="1524" t="s">
        <v>5595</v>
      </c>
      <c r="N1" s="768" t="s">
        <v>5515</v>
      </c>
    </row>
    <row r="2" spans="1:16" s="344" customFormat="1" ht="50.1" customHeight="1">
      <c r="A2" s="3787" t="s">
        <v>2059</v>
      </c>
      <c r="B2" s="3780" t="s">
        <v>5594</v>
      </c>
      <c r="C2" s="3780" t="s">
        <v>5593</v>
      </c>
      <c r="D2" s="895" t="s">
        <v>5592</v>
      </c>
      <c r="E2" s="3780" t="s">
        <v>5591</v>
      </c>
      <c r="F2" s="3780" t="s">
        <v>5590</v>
      </c>
      <c r="G2" s="3780" t="s">
        <v>5589</v>
      </c>
      <c r="H2" s="3780" t="s">
        <v>5588</v>
      </c>
      <c r="I2" s="3780" t="s">
        <v>5587</v>
      </c>
      <c r="J2" s="3780" t="s">
        <v>5586</v>
      </c>
      <c r="K2" s="3780" t="s">
        <v>5585</v>
      </c>
      <c r="L2" s="3780" t="s">
        <v>5584</v>
      </c>
      <c r="M2" s="3780" t="s">
        <v>5583</v>
      </c>
      <c r="N2" s="3782" t="s">
        <v>5582</v>
      </c>
      <c r="P2" s="5120" t="s">
        <v>7930</v>
      </c>
    </row>
    <row r="3" spans="1:16" ht="21.95" customHeight="1">
      <c r="A3" s="890">
        <v>12</v>
      </c>
      <c r="B3" s="889">
        <v>3138</v>
      </c>
      <c r="C3" s="889">
        <v>90</v>
      </c>
      <c r="D3" s="894">
        <v>842</v>
      </c>
      <c r="E3" s="889">
        <v>586</v>
      </c>
      <c r="F3" s="889">
        <v>438</v>
      </c>
      <c r="G3" s="889">
        <v>247</v>
      </c>
      <c r="H3" s="889">
        <v>340</v>
      </c>
      <c r="I3" s="889">
        <v>179</v>
      </c>
      <c r="J3" s="889">
        <v>142</v>
      </c>
      <c r="K3" s="889">
        <v>101</v>
      </c>
      <c r="L3" s="889">
        <v>48</v>
      </c>
      <c r="M3" s="889">
        <v>60</v>
      </c>
      <c r="N3" s="889">
        <v>65</v>
      </c>
    </row>
    <row r="4" spans="1:16" ht="21.95" customHeight="1">
      <c r="A4" s="890">
        <v>17</v>
      </c>
      <c r="B4" s="889">
        <v>2812</v>
      </c>
      <c r="C4" s="889">
        <v>287</v>
      </c>
      <c r="D4" s="894">
        <v>645</v>
      </c>
      <c r="E4" s="889">
        <v>437</v>
      </c>
      <c r="F4" s="889">
        <v>465</v>
      </c>
      <c r="G4" s="889">
        <v>235</v>
      </c>
      <c r="H4" s="889">
        <v>265</v>
      </c>
      <c r="I4" s="889">
        <v>159</v>
      </c>
      <c r="J4" s="889">
        <v>116</v>
      </c>
      <c r="K4" s="889">
        <v>76</v>
      </c>
      <c r="L4" s="889">
        <v>42</v>
      </c>
      <c r="M4" s="889">
        <v>39</v>
      </c>
      <c r="N4" s="889">
        <v>46</v>
      </c>
    </row>
    <row r="5" spans="1:16" ht="21.95" customHeight="1">
      <c r="A5" s="890">
        <v>22</v>
      </c>
      <c r="B5" s="893">
        <v>2451</v>
      </c>
      <c r="C5" s="893">
        <v>149</v>
      </c>
      <c r="D5" s="893">
        <v>660</v>
      </c>
      <c r="E5" s="893">
        <v>417</v>
      </c>
      <c r="F5" s="893">
        <v>376</v>
      </c>
      <c r="G5" s="893">
        <v>252</v>
      </c>
      <c r="H5" s="893">
        <v>228</v>
      </c>
      <c r="I5" s="893">
        <v>116</v>
      </c>
      <c r="J5" s="893">
        <v>102</v>
      </c>
      <c r="K5" s="893">
        <v>64</v>
      </c>
      <c r="L5" s="893">
        <v>26</v>
      </c>
      <c r="M5" s="893">
        <v>24</v>
      </c>
      <c r="N5" s="893">
        <v>37</v>
      </c>
    </row>
    <row r="6" spans="1:16" ht="21.95" customHeight="1">
      <c r="A6" s="890">
        <v>27</v>
      </c>
      <c r="B6" s="893">
        <v>2053</v>
      </c>
      <c r="C6" s="893">
        <v>101</v>
      </c>
      <c r="D6" s="893">
        <v>540</v>
      </c>
      <c r="E6" s="893">
        <v>311</v>
      </c>
      <c r="F6" s="893">
        <v>341</v>
      </c>
      <c r="G6" s="893">
        <v>209</v>
      </c>
      <c r="H6" s="893">
        <v>196</v>
      </c>
      <c r="I6" s="893">
        <v>117</v>
      </c>
      <c r="J6" s="893">
        <v>90</v>
      </c>
      <c r="K6" s="893">
        <v>64</v>
      </c>
      <c r="L6" s="893">
        <v>30</v>
      </c>
      <c r="M6" s="893">
        <v>20</v>
      </c>
      <c r="N6" s="893">
        <v>34</v>
      </c>
    </row>
    <row r="7" spans="1:16" ht="21.95" customHeight="1" thickBot="1">
      <c r="A7" s="1554">
        <v>2</v>
      </c>
      <c r="B7" s="1556">
        <v>1752</v>
      </c>
      <c r="C7" s="1556">
        <v>66</v>
      </c>
      <c r="D7" s="1556">
        <v>411</v>
      </c>
      <c r="E7" s="1556">
        <v>262</v>
      </c>
      <c r="F7" s="5439">
        <v>462</v>
      </c>
      <c r="G7" s="5439"/>
      <c r="H7" s="1556">
        <v>197</v>
      </c>
      <c r="I7" s="5439">
        <v>180</v>
      </c>
      <c r="J7" s="5439"/>
      <c r="K7" s="5439">
        <v>124</v>
      </c>
      <c r="L7" s="5439"/>
      <c r="M7" s="5439"/>
      <c r="N7" s="1556">
        <v>50</v>
      </c>
    </row>
    <row r="8" spans="1:16">
      <c r="N8" s="768" t="s">
        <v>5581</v>
      </c>
    </row>
    <row r="9" spans="1:16">
      <c r="A9" s="470" t="s">
        <v>5580</v>
      </c>
    </row>
  </sheetData>
  <mergeCells count="3">
    <mergeCell ref="F7:G7"/>
    <mergeCell ref="I7:J7"/>
    <mergeCell ref="K7:M7"/>
  </mergeCells>
  <phoneticPr fontId="2"/>
  <hyperlinks>
    <hyperlink ref="P2" location="目次!F39" display="目　次" xr:uid="{00000000-0004-0000-1E00-000000000000}"/>
  </hyperlinks>
  <pageMargins left="0.86614173228346458" right="0.86614173228346458" top="0.98425196850393704" bottom="0.98425196850393704" header="0.51181102362204722" footer="0.51181102362204722"/>
  <pageSetup paperSize="9" scale="94"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9"/>
  <sheetViews>
    <sheetView showGridLines="0" zoomScaleNormal="100" workbookViewId="0">
      <selection activeCell="I2" sqref="I2"/>
    </sheetView>
  </sheetViews>
  <sheetFormatPr defaultColWidth="9.875" defaultRowHeight="13.5"/>
  <cols>
    <col min="1" max="16384" width="9.875" style="108"/>
  </cols>
  <sheetData>
    <row r="1" spans="1:9" ht="22.5" customHeight="1" thickBot="1">
      <c r="A1" s="1557" t="s">
        <v>6040</v>
      </c>
      <c r="B1" s="409"/>
      <c r="C1" s="409"/>
      <c r="D1" s="409"/>
      <c r="E1" s="4224"/>
      <c r="F1" s="409"/>
      <c r="G1" s="122" t="s">
        <v>2009</v>
      </c>
    </row>
    <row r="2" spans="1:9" ht="21.95" customHeight="1">
      <c r="A2" s="5440" t="s">
        <v>2008</v>
      </c>
      <c r="B2" s="5442" t="s">
        <v>2007</v>
      </c>
      <c r="C2" s="5442"/>
      <c r="D2" s="5442" t="s">
        <v>2006</v>
      </c>
      <c r="E2" s="5442"/>
      <c r="F2" s="5442" t="s">
        <v>897</v>
      </c>
      <c r="G2" s="5443"/>
      <c r="I2" s="588" t="s">
        <v>8125</v>
      </c>
    </row>
    <row r="3" spans="1:9" ht="21.95" customHeight="1">
      <c r="A3" s="5441"/>
      <c r="B3" s="1154" t="s">
        <v>2005</v>
      </c>
      <c r="C3" s="1154" t="s">
        <v>2004</v>
      </c>
      <c r="D3" s="1154" t="s">
        <v>2005</v>
      </c>
      <c r="E3" s="1154" t="s">
        <v>2004</v>
      </c>
      <c r="F3" s="1154" t="s">
        <v>2005</v>
      </c>
      <c r="G3" s="1155" t="s">
        <v>2004</v>
      </c>
    </row>
    <row r="4" spans="1:9" ht="21.95" customHeight="1">
      <c r="A4" s="1338">
        <v>2</v>
      </c>
      <c r="B4" s="840">
        <v>56</v>
      </c>
      <c r="C4" s="840">
        <v>43956</v>
      </c>
      <c r="D4" s="840">
        <v>260</v>
      </c>
      <c r="E4" s="840">
        <v>122187</v>
      </c>
      <c r="F4" s="840">
        <v>316</v>
      </c>
      <c r="G4" s="840">
        <v>166143</v>
      </c>
    </row>
    <row r="5" spans="1:9" ht="21.95" customHeight="1">
      <c r="A5" s="1338">
        <v>3</v>
      </c>
      <c r="B5" s="840">
        <v>65</v>
      </c>
      <c r="C5" s="840">
        <v>18916</v>
      </c>
      <c r="D5" s="840">
        <v>250</v>
      </c>
      <c r="E5" s="840">
        <v>134675</v>
      </c>
      <c r="F5" s="840">
        <v>315</v>
      </c>
      <c r="G5" s="840">
        <v>153591</v>
      </c>
    </row>
    <row r="6" spans="1:9" ht="21.95" customHeight="1">
      <c r="A6" s="1338">
        <v>4</v>
      </c>
      <c r="B6" s="1156">
        <v>69</v>
      </c>
      <c r="C6" s="348">
        <v>28975</v>
      </c>
      <c r="D6" s="348">
        <v>255</v>
      </c>
      <c r="E6" s="348">
        <v>148014</v>
      </c>
      <c r="F6" s="840">
        <f>B6+D6</f>
        <v>324</v>
      </c>
      <c r="G6" s="840">
        <f>C6+E6</f>
        <v>176989</v>
      </c>
    </row>
    <row r="7" spans="1:9" ht="21.95" customHeight="1">
      <c r="A7" s="1338">
        <v>5</v>
      </c>
      <c r="B7" s="1156">
        <v>66</v>
      </c>
      <c r="C7" s="348">
        <v>22083</v>
      </c>
      <c r="D7" s="348">
        <v>243</v>
      </c>
      <c r="E7" s="348">
        <v>127162</v>
      </c>
      <c r="F7" s="840">
        <f>B7+D7</f>
        <v>309</v>
      </c>
      <c r="G7" s="840">
        <f>C7+E7</f>
        <v>149245</v>
      </c>
    </row>
    <row r="8" spans="1:9" ht="21.95" customHeight="1" thickBot="1">
      <c r="A8" s="3089">
        <v>6</v>
      </c>
      <c r="B8" s="3090">
        <v>60</v>
      </c>
      <c r="C8" s="3090">
        <v>17862</v>
      </c>
      <c r="D8" s="3090">
        <v>236</v>
      </c>
      <c r="E8" s="3090">
        <v>143726</v>
      </c>
      <c r="F8" s="3090">
        <v>296</v>
      </c>
      <c r="G8" s="3090">
        <v>161588</v>
      </c>
    </row>
    <row r="9" spans="1:9" ht="21.75" customHeight="1">
      <c r="A9" s="4224"/>
      <c r="B9" s="4224"/>
      <c r="C9" s="4224"/>
      <c r="D9" s="4224"/>
      <c r="E9" s="4224"/>
      <c r="F9" s="4224"/>
      <c r="G9" s="122" t="s">
        <v>2003</v>
      </c>
    </row>
    <row r="10" spans="1:9" ht="18.75">
      <c r="A10" s="288"/>
      <c r="B10" s="288"/>
      <c r="C10" s="288"/>
      <c r="D10" s="288"/>
      <c r="E10" s="288"/>
      <c r="F10" s="288"/>
      <c r="G10" s="288"/>
    </row>
    <row r="19" spans="4:4">
      <c r="D19" s="110"/>
    </row>
  </sheetData>
  <mergeCells count="4">
    <mergeCell ref="A2:A3"/>
    <mergeCell ref="B2:C2"/>
    <mergeCell ref="D2:E2"/>
    <mergeCell ref="F2:G2"/>
  </mergeCells>
  <phoneticPr fontId="2"/>
  <hyperlinks>
    <hyperlink ref="I2" location="目次!F40" display="目　次" xr:uid="{00000000-0004-0000-1F00-000000000000}"/>
  </hyperlinks>
  <pageMargins left="0.86614173228346458" right="0.86614173228346458" top="0.98425196850393704" bottom="0.98425196850393704" header="0.51181102362204722" footer="0.51181102362204722"/>
  <pageSetup paperSize="9" orientation="landscape" cellComments="asDisplayed"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R24"/>
  <sheetViews>
    <sheetView zoomScale="85" zoomScaleNormal="85" workbookViewId="0">
      <selection activeCell="Q2" sqref="Q2"/>
    </sheetView>
  </sheetViews>
  <sheetFormatPr defaultRowHeight="13.5"/>
  <cols>
    <col min="1" max="1" width="15" style="4954" customWidth="1"/>
    <col min="2" max="2" width="8.625" style="4954" customWidth="1"/>
    <col min="3" max="3" width="4.5" style="4954" bestFit="1" customWidth="1"/>
    <col min="4" max="4" width="8.625" style="4954" customWidth="1"/>
    <col min="5" max="5" width="4.25" style="4954" bestFit="1" customWidth="1"/>
    <col min="6" max="6" width="8.625" style="4954" customWidth="1"/>
    <col min="7" max="7" width="4.25" style="4954" bestFit="1" customWidth="1"/>
    <col min="8" max="8" width="8.625" style="4954" customWidth="1"/>
    <col min="9" max="9" width="4.5" style="4954" bestFit="1" customWidth="1"/>
    <col min="10" max="10" width="8.75" style="4954" customWidth="1"/>
    <col min="11" max="11" width="4.5" style="4954" bestFit="1" customWidth="1"/>
    <col min="12" max="12" width="11.375" style="4954" bestFit="1" customWidth="1"/>
    <col min="13" max="13" width="4.5" style="4954" bestFit="1" customWidth="1"/>
    <col min="14" max="14" width="8.625" style="4954" customWidth="1"/>
    <col min="15" max="15" width="4.5" style="4954" bestFit="1" customWidth="1"/>
    <col min="16" max="1032" width="9" style="4954"/>
    <col min="1033" max="16384" width="9" style="4956"/>
  </cols>
  <sheetData>
    <row r="1" spans="1:1031" ht="15.95" customHeight="1" thickBot="1">
      <c r="A1" s="4951" t="s">
        <v>5743</v>
      </c>
      <c r="B1" s="4952"/>
      <c r="C1" s="4952"/>
      <c r="D1" s="4953"/>
      <c r="E1" s="4953"/>
      <c r="F1" s="4953"/>
      <c r="G1" s="4953"/>
      <c r="H1" s="4953"/>
      <c r="I1" s="4953"/>
      <c r="J1" s="5444" t="s">
        <v>7996</v>
      </c>
      <c r="K1" s="5444"/>
      <c r="L1" s="5444"/>
      <c r="M1" s="5444"/>
      <c r="N1" s="5444"/>
      <c r="O1" s="5444"/>
      <c r="R1" s="4955"/>
      <c r="S1" s="4956"/>
      <c r="T1" s="4955"/>
      <c r="U1" s="4956"/>
      <c r="V1" s="4956"/>
      <c r="W1" s="4956"/>
      <c r="X1" s="4956"/>
      <c r="Y1" s="4956"/>
      <c r="Z1" s="4956"/>
      <c r="AA1" s="4956"/>
      <c r="AB1" s="4956"/>
      <c r="AC1" s="4956"/>
      <c r="AD1" s="4956"/>
      <c r="AE1" s="4956"/>
      <c r="AF1" s="4956"/>
      <c r="AG1" s="4956"/>
      <c r="AH1" s="4956"/>
      <c r="AI1" s="4956"/>
      <c r="AJ1" s="4956"/>
      <c r="AK1" s="4956"/>
      <c r="AL1" s="4956"/>
      <c r="AM1" s="4956"/>
      <c r="AN1" s="4956"/>
      <c r="AO1" s="4956"/>
      <c r="AP1" s="4956"/>
      <c r="AQ1" s="4956"/>
      <c r="AR1" s="4956"/>
      <c r="AS1" s="4956"/>
      <c r="AT1" s="4956"/>
      <c r="AU1" s="4956"/>
      <c r="AV1" s="4956"/>
      <c r="AW1" s="4956"/>
      <c r="AX1" s="4956"/>
      <c r="AY1" s="4956"/>
      <c r="AZ1" s="4956"/>
      <c r="BA1" s="4956"/>
      <c r="BB1" s="4956"/>
      <c r="BC1" s="4956"/>
      <c r="BD1" s="4956"/>
      <c r="BE1" s="4956"/>
      <c r="BF1" s="4956"/>
      <c r="BG1" s="4956"/>
      <c r="BH1" s="4956"/>
      <c r="BI1" s="4956"/>
      <c r="BJ1" s="4956"/>
      <c r="BK1" s="4956"/>
      <c r="BL1" s="4956"/>
      <c r="BM1" s="4956"/>
      <c r="BN1" s="4956"/>
      <c r="BO1" s="4956"/>
      <c r="BP1" s="4956"/>
      <c r="BQ1" s="4956"/>
      <c r="BR1" s="4956"/>
      <c r="BS1" s="4956"/>
      <c r="BT1" s="4956"/>
      <c r="BU1" s="4956"/>
      <c r="BV1" s="4956"/>
      <c r="BW1" s="4956"/>
      <c r="BX1" s="4956"/>
      <c r="BY1" s="4956"/>
      <c r="BZ1" s="4956"/>
      <c r="CA1" s="4956"/>
      <c r="CB1" s="4956"/>
      <c r="CC1" s="4956"/>
      <c r="CD1" s="4956"/>
      <c r="CE1" s="4956"/>
      <c r="CF1" s="4956"/>
      <c r="CG1" s="4956"/>
      <c r="CH1" s="4956"/>
      <c r="CI1" s="4956"/>
      <c r="CJ1" s="4956"/>
      <c r="CK1" s="4956"/>
      <c r="CL1" s="4956"/>
      <c r="CM1" s="4956"/>
      <c r="CN1" s="4956"/>
      <c r="CO1" s="4956"/>
      <c r="CP1" s="4956"/>
      <c r="CQ1" s="4956"/>
      <c r="CR1" s="4956"/>
      <c r="CS1" s="4956"/>
      <c r="CT1" s="4956"/>
      <c r="CU1" s="4956"/>
      <c r="CV1" s="4956"/>
      <c r="CW1" s="4956"/>
      <c r="CX1" s="4956"/>
      <c r="CY1" s="4956"/>
      <c r="CZ1" s="4956"/>
      <c r="DA1" s="4956"/>
      <c r="DB1" s="4956"/>
      <c r="DC1" s="4956"/>
      <c r="DD1" s="4956"/>
      <c r="DE1" s="4956"/>
      <c r="DF1" s="4956"/>
      <c r="DG1" s="4956"/>
      <c r="DH1" s="4956"/>
      <c r="DI1" s="4956"/>
      <c r="DJ1" s="4956"/>
      <c r="DK1" s="4956"/>
      <c r="DL1" s="4956"/>
      <c r="DM1" s="4956"/>
      <c r="DN1" s="4956"/>
      <c r="DO1" s="4956"/>
      <c r="DP1" s="4956"/>
      <c r="DQ1" s="4956"/>
      <c r="DR1" s="4956"/>
      <c r="DS1" s="4956"/>
      <c r="DT1" s="4956"/>
      <c r="DU1" s="4956"/>
      <c r="DV1" s="4956"/>
      <c r="DW1" s="4956"/>
      <c r="DX1" s="4956"/>
      <c r="DY1" s="4956"/>
      <c r="DZ1" s="4956"/>
      <c r="EA1" s="4956"/>
      <c r="EB1" s="4956"/>
      <c r="EC1" s="4956"/>
      <c r="ED1" s="4956"/>
      <c r="EE1" s="4956"/>
      <c r="EF1" s="4956"/>
      <c r="EG1" s="4956"/>
      <c r="EH1" s="4956"/>
      <c r="EI1" s="4956"/>
      <c r="EJ1" s="4956"/>
      <c r="EK1" s="4956"/>
      <c r="EL1" s="4956"/>
      <c r="EM1" s="4956"/>
      <c r="EN1" s="4956"/>
      <c r="EO1" s="4956"/>
      <c r="EP1" s="4956"/>
      <c r="EQ1" s="4956"/>
      <c r="ER1" s="4956"/>
      <c r="ES1" s="4956"/>
      <c r="ET1" s="4956"/>
      <c r="EU1" s="4956"/>
      <c r="EV1" s="4956"/>
      <c r="EW1" s="4956"/>
      <c r="EX1" s="4956"/>
      <c r="EY1" s="4956"/>
      <c r="EZ1" s="4956"/>
      <c r="FA1" s="4956"/>
      <c r="FB1" s="4956"/>
      <c r="FC1" s="4956"/>
      <c r="FD1" s="4956"/>
      <c r="FE1" s="4956"/>
      <c r="FF1" s="4956"/>
      <c r="FG1" s="4956"/>
      <c r="FH1" s="4956"/>
      <c r="FI1" s="4956"/>
      <c r="FJ1" s="4956"/>
      <c r="FK1" s="4956"/>
      <c r="FL1" s="4956"/>
      <c r="FM1" s="4956"/>
      <c r="FN1" s="4956"/>
      <c r="FO1" s="4956"/>
      <c r="FP1" s="4956"/>
      <c r="FQ1" s="4956"/>
      <c r="FR1" s="4956"/>
      <c r="FS1" s="4956"/>
      <c r="FT1" s="4956"/>
      <c r="FU1" s="4956"/>
      <c r="FV1" s="4956"/>
      <c r="FW1" s="4956"/>
      <c r="FX1" s="4956"/>
      <c r="FY1" s="4956"/>
      <c r="FZ1" s="4956"/>
      <c r="GA1" s="4956"/>
      <c r="GB1" s="4956"/>
      <c r="GC1" s="4956"/>
      <c r="GD1" s="4956"/>
      <c r="GE1" s="4956"/>
      <c r="GF1" s="4956"/>
      <c r="GG1" s="4956"/>
      <c r="GH1" s="4956"/>
      <c r="GI1" s="4956"/>
      <c r="GJ1" s="4956"/>
      <c r="GK1" s="4956"/>
      <c r="GL1" s="4956"/>
      <c r="GM1" s="4956"/>
      <c r="GN1" s="4956"/>
      <c r="GO1" s="4956"/>
      <c r="GP1" s="4956"/>
      <c r="GQ1" s="4956"/>
      <c r="GR1" s="4956"/>
      <c r="GS1" s="4956"/>
      <c r="GT1" s="4956"/>
      <c r="GU1" s="4956"/>
      <c r="GV1" s="4956"/>
      <c r="GW1" s="4956"/>
      <c r="GX1" s="4956"/>
      <c r="GY1" s="4956"/>
      <c r="GZ1" s="4956"/>
      <c r="HA1" s="4956"/>
      <c r="HB1" s="4956"/>
      <c r="HC1" s="4956"/>
      <c r="HD1" s="4956"/>
      <c r="HE1" s="4956"/>
      <c r="HF1" s="4956"/>
      <c r="HG1" s="4956"/>
      <c r="HH1" s="4956"/>
      <c r="HI1" s="4956"/>
      <c r="HJ1" s="4956"/>
      <c r="HK1" s="4956"/>
      <c r="HL1" s="4956"/>
      <c r="HM1" s="4956"/>
      <c r="HN1" s="4956"/>
      <c r="HO1" s="4956"/>
      <c r="HP1" s="4956"/>
      <c r="HQ1" s="4956"/>
      <c r="HR1" s="4956"/>
      <c r="HS1" s="4956"/>
      <c r="HT1" s="4956"/>
      <c r="HU1" s="4956"/>
      <c r="HV1" s="4956"/>
      <c r="HW1" s="4956"/>
      <c r="HX1" s="4956"/>
      <c r="HY1" s="4956"/>
      <c r="HZ1" s="4956"/>
      <c r="IA1" s="4956"/>
      <c r="IB1" s="4956"/>
      <c r="IC1" s="4956"/>
      <c r="ID1" s="4956"/>
      <c r="IE1" s="4956"/>
      <c r="IF1" s="4956"/>
      <c r="IG1" s="4956"/>
      <c r="IH1" s="4956"/>
      <c r="II1" s="4956"/>
      <c r="IJ1" s="4956"/>
      <c r="IK1" s="4956"/>
      <c r="IL1" s="4956"/>
      <c r="IM1" s="4956"/>
      <c r="IN1" s="4956"/>
      <c r="IO1" s="4956"/>
      <c r="IP1" s="4956"/>
      <c r="IQ1" s="4956"/>
      <c r="IR1" s="4956"/>
      <c r="IS1" s="4956"/>
      <c r="IT1" s="4956"/>
      <c r="IU1" s="4956"/>
      <c r="IV1" s="4956"/>
      <c r="IW1" s="4956"/>
      <c r="IX1" s="4956"/>
      <c r="IY1" s="4956"/>
      <c r="IZ1" s="4956"/>
      <c r="JA1" s="4956"/>
      <c r="JB1" s="4956"/>
      <c r="JC1" s="4956"/>
      <c r="JD1" s="4956"/>
      <c r="JE1" s="4956"/>
      <c r="JF1" s="4956"/>
      <c r="JG1" s="4956"/>
      <c r="JH1" s="4956"/>
      <c r="JI1" s="4956"/>
      <c r="JJ1" s="4956"/>
      <c r="JK1" s="4956"/>
      <c r="JL1" s="4956"/>
      <c r="JM1" s="4956"/>
      <c r="JN1" s="4956"/>
      <c r="JO1" s="4956"/>
      <c r="JP1" s="4956"/>
      <c r="JQ1" s="4956"/>
      <c r="JR1" s="4956"/>
      <c r="JS1" s="4956"/>
      <c r="JT1" s="4956"/>
      <c r="JU1" s="4956"/>
      <c r="JV1" s="4956"/>
      <c r="JW1" s="4956"/>
      <c r="JX1" s="4956"/>
      <c r="JY1" s="4956"/>
      <c r="JZ1" s="4956"/>
      <c r="KA1" s="4956"/>
      <c r="KB1" s="4956"/>
      <c r="KC1" s="4956"/>
      <c r="KD1" s="4956"/>
      <c r="KE1" s="4956"/>
      <c r="KF1" s="4956"/>
      <c r="KG1" s="4956"/>
      <c r="KH1" s="4956"/>
      <c r="KI1" s="4956"/>
      <c r="KJ1" s="4956"/>
      <c r="KK1" s="4956"/>
      <c r="KL1" s="4956"/>
      <c r="KM1" s="4956"/>
      <c r="KN1" s="4956"/>
      <c r="KO1" s="4956"/>
      <c r="KP1" s="4956"/>
      <c r="KQ1" s="4956"/>
      <c r="KR1" s="4956"/>
      <c r="KS1" s="4956"/>
      <c r="KT1" s="4956"/>
      <c r="KU1" s="4956"/>
      <c r="KV1" s="4956"/>
      <c r="KW1" s="4956"/>
      <c r="KX1" s="4956"/>
      <c r="KY1" s="4956"/>
      <c r="KZ1" s="4956"/>
      <c r="LA1" s="4956"/>
      <c r="LB1" s="4956"/>
      <c r="LC1" s="4956"/>
      <c r="LD1" s="4956"/>
      <c r="LE1" s="4956"/>
      <c r="LF1" s="4956"/>
      <c r="LG1" s="4956"/>
      <c r="LH1" s="4956"/>
      <c r="LI1" s="4956"/>
      <c r="LJ1" s="4956"/>
      <c r="LK1" s="4956"/>
      <c r="LL1" s="4956"/>
      <c r="LM1" s="4956"/>
      <c r="LN1" s="4956"/>
      <c r="LO1" s="4956"/>
      <c r="LP1" s="4956"/>
      <c r="LQ1" s="4956"/>
      <c r="LR1" s="4956"/>
      <c r="LS1" s="4956"/>
      <c r="LT1" s="4956"/>
      <c r="LU1" s="4956"/>
      <c r="LV1" s="4956"/>
      <c r="LW1" s="4956"/>
      <c r="LX1" s="4956"/>
      <c r="LY1" s="4956"/>
      <c r="LZ1" s="4956"/>
      <c r="MA1" s="4956"/>
      <c r="MB1" s="4956"/>
      <c r="MC1" s="4956"/>
      <c r="MD1" s="4956"/>
      <c r="ME1" s="4956"/>
      <c r="MF1" s="4956"/>
      <c r="MG1" s="4956"/>
      <c r="MH1" s="4956"/>
      <c r="MI1" s="4956"/>
      <c r="MJ1" s="4956"/>
      <c r="MK1" s="4956"/>
      <c r="ML1" s="4956"/>
      <c r="MM1" s="4956"/>
      <c r="MN1" s="4956"/>
      <c r="MO1" s="4956"/>
      <c r="MP1" s="4956"/>
      <c r="MQ1" s="4956"/>
      <c r="MR1" s="4956"/>
      <c r="MS1" s="4956"/>
      <c r="MT1" s="4956"/>
      <c r="MU1" s="4956"/>
      <c r="MV1" s="4956"/>
      <c r="MW1" s="4956"/>
      <c r="MX1" s="4956"/>
      <c r="MY1" s="4956"/>
      <c r="MZ1" s="4956"/>
      <c r="NA1" s="4956"/>
      <c r="NB1" s="4956"/>
      <c r="NC1" s="4956"/>
      <c r="ND1" s="4956"/>
      <c r="NE1" s="4956"/>
      <c r="NF1" s="4956"/>
      <c r="NG1" s="4956"/>
      <c r="NH1" s="4956"/>
      <c r="NI1" s="4956"/>
      <c r="NJ1" s="4956"/>
      <c r="NK1" s="4956"/>
      <c r="NL1" s="4956"/>
      <c r="NM1" s="4956"/>
      <c r="NN1" s="4956"/>
      <c r="NO1" s="4956"/>
      <c r="NP1" s="4956"/>
      <c r="NQ1" s="4956"/>
      <c r="NR1" s="4956"/>
      <c r="NS1" s="4956"/>
      <c r="NT1" s="4956"/>
      <c r="NU1" s="4956"/>
      <c r="NV1" s="4956"/>
      <c r="NW1" s="4956"/>
      <c r="NX1" s="4956"/>
      <c r="NY1" s="4956"/>
      <c r="NZ1" s="4956"/>
      <c r="OA1" s="4956"/>
      <c r="OB1" s="4956"/>
      <c r="OC1" s="4956"/>
      <c r="OD1" s="4956"/>
      <c r="OE1" s="4956"/>
      <c r="OF1" s="4956"/>
      <c r="OG1" s="4956"/>
      <c r="OH1" s="4956"/>
      <c r="OI1" s="4956"/>
      <c r="OJ1" s="4956"/>
      <c r="OK1" s="4956"/>
      <c r="OL1" s="4956"/>
      <c r="OM1" s="4956"/>
      <c r="ON1" s="4956"/>
      <c r="OO1" s="4956"/>
      <c r="OP1" s="4956"/>
      <c r="OQ1" s="4956"/>
      <c r="OR1" s="4956"/>
      <c r="OS1" s="4956"/>
      <c r="OT1" s="4956"/>
      <c r="OU1" s="4956"/>
      <c r="OV1" s="4956"/>
      <c r="OW1" s="4956"/>
      <c r="OX1" s="4956"/>
      <c r="OY1" s="4956"/>
      <c r="OZ1" s="4956"/>
      <c r="PA1" s="4956"/>
      <c r="PB1" s="4956"/>
      <c r="PC1" s="4956"/>
      <c r="PD1" s="4956"/>
      <c r="PE1" s="4956"/>
      <c r="PF1" s="4956"/>
      <c r="PG1" s="4956"/>
      <c r="PH1" s="4956"/>
      <c r="PI1" s="4956"/>
      <c r="PJ1" s="4956"/>
      <c r="PK1" s="4956"/>
      <c r="PL1" s="4956"/>
      <c r="PM1" s="4956"/>
      <c r="PN1" s="4956"/>
      <c r="PO1" s="4956"/>
      <c r="PP1" s="4956"/>
      <c r="PQ1" s="4956"/>
      <c r="PR1" s="4956"/>
      <c r="PS1" s="4956"/>
      <c r="PT1" s="4956"/>
      <c r="PU1" s="4956"/>
      <c r="PV1" s="4956"/>
      <c r="PW1" s="4956"/>
      <c r="PX1" s="4956"/>
      <c r="PY1" s="4956"/>
      <c r="PZ1" s="4956"/>
      <c r="QA1" s="4956"/>
      <c r="QB1" s="4956"/>
      <c r="QC1" s="4956"/>
      <c r="QD1" s="4956"/>
      <c r="QE1" s="4956"/>
      <c r="QF1" s="4956"/>
      <c r="QG1" s="4956"/>
      <c r="QH1" s="4956"/>
      <c r="QI1" s="4956"/>
      <c r="QJ1" s="4956"/>
      <c r="QK1" s="4956"/>
      <c r="QL1" s="4956"/>
      <c r="QM1" s="4956"/>
      <c r="QN1" s="4956"/>
      <c r="QO1" s="4956"/>
      <c r="QP1" s="4956"/>
      <c r="QQ1" s="4956"/>
      <c r="QR1" s="4956"/>
      <c r="QS1" s="4956"/>
      <c r="QT1" s="4956"/>
      <c r="QU1" s="4956"/>
      <c r="QV1" s="4956"/>
      <c r="QW1" s="4956"/>
      <c r="QX1" s="4956"/>
      <c r="QY1" s="4956"/>
      <c r="QZ1" s="4956"/>
      <c r="RA1" s="4956"/>
      <c r="RB1" s="4956"/>
      <c r="RC1" s="4956"/>
      <c r="RD1" s="4956"/>
      <c r="RE1" s="4956"/>
      <c r="RF1" s="4956"/>
      <c r="RG1" s="4956"/>
      <c r="RH1" s="4956"/>
      <c r="RI1" s="4956"/>
      <c r="RJ1" s="4956"/>
      <c r="RK1" s="4956"/>
      <c r="RL1" s="4956"/>
      <c r="RM1" s="4956"/>
      <c r="RN1" s="4956"/>
      <c r="RO1" s="4956"/>
      <c r="RP1" s="4956"/>
      <c r="RQ1" s="4956"/>
      <c r="RR1" s="4956"/>
      <c r="RS1" s="4956"/>
      <c r="RT1" s="4956"/>
      <c r="RU1" s="4956"/>
      <c r="RV1" s="4956"/>
      <c r="RW1" s="4956"/>
      <c r="RX1" s="4956"/>
      <c r="RY1" s="4956"/>
      <c r="RZ1" s="4956"/>
      <c r="SA1" s="4956"/>
      <c r="SB1" s="4956"/>
      <c r="SC1" s="4956"/>
      <c r="SD1" s="4956"/>
      <c r="SE1" s="4956"/>
      <c r="SF1" s="4956"/>
      <c r="SG1" s="4956"/>
      <c r="SH1" s="4956"/>
      <c r="SI1" s="4956"/>
      <c r="SJ1" s="4956"/>
      <c r="SK1" s="4956"/>
      <c r="SL1" s="4956"/>
      <c r="SM1" s="4956"/>
      <c r="SN1" s="4956"/>
      <c r="SO1" s="4956"/>
      <c r="SP1" s="4956"/>
      <c r="SQ1" s="4956"/>
      <c r="SR1" s="4956"/>
      <c r="SS1" s="4956"/>
      <c r="ST1" s="4956"/>
      <c r="SU1" s="4956"/>
      <c r="SV1" s="4956"/>
      <c r="SW1" s="4956"/>
      <c r="SX1" s="4956"/>
      <c r="SY1" s="4956"/>
      <c r="SZ1" s="4956"/>
      <c r="TA1" s="4956"/>
      <c r="TB1" s="4956"/>
      <c r="TC1" s="4956"/>
      <c r="TD1" s="4956"/>
      <c r="TE1" s="4956"/>
      <c r="TF1" s="4956"/>
      <c r="TG1" s="4956"/>
      <c r="TH1" s="4956"/>
      <c r="TI1" s="4956"/>
      <c r="TJ1" s="4956"/>
      <c r="TK1" s="4956"/>
      <c r="TL1" s="4956"/>
      <c r="TM1" s="4956"/>
      <c r="TN1" s="4956"/>
      <c r="TO1" s="4956"/>
      <c r="TP1" s="4956"/>
      <c r="TQ1" s="4956"/>
      <c r="TR1" s="4956"/>
      <c r="TS1" s="4956"/>
      <c r="TT1" s="4956"/>
      <c r="TU1" s="4956"/>
      <c r="TV1" s="4956"/>
      <c r="TW1" s="4956"/>
      <c r="TX1" s="4956"/>
      <c r="TY1" s="4956"/>
      <c r="TZ1" s="4956"/>
      <c r="UA1" s="4956"/>
      <c r="UB1" s="4956"/>
      <c r="UC1" s="4956"/>
      <c r="UD1" s="4956"/>
      <c r="UE1" s="4956"/>
      <c r="UF1" s="4956"/>
      <c r="UG1" s="4956"/>
      <c r="UH1" s="4956"/>
      <c r="UI1" s="4956"/>
      <c r="UJ1" s="4956"/>
      <c r="UK1" s="4956"/>
      <c r="UL1" s="4956"/>
      <c r="UM1" s="4956"/>
      <c r="UN1" s="4956"/>
      <c r="UO1" s="4956"/>
      <c r="UP1" s="4956"/>
      <c r="UQ1" s="4956"/>
      <c r="UR1" s="4956"/>
      <c r="US1" s="4956"/>
      <c r="UT1" s="4956"/>
      <c r="UU1" s="4956"/>
      <c r="UV1" s="4956"/>
      <c r="UW1" s="4956"/>
      <c r="UX1" s="4956"/>
      <c r="UY1" s="4956"/>
      <c r="UZ1" s="4956"/>
      <c r="VA1" s="4956"/>
      <c r="VB1" s="4956"/>
      <c r="VC1" s="4956"/>
      <c r="VD1" s="4956"/>
      <c r="VE1" s="4956"/>
      <c r="VF1" s="4956"/>
      <c r="VG1" s="4956"/>
      <c r="VH1" s="4956"/>
      <c r="VI1" s="4956"/>
      <c r="VJ1" s="4956"/>
      <c r="VK1" s="4956"/>
      <c r="VL1" s="4956"/>
      <c r="VM1" s="4956"/>
      <c r="VN1" s="4956"/>
      <c r="VO1" s="4956"/>
      <c r="VP1" s="4956"/>
      <c r="VQ1" s="4956"/>
      <c r="VR1" s="4956"/>
      <c r="VS1" s="4956"/>
      <c r="VT1" s="4956"/>
      <c r="VU1" s="4956"/>
      <c r="VV1" s="4956"/>
      <c r="VW1" s="4956"/>
      <c r="VX1" s="4956"/>
      <c r="VY1" s="4956"/>
      <c r="VZ1" s="4956"/>
      <c r="WA1" s="4956"/>
      <c r="WB1" s="4956"/>
      <c r="WC1" s="4956"/>
      <c r="WD1" s="4956"/>
      <c r="WE1" s="4956"/>
      <c r="WF1" s="4956"/>
      <c r="WG1" s="4956"/>
      <c r="WH1" s="4956"/>
      <c r="WI1" s="4956"/>
      <c r="WJ1" s="4956"/>
      <c r="WK1" s="4956"/>
      <c r="WL1" s="4956"/>
      <c r="WM1" s="4956"/>
      <c r="WN1" s="4956"/>
      <c r="WO1" s="4956"/>
      <c r="WP1" s="4956"/>
      <c r="WQ1" s="4956"/>
      <c r="WR1" s="4956"/>
      <c r="WS1" s="4956"/>
      <c r="WT1" s="4956"/>
      <c r="WU1" s="4956"/>
      <c r="WV1" s="4956"/>
      <c r="WW1" s="4956"/>
      <c r="WX1" s="4956"/>
      <c r="WY1" s="4956"/>
      <c r="WZ1" s="4956"/>
      <c r="XA1" s="4956"/>
      <c r="XB1" s="4956"/>
      <c r="XC1" s="4956"/>
      <c r="XD1" s="4956"/>
      <c r="XE1" s="4956"/>
      <c r="XF1" s="4956"/>
      <c r="XG1" s="4956"/>
      <c r="XH1" s="4956"/>
      <c r="XI1" s="4956"/>
      <c r="XJ1" s="4956"/>
      <c r="XK1" s="4956"/>
      <c r="XL1" s="4956"/>
      <c r="XM1" s="4956"/>
      <c r="XN1" s="4956"/>
      <c r="XO1" s="4956"/>
      <c r="XP1" s="4956"/>
      <c r="XQ1" s="4956"/>
      <c r="XR1" s="4956"/>
      <c r="XS1" s="4956"/>
      <c r="XT1" s="4956"/>
      <c r="XU1" s="4956"/>
      <c r="XV1" s="4956"/>
      <c r="XW1" s="4956"/>
      <c r="XX1" s="4956"/>
      <c r="XY1" s="4956"/>
      <c r="XZ1" s="4956"/>
      <c r="YA1" s="4956"/>
      <c r="YB1" s="4956"/>
      <c r="YC1" s="4956"/>
      <c r="YD1" s="4956"/>
      <c r="YE1" s="4956"/>
      <c r="YF1" s="4956"/>
      <c r="YG1" s="4956"/>
      <c r="YH1" s="4956"/>
      <c r="YI1" s="4956"/>
      <c r="YJ1" s="4956"/>
      <c r="YK1" s="4956"/>
      <c r="YL1" s="4956"/>
      <c r="YM1" s="4956"/>
      <c r="YN1" s="4956"/>
      <c r="YO1" s="4956"/>
      <c r="YP1" s="4956"/>
      <c r="YQ1" s="4956"/>
      <c r="YR1" s="4956"/>
      <c r="YS1" s="4956"/>
      <c r="YT1" s="4956"/>
      <c r="YU1" s="4956"/>
      <c r="YV1" s="4956"/>
      <c r="YW1" s="4956"/>
      <c r="YX1" s="4956"/>
      <c r="YY1" s="4956"/>
      <c r="YZ1" s="4956"/>
      <c r="ZA1" s="4956"/>
      <c r="ZB1" s="4956"/>
      <c r="ZC1" s="4956"/>
      <c r="ZD1" s="4956"/>
      <c r="ZE1" s="4956"/>
      <c r="ZF1" s="4956"/>
      <c r="ZG1" s="4956"/>
      <c r="ZH1" s="4956"/>
      <c r="ZI1" s="4956"/>
      <c r="ZJ1" s="4956"/>
      <c r="ZK1" s="4956"/>
      <c r="ZL1" s="4956"/>
      <c r="ZM1" s="4956"/>
      <c r="ZN1" s="4956"/>
      <c r="ZO1" s="4956"/>
      <c r="ZP1" s="4956"/>
      <c r="ZQ1" s="4956"/>
      <c r="ZR1" s="4956"/>
      <c r="ZS1" s="4956"/>
      <c r="ZT1" s="4956"/>
      <c r="ZU1" s="4956"/>
      <c r="ZV1" s="4956"/>
      <c r="ZW1" s="4956"/>
      <c r="ZX1" s="4956"/>
      <c r="ZY1" s="4956"/>
      <c r="ZZ1" s="4956"/>
      <c r="AAA1" s="4956"/>
      <c r="AAB1" s="4956"/>
      <c r="AAC1" s="4956"/>
      <c r="AAD1" s="4956"/>
      <c r="AAE1" s="4956"/>
      <c r="AAF1" s="4956"/>
      <c r="AAG1" s="4956"/>
      <c r="AAH1" s="4956"/>
      <c r="AAI1" s="4956"/>
      <c r="AAJ1" s="4956"/>
      <c r="AAK1" s="4956"/>
      <c r="AAL1" s="4956"/>
      <c r="AAM1" s="4956"/>
      <c r="AAN1" s="4956"/>
      <c r="AAO1" s="4956"/>
      <c r="AAP1" s="4956"/>
      <c r="AAQ1" s="4956"/>
      <c r="AAR1" s="4956"/>
      <c r="AAS1" s="4956"/>
      <c r="AAT1" s="4956"/>
      <c r="AAU1" s="4956"/>
      <c r="AAV1" s="4956"/>
      <c r="AAW1" s="4956"/>
      <c r="AAX1" s="4956"/>
      <c r="AAY1" s="4956"/>
      <c r="AAZ1" s="4956"/>
      <c r="ABA1" s="4956"/>
      <c r="ABB1" s="4956"/>
      <c r="ABC1" s="4956"/>
      <c r="ABD1" s="4956"/>
      <c r="ABE1" s="4956"/>
      <c r="ABF1" s="4956"/>
      <c r="ABG1" s="4956"/>
      <c r="ABH1" s="4956"/>
      <c r="ABI1" s="4956"/>
      <c r="ABJ1" s="4956"/>
      <c r="ABK1" s="4956"/>
      <c r="ABL1" s="4956"/>
      <c r="ABM1" s="4956"/>
      <c r="ABN1" s="4956"/>
      <c r="ABO1" s="4956"/>
      <c r="ABP1" s="4956"/>
      <c r="ABQ1" s="4956"/>
      <c r="ABR1" s="4956"/>
      <c r="ABS1" s="4956"/>
      <c r="ABT1" s="4956"/>
      <c r="ABU1" s="4956"/>
      <c r="ABV1" s="4956"/>
      <c r="ABW1" s="4956"/>
      <c r="ABX1" s="4956"/>
      <c r="ABY1" s="4956"/>
      <c r="ABZ1" s="4956"/>
      <c r="ACA1" s="4956"/>
      <c r="ACB1" s="4956"/>
      <c r="ACC1" s="4956"/>
      <c r="ACD1" s="4956"/>
      <c r="ACE1" s="4956"/>
      <c r="ACF1" s="4956"/>
      <c r="ACG1" s="4956"/>
      <c r="ACH1" s="4956"/>
      <c r="ACI1" s="4956"/>
      <c r="ACJ1" s="4956"/>
      <c r="ACK1" s="4956"/>
      <c r="ACL1" s="4956"/>
      <c r="ACM1" s="4956"/>
      <c r="ACN1" s="4956"/>
      <c r="ACO1" s="4956"/>
      <c r="ACP1" s="4956"/>
      <c r="ACQ1" s="4956"/>
      <c r="ACR1" s="4956"/>
      <c r="ACS1" s="4956"/>
      <c r="ACT1" s="4956"/>
      <c r="ACU1" s="4956"/>
      <c r="ACV1" s="4956"/>
      <c r="ACW1" s="4956"/>
      <c r="ACX1" s="4956"/>
      <c r="ACY1" s="4956"/>
      <c r="ACZ1" s="4956"/>
      <c r="ADA1" s="4956"/>
      <c r="ADB1" s="4956"/>
      <c r="ADC1" s="4956"/>
      <c r="ADD1" s="4956"/>
      <c r="ADE1" s="4956"/>
      <c r="ADF1" s="4956"/>
      <c r="ADG1" s="4956"/>
      <c r="ADH1" s="4956"/>
      <c r="ADI1" s="4956"/>
      <c r="ADJ1" s="4956"/>
      <c r="ADK1" s="4956"/>
      <c r="ADL1" s="4956"/>
      <c r="ADM1" s="4956"/>
      <c r="ADN1" s="4956"/>
      <c r="ADO1" s="4956"/>
      <c r="ADP1" s="4956"/>
      <c r="ADQ1" s="4956"/>
      <c r="ADR1" s="4956"/>
      <c r="ADS1" s="4956"/>
      <c r="ADT1" s="4956"/>
      <c r="ADU1" s="4956"/>
      <c r="ADV1" s="4956"/>
      <c r="ADW1" s="4956"/>
      <c r="ADX1" s="4956"/>
      <c r="ADY1" s="4956"/>
      <c r="ADZ1" s="4956"/>
      <c r="AEA1" s="4956"/>
      <c r="AEB1" s="4956"/>
      <c r="AEC1" s="4956"/>
      <c r="AED1" s="4956"/>
      <c r="AEE1" s="4956"/>
      <c r="AEF1" s="4956"/>
      <c r="AEG1" s="4956"/>
      <c r="AEH1" s="4956"/>
      <c r="AEI1" s="4956"/>
      <c r="AEJ1" s="4956"/>
      <c r="AEK1" s="4956"/>
      <c r="AEL1" s="4956"/>
      <c r="AEM1" s="4956"/>
      <c r="AEN1" s="4956"/>
      <c r="AEO1" s="4956"/>
      <c r="AEP1" s="4956"/>
      <c r="AEQ1" s="4956"/>
      <c r="AER1" s="4956"/>
      <c r="AES1" s="4956"/>
      <c r="AET1" s="4956"/>
      <c r="AEU1" s="4956"/>
      <c r="AEV1" s="4956"/>
      <c r="AEW1" s="4956"/>
      <c r="AEX1" s="4956"/>
      <c r="AEY1" s="4956"/>
      <c r="AEZ1" s="4956"/>
      <c r="AFA1" s="4956"/>
      <c r="AFB1" s="4956"/>
      <c r="AFC1" s="4956"/>
      <c r="AFD1" s="4956"/>
      <c r="AFE1" s="4956"/>
      <c r="AFF1" s="4956"/>
      <c r="AFG1" s="4956"/>
      <c r="AFH1" s="4956"/>
      <c r="AFI1" s="4956"/>
      <c r="AFJ1" s="4956"/>
      <c r="AFK1" s="4956"/>
      <c r="AFL1" s="4956"/>
      <c r="AFM1" s="4956"/>
      <c r="AFN1" s="4956"/>
      <c r="AFO1" s="4956"/>
      <c r="AFP1" s="4956"/>
      <c r="AFQ1" s="4956"/>
      <c r="AFR1" s="4956"/>
      <c r="AFS1" s="4956"/>
      <c r="AFT1" s="4956"/>
      <c r="AFU1" s="4956"/>
      <c r="AFV1" s="4956"/>
      <c r="AFW1" s="4956"/>
      <c r="AFX1" s="4956"/>
      <c r="AFY1" s="4956"/>
      <c r="AFZ1" s="4956"/>
      <c r="AGA1" s="4956"/>
      <c r="AGB1" s="4956"/>
      <c r="AGC1" s="4956"/>
      <c r="AGD1" s="4956"/>
      <c r="AGE1" s="4956"/>
      <c r="AGF1" s="4956"/>
      <c r="AGG1" s="4956"/>
      <c r="AGH1" s="4956"/>
      <c r="AGI1" s="4956"/>
      <c r="AGJ1" s="4956"/>
      <c r="AGK1" s="4956"/>
      <c r="AGL1" s="4956"/>
      <c r="AGM1" s="4956"/>
      <c r="AGN1" s="4956"/>
      <c r="AGO1" s="4956"/>
      <c r="AGP1" s="4956"/>
      <c r="AGQ1" s="4956"/>
      <c r="AGR1" s="4956"/>
      <c r="AGS1" s="4956"/>
      <c r="AGT1" s="4956"/>
      <c r="AGU1" s="4956"/>
      <c r="AGV1" s="4956"/>
      <c r="AGW1" s="4956"/>
      <c r="AGX1" s="4956"/>
      <c r="AGY1" s="4956"/>
      <c r="AGZ1" s="4956"/>
      <c r="AHA1" s="4956"/>
      <c r="AHB1" s="4956"/>
      <c r="AHC1" s="4956"/>
      <c r="AHD1" s="4956"/>
      <c r="AHE1" s="4956"/>
      <c r="AHF1" s="4956"/>
      <c r="AHG1" s="4956"/>
      <c r="AHH1" s="4956"/>
      <c r="AHI1" s="4956"/>
      <c r="AHJ1" s="4956"/>
      <c r="AHK1" s="4956"/>
      <c r="AHL1" s="4956"/>
      <c r="AHM1" s="4956"/>
      <c r="AHN1" s="4956"/>
      <c r="AHO1" s="4956"/>
      <c r="AHP1" s="4956"/>
      <c r="AHQ1" s="4956"/>
      <c r="AHR1" s="4956"/>
      <c r="AHS1" s="4956"/>
      <c r="AHT1" s="4956"/>
      <c r="AHU1" s="4956"/>
      <c r="AHV1" s="4956"/>
      <c r="AHW1" s="4956"/>
      <c r="AHX1" s="4956"/>
      <c r="AHY1" s="4956"/>
      <c r="AHZ1" s="4956"/>
      <c r="AIA1" s="4956"/>
      <c r="AIB1" s="4956"/>
      <c r="AIC1" s="4956"/>
      <c r="AID1" s="4956"/>
      <c r="AIE1" s="4956"/>
      <c r="AIF1" s="4956"/>
      <c r="AIG1" s="4956"/>
      <c r="AIH1" s="4956"/>
      <c r="AII1" s="4956"/>
      <c r="AIJ1" s="4956"/>
      <c r="AIK1" s="4956"/>
      <c r="AIL1" s="4956"/>
      <c r="AIM1" s="4956"/>
      <c r="AIN1" s="4956"/>
      <c r="AIO1" s="4956"/>
      <c r="AIP1" s="4956"/>
      <c r="AIQ1" s="4956"/>
      <c r="AIR1" s="4956"/>
      <c r="AIS1" s="4956"/>
      <c r="AIT1" s="4956"/>
      <c r="AIU1" s="4956"/>
      <c r="AIV1" s="4956"/>
      <c r="AIW1" s="4956"/>
      <c r="AIX1" s="4956"/>
      <c r="AIY1" s="4956"/>
      <c r="AIZ1" s="4956"/>
      <c r="AJA1" s="4956"/>
      <c r="AJB1" s="4956"/>
      <c r="AJC1" s="4956"/>
      <c r="AJD1" s="4956"/>
      <c r="AJE1" s="4956"/>
      <c r="AJF1" s="4956"/>
      <c r="AJG1" s="4956"/>
      <c r="AJH1" s="4956"/>
      <c r="AJI1" s="4956"/>
      <c r="AJJ1" s="4956"/>
      <c r="AJK1" s="4956"/>
      <c r="AJL1" s="4956"/>
      <c r="AJM1" s="4956"/>
      <c r="AJN1" s="4956"/>
      <c r="AJO1" s="4956"/>
      <c r="AJP1" s="4956"/>
      <c r="AJQ1" s="4956"/>
      <c r="AJR1" s="4956"/>
      <c r="AJS1" s="4956"/>
      <c r="AJT1" s="4956"/>
      <c r="AJU1" s="4956"/>
      <c r="AJV1" s="4956"/>
      <c r="AJW1" s="4956"/>
      <c r="AJX1" s="4956"/>
      <c r="AJY1" s="4956"/>
      <c r="AJZ1" s="4956"/>
      <c r="AKA1" s="4956"/>
      <c r="AKB1" s="4956"/>
      <c r="AKC1" s="4956"/>
      <c r="AKD1" s="4956"/>
      <c r="AKE1" s="4956"/>
      <c r="AKF1" s="4956"/>
      <c r="AKG1" s="4956"/>
      <c r="AKH1" s="4956"/>
      <c r="AKI1" s="4956"/>
      <c r="AKJ1" s="4956"/>
      <c r="AKK1" s="4956"/>
      <c r="AKL1" s="4956"/>
      <c r="AKM1" s="4956"/>
      <c r="AKN1" s="4956"/>
      <c r="AKO1" s="4956"/>
      <c r="AKP1" s="4956"/>
      <c r="AKQ1" s="4956"/>
      <c r="AKR1" s="4956"/>
      <c r="AKS1" s="4956"/>
      <c r="AKT1" s="4956"/>
      <c r="AKU1" s="4956"/>
      <c r="AKV1" s="4956"/>
      <c r="AKW1" s="4956"/>
      <c r="AKX1" s="4956"/>
      <c r="AKY1" s="4956"/>
      <c r="AKZ1" s="4956"/>
      <c r="ALA1" s="4956"/>
      <c r="ALB1" s="4956"/>
      <c r="ALC1" s="4956"/>
      <c r="ALD1" s="4956"/>
      <c r="ALE1" s="4956"/>
      <c r="ALF1" s="4956"/>
      <c r="ALG1" s="4956"/>
      <c r="ALH1" s="4956"/>
      <c r="ALI1" s="4956"/>
      <c r="ALJ1" s="4956"/>
      <c r="ALK1" s="4956"/>
      <c r="ALL1" s="4956"/>
      <c r="ALM1" s="4956"/>
      <c r="ALN1" s="4956"/>
      <c r="ALO1" s="4956"/>
      <c r="ALP1" s="4956"/>
      <c r="ALQ1" s="4956"/>
      <c r="ALR1" s="4956"/>
      <c r="ALS1" s="4956"/>
      <c r="ALT1" s="4956"/>
      <c r="ALU1" s="4956"/>
      <c r="ALV1" s="4956"/>
      <c r="ALW1" s="4956"/>
      <c r="ALX1" s="4956"/>
      <c r="ALY1" s="4956"/>
      <c r="ALZ1" s="4956"/>
      <c r="AMA1" s="4956"/>
      <c r="AMB1" s="4956"/>
      <c r="AMC1" s="4956"/>
      <c r="AMD1" s="4956"/>
      <c r="AME1" s="4956"/>
      <c r="AMF1" s="4956"/>
      <c r="AMG1" s="4956"/>
      <c r="AMH1" s="4956"/>
      <c r="AMI1" s="4956"/>
      <c r="AMJ1" s="4956"/>
      <c r="AMK1" s="4956"/>
      <c r="AML1" s="4956"/>
      <c r="AMM1" s="4956"/>
      <c r="AMN1" s="4956"/>
      <c r="AMO1" s="4956"/>
      <c r="AMP1" s="4956"/>
      <c r="AMQ1" s="4956"/>
    </row>
    <row r="2" spans="1:1031" s="4954" customFormat="1" ht="15.95" customHeight="1">
      <c r="A2" s="5445" t="s">
        <v>5733</v>
      </c>
      <c r="B2" s="5447" t="s">
        <v>5742</v>
      </c>
      <c r="C2" s="5448"/>
      <c r="D2" s="5447" t="s">
        <v>5741</v>
      </c>
      <c r="E2" s="5449"/>
      <c r="F2" s="5449"/>
      <c r="G2" s="5449"/>
      <c r="H2" s="5449"/>
      <c r="I2" s="5449"/>
      <c r="J2" s="5449"/>
      <c r="K2" s="5448"/>
      <c r="L2" s="5447" t="s">
        <v>5740</v>
      </c>
      <c r="M2" s="5449"/>
      <c r="N2" s="5449"/>
      <c r="O2" s="5449"/>
      <c r="P2" s="4953"/>
      <c r="Q2" s="5121" t="s">
        <v>8125</v>
      </c>
    </row>
    <row r="3" spans="1:1031" ht="27" customHeight="1">
      <c r="A3" s="5446"/>
      <c r="B3" s="5450" t="s">
        <v>5739</v>
      </c>
      <c r="C3" s="5451"/>
      <c r="D3" s="5450" t="s">
        <v>5526</v>
      </c>
      <c r="E3" s="5451"/>
      <c r="F3" s="5450" t="s">
        <v>5738</v>
      </c>
      <c r="G3" s="5451"/>
      <c r="H3" s="5450" t="s">
        <v>5737</v>
      </c>
      <c r="I3" s="5451"/>
      <c r="J3" s="5450" t="s">
        <v>5736</v>
      </c>
      <c r="K3" s="5451"/>
      <c r="L3" s="5450" t="s">
        <v>5735</v>
      </c>
      <c r="M3" s="5451"/>
      <c r="N3" s="5450" t="s">
        <v>5734</v>
      </c>
      <c r="O3" s="5453"/>
      <c r="P3" s="4953"/>
      <c r="Q3" s="4956"/>
      <c r="R3" s="4956"/>
      <c r="S3" s="4956"/>
      <c r="T3" s="4956"/>
      <c r="U3" s="4956"/>
      <c r="V3" s="4956"/>
      <c r="W3" s="4956"/>
      <c r="X3" s="4956"/>
      <c r="Y3" s="4956"/>
      <c r="Z3" s="4956"/>
      <c r="AA3" s="4956"/>
      <c r="AB3" s="4956"/>
      <c r="AC3" s="4956"/>
      <c r="AD3" s="4956"/>
      <c r="AE3" s="4956"/>
      <c r="AF3" s="4956"/>
      <c r="AG3" s="4956"/>
      <c r="AH3" s="4956"/>
      <c r="AI3" s="4956"/>
      <c r="AJ3" s="4956"/>
      <c r="AK3" s="4956"/>
      <c r="AL3" s="4956"/>
      <c r="AM3" s="4956"/>
      <c r="AN3" s="4956"/>
      <c r="AO3" s="4956"/>
      <c r="AP3" s="4956"/>
      <c r="AQ3" s="4956"/>
      <c r="AR3" s="4956"/>
      <c r="AS3" s="4956"/>
      <c r="AT3" s="4956"/>
      <c r="AU3" s="4956"/>
      <c r="AV3" s="4956"/>
      <c r="AW3" s="4956"/>
      <c r="AX3" s="4956"/>
      <c r="AY3" s="4956"/>
      <c r="AZ3" s="4956"/>
      <c r="BA3" s="4956"/>
      <c r="BB3" s="4956"/>
      <c r="BC3" s="4956"/>
      <c r="BD3" s="4956"/>
      <c r="BE3" s="4956"/>
      <c r="BF3" s="4956"/>
      <c r="BG3" s="4956"/>
      <c r="BH3" s="4956"/>
      <c r="BI3" s="4956"/>
      <c r="BJ3" s="4956"/>
      <c r="BK3" s="4956"/>
      <c r="BL3" s="4956"/>
      <c r="BM3" s="4956"/>
      <c r="BN3" s="4956"/>
      <c r="BO3" s="4956"/>
      <c r="BP3" s="4956"/>
      <c r="BQ3" s="4956"/>
      <c r="BR3" s="4956"/>
      <c r="BS3" s="4956"/>
      <c r="BT3" s="4956"/>
      <c r="BU3" s="4956"/>
      <c r="BV3" s="4956"/>
      <c r="BW3" s="4956"/>
      <c r="BX3" s="4956"/>
      <c r="BY3" s="4956"/>
      <c r="BZ3" s="4956"/>
      <c r="CA3" s="4956"/>
      <c r="CB3" s="4956"/>
      <c r="CC3" s="4956"/>
      <c r="CD3" s="4956"/>
      <c r="CE3" s="4956"/>
      <c r="CF3" s="4956"/>
      <c r="CG3" s="4956"/>
      <c r="CH3" s="4956"/>
      <c r="CI3" s="4956"/>
      <c r="CJ3" s="4956"/>
      <c r="CK3" s="4956"/>
      <c r="CL3" s="4956"/>
      <c r="CM3" s="4956"/>
      <c r="CN3" s="4956"/>
      <c r="CO3" s="4956"/>
      <c r="CP3" s="4956"/>
      <c r="CQ3" s="4956"/>
      <c r="CR3" s="4956"/>
      <c r="CS3" s="4956"/>
      <c r="CT3" s="4956"/>
      <c r="CU3" s="4956"/>
      <c r="CV3" s="4956"/>
      <c r="CW3" s="4956"/>
      <c r="CX3" s="4956"/>
      <c r="CY3" s="4956"/>
      <c r="CZ3" s="4956"/>
      <c r="DA3" s="4956"/>
      <c r="DB3" s="4956"/>
      <c r="DC3" s="4956"/>
      <c r="DD3" s="4956"/>
      <c r="DE3" s="4956"/>
      <c r="DF3" s="4956"/>
      <c r="DG3" s="4956"/>
      <c r="DH3" s="4956"/>
      <c r="DI3" s="4956"/>
      <c r="DJ3" s="4956"/>
      <c r="DK3" s="4956"/>
      <c r="DL3" s="4956"/>
      <c r="DM3" s="4956"/>
      <c r="DN3" s="4956"/>
      <c r="DO3" s="4956"/>
      <c r="DP3" s="4956"/>
      <c r="DQ3" s="4956"/>
      <c r="DR3" s="4956"/>
      <c r="DS3" s="4956"/>
      <c r="DT3" s="4956"/>
      <c r="DU3" s="4956"/>
      <c r="DV3" s="4956"/>
      <c r="DW3" s="4956"/>
      <c r="DX3" s="4956"/>
      <c r="DY3" s="4956"/>
      <c r="DZ3" s="4956"/>
      <c r="EA3" s="4956"/>
      <c r="EB3" s="4956"/>
      <c r="EC3" s="4956"/>
      <c r="ED3" s="4956"/>
      <c r="EE3" s="4956"/>
      <c r="EF3" s="4956"/>
      <c r="EG3" s="4956"/>
      <c r="EH3" s="4956"/>
      <c r="EI3" s="4956"/>
      <c r="EJ3" s="4956"/>
      <c r="EK3" s="4956"/>
      <c r="EL3" s="4956"/>
      <c r="EM3" s="4956"/>
      <c r="EN3" s="4956"/>
      <c r="EO3" s="4956"/>
      <c r="EP3" s="4956"/>
      <c r="EQ3" s="4956"/>
      <c r="ER3" s="4956"/>
      <c r="ES3" s="4956"/>
      <c r="ET3" s="4956"/>
      <c r="EU3" s="4956"/>
      <c r="EV3" s="4956"/>
      <c r="EW3" s="4956"/>
      <c r="EX3" s="4956"/>
      <c r="EY3" s="4956"/>
      <c r="EZ3" s="4956"/>
      <c r="FA3" s="4956"/>
      <c r="FB3" s="4956"/>
      <c r="FC3" s="4956"/>
      <c r="FD3" s="4956"/>
      <c r="FE3" s="4956"/>
      <c r="FF3" s="4956"/>
      <c r="FG3" s="4956"/>
      <c r="FH3" s="4956"/>
      <c r="FI3" s="4956"/>
      <c r="FJ3" s="4956"/>
      <c r="FK3" s="4956"/>
      <c r="FL3" s="4956"/>
      <c r="FM3" s="4956"/>
      <c r="FN3" s="4956"/>
      <c r="FO3" s="4956"/>
      <c r="FP3" s="4956"/>
      <c r="FQ3" s="4956"/>
      <c r="FR3" s="4956"/>
      <c r="FS3" s="4956"/>
      <c r="FT3" s="4956"/>
      <c r="FU3" s="4956"/>
      <c r="FV3" s="4956"/>
      <c r="FW3" s="4956"/>
      <c r="FX3" s="4956"/>
      <c r="FY3" s="4956"/>
      <c r="FZ3" s="4956"/>
      <c r="GA3" s="4956"/>
      <c r="GB3" s="4956"/>
      <c r="GC3" s="4956"/>
      <c r="GD3" s="4956"/>
      <c r="GE3" s="4956"/>
      <c r="GF3" s="4956"/>
      <c r="GG3" s="4956"/>
      <c r="GH3" s="4956"/>
      <c r="GI3" s="4956"/>
      <c r="GJ3" s="4956"/>
      <c r="GK3" s="4956"/>
      <c r="GL3" s="4956"/>
      <c r="GM3" s="4956"/>
      <c r="GN3" s="4956"/>
      <c r="GO3" s="4956"/>
      <c r="GP3" s="4956"/>
      <c r="GQ3" s="4956"/>
      <c r="GR3" s="4956"/>
      <c r="GS3" s="4956"/>
      <c r="GT3" s="4956"/>
      <c r="GU3" s="4956"/>
      <c r="GV3" s="4956"/>
      <c r="GW3" s="4956"/>
      <c r="GX3" s="4956"/>
      <c r="GY3" s="4956"/>
      <c r="GZ3" s="4956"/>
      <c r="HA3" s="4956"/>
      <c r="HB3" s="4956"/>
      <c r="HC3" s="4956"/>
      <c r="HD3" s="4956"/>
      <c r="HE3" s="4956"/>
      <c r="HF3" s="4956"/>
      <c r="HG3" s="4956"/>
      <c r="HH3" s="4956"/>
      <c r="HI3" s="4956"/>
      <c r="HJ3" s="4956"/>
      <c r="HK3" s="4956"/>
      <c r="HL3" s="4956"/>
      <c r="HM3" s="4956"/>
      <c r="HN3" s="4956"/>
      <c r="HO3" s="4956"/>
      <c r="HP3" s="4956"/>
      <c r="HQ3" s="4956"/>
      <c r="HR3" s="4956"/>
      <c r="HS3" s="4956"/>
      <c r="HT3" s="4956"/>
      <c r="HU3" s="4956"/>
      <c r="HV3" s="4956"/>
      <c r="HW3" s="4956"/>
      <c r="HX3" s="4956"/>
      <c r="HY3" s="4956"/>
      <c r="HZ3" s="4956"/>
      <c r="IA3" s="4956"/>
      <c r="IB3" s="4956"/>
      <c r="IC3" s="4956"/>
      <c r="ID3" s="4956"/>
      <c r="IE3" s="4956"/>
      <c r="IF3" s="4956"/>
      <c r="IG3" s="4956"/>
      <c r="IH3" s="4956"/>
      <c r="II3" s="4956"/>
      <c r="IJ3" s="4956"/>
      <c r="IK3" s="4956"/>
      <c r="IL3" s="4956"/>
      <c r="IM3" s="4956"/>
      <c r="IN3" s="4956"/>
      <c r="IO3" s="4956"/>
      <c r="IP3" s="4956"/>
      <c r="IQ3" s="4956"/>
      <c r="IR3" s="4956"/>
      <c r="IS3" s="4956"/>
      <c r="IT3" s="4956"/>
      <c r="IU3" s="4956"/>
      <c r="IV3" s="4956"/>
      <c r="IW3" s="4956"/>
      <c r="IX3" s="4956"/>
      <c r="IY3" s="4956"/>
      <c r="IZ3" s="4956"/>
      <c r="JA3" s="4956"/>
      <c r="JB3" s="4956"/>
      <c r="JC3" s="4956"/>
      <c r="JD3" s="4956"/>
      <c r="JE3" s="4956"/>
      <c r="JF3" s="4956"/>
      <c r="JG3" s="4956"/>
      <c r="JH3" s="4956"/>
      <c r="JI3" s="4956"/>
      <c r="JJ3" s="4956"/>
      <c r="JK3" s="4956"/>
      <c r="JL3" s="4956"/>
      <c r="JM3" s="4956"/>
      <c r="JN3" s="4956"/>
      <c r="JO3" s="4956"/>
      <c r="JP3" s="4956"/>
      <c r="JQ3" s="4956"/>
      <c r="JR3" s="4956"/>
      <c r="JS3" s="4956"/>
      <c r="JT3" s="4956"/>
      <c r="JU3" s="4956"/>
      <c r="JV3" s="4956"/>
      <c r="JW3" s="4956"/>
      <c r="JX3" s="4956"/>
      <c r="JY3" s="4956"/>
      <c r="JZ3" s="4956"/>
      <c r="KA3" s="4956"/>
      <c r="KB3" s="4956"/>
      <c r="KC3" s="4956"/>
      <c r="KD3" s="4956"/>
      <c r="KE3" s="4956"/>
      <c r="KF3" s="4956"/>
      <c r="KG3" s="4956"/>
      <c r="KH3" s="4956"/>
      <c r="KI3" s="4956"/>
      <c r="KJ3" s="4956"/>
      <c r="KK3" s="4956"/>
      <c r="KL3" s="4956"/>
      <c r="KM3" s="4956"/>
      <c r="KN3" s="4956"/>
      <c r="KO3" s="4956"/>
      <c r="KP3" s="4956"/>
      <c r="KQ3" s="4956"/>
      <c r="KR3" s="4956"/>
      <c r="KS3" s="4956"/>
      <c r="KT3" s="4956"/>
      <c r="KU3" s="4956"/>
      <c r="KV3" s="4956"/>
      <c r="KW3" s="4956"/>
      <c r="KX3" s="4956"/>
      <c r="KY3" s="4956"/>
      <c r="KZ3" s="4956"/>
      <c r="LA3" s="4956"/>
      <c r="LB3" s="4956"/>
      <c r="LC3" s="4956"/>
      <c r="LD3" s="4956"/>
      <c r="LE3" s="4956"/>
      <c r="LF3" s="4956"/>
      <c r="LG3" s="4956"/>
      <c r="LH3" s="4956"/>
      <c r="LI3" s="4956"/>
      <c r="LJ3" s="4956"/>
      <c r="LK3" s="4956"/>
      <c r="LL3" s="4956"/>
      <c r="LM3" s="4956"/>
      <c r="LN3" s="4956"/>
      <c r="LO3" s="4956"/>
      <c r="LP3" s="4956"/>
      <c r="LQ3" s="4956"/>
      <c r="LR3" s="4956"/>
      <c r="LS3" s="4956"/>
      <c r="LT3" s="4956"/>
      <c r="LU3" s="4956"/>
      <c r="LV3" s="4956"/>
      <c r="LW3" s="4956"/>
      <c r="LX3" s="4956"/>
      <c r="LY3" s="4956"/>
      <c r="LZ3" s="4956"/>
      <c r="MA3" s="4956"/>
      <c r="MB3" s="4956"/>
      <c r="MC3" s="4956"/>
      <c r="MD3" s="4956"/>
      <c r="ME3" s="4956"/>
      <c r="MF3" s="4956"/>
      <c r="MG3" s="4956"/>
      <c r="MH3" s="4956"/>
      <c r="MI3" s="4956"/>
      <c r="MJ3" s="4956"/>
      <c r="MK3" s="4956"/>
      <c r="ML3" s="4956"/>
      <c r="MM3" s="4956"/>
      <c r="MN3" s="4956"/>
      <c r="MO3" s="4956"/>
      <c r="MP3" s="4956"/>
      <c r="MQ3" s="4956"/>
      <c r="MR3" s="4956"/>
      <c r="MS3" s="4956"/>
      <c r="MT3" s="4956"/>
      <c r="MU3" s="4956"/>
      <c r="MV3" s="4956"/>
      <c r="MW3" s="4956"/>
      <c r="MX3" s="4956"/>
      <c r="MY3" s="4956"/>
      <c r="MZ3" s="4956"/>
      <c r="NA3" s="4956"/>
      <c r="NB3" s="4956"/>
      <c r="NC3" s="4956"/>
      <c r="ND3" s="4956"/>
      <c r="NE3" s="4956"/>
      <c r="NF3" s="4956"/>
      <c r="NG3" s="4956"/>
      <c r="NH3" s="4956"/>
      <c r="NI3" s="4956"/>
      <c r="NJ3" s="4956"/>
      <c r="NK3" s="4956"/>
      <c r="NL3" s="4956"/>
      <c r="NM3" s="4956"/>
      <c r="NN3" s="4956"/>
      <c r="NO3" s="4956"/>
      <c r="NP3" s="4956"/>
      <c r="NQ3" s="4956"/>
      <c r="NR3" s="4956"/>
      <c r="NS3" s="4956"/>
      <c r="NT3" s="4956"/>
      <c r="NU3" s="4956"/>
      <c r="NV3" s="4956"/>
      <c r="NW3" s="4956"/>
      <c r="NX3" s="4956"/>
      <c r="NY3" s="4956"/>
      <c r="NZ3" s="4956"/>
      <c r="OA3" s="4956"/>
      <c r="OB3" s="4956"/>
      <c r="OC3" s="4956"/>
      <c r="OD3" s="4956"/>
      <c r="OE3" s="4956"/>
      <c r="OF3" s="4956"/>
      <c r="OG3" s="4956"/>
      <c r="OH3" s="4956"/>
      <c r="OI3" s="4956"/>
      <c r="OJ3" s="4956"/>
      <c r="OK3" s="4956"/>
      <c r="OL3" s="4956"/>
      <c r="OM3" s="4956"/>
      <c r="ON3" s="4956"/>
      <c r="OO3" s="4956"/>
      <c r="OP3" s="4956"/>
      <c r="OQ3" s="4956"/>
      <c r="OR3" s="4956"/>
      <c r="OS3" s="4956"/>
      <c r="OT3" s="4956"/>
      <c r="OU3" s="4956"/>
      <c r="OV3" s="4956"/>
      <c r="OW3" s="4956"/>
      <c r="OX3" s="4956"/>
      <c r="OY3" s="4956"/>
      <c r="OZ3" s="4956"/>
      <c r="PA3" s="4956"/>
      <c r="PB3" s="4956"/>
      <c r="PC3" s="4956"/>
      <c r="PD3" s="4956"/>
      <c r="PE3" s="4956"/>
      <c r="PF3" s="4956"/>
      <c r="PG3" s="4956"/>
      <c r="PH3" s="4956"/>
      <c r="PI3" s="4956"/>
      <c r="PJ3" s="4956"/>
      <c r="PK3" s="4956"/>
      <c r="PL3" s="4956"/>
      <c r="PM3" s="4956"/>
      <c r="PN3" s="4956"/>
      <c r="PO3" s="4956"/>
      <c r="PP3" s="4956"/>
      <c r="PQ3" s="4956"/>
      <c r="PR3" s="4956"/>
      <c r="PS3" s="4956"/>
      <c r="PT3" s="4956"/>
      <c r="PU3" s="4956"/>
      <c r="PV3" s="4956"/>
      <c r="PW3" s="4956"/>
      <c r="PX3" s="4956"/>
      <c r="PY3" s="4956"/>
      <c r="PZ3" s="4956"/>
      <c r="QA3" s="4956"/>
      <c r="QB3" s="4956"/>
      <c r="QC3" s="4956"/>
      <c r="QD3" s="4956"/>
      <c r="QE3" s="4956"/>
      <c r="QF3" s="4956"/>
      <c r="QG3" s="4956"/>
      <c r="QH3" s="4956"/>
      <c r="QI3" s="4956"/>
      <c r="QJ3" s="4956"/>
      <c r="QK3" s="4956"/>
      <c r="QL3" s="4956"/>
      <c r="QM3" s="4956"/>
      <c r="QN3" s="4956"/>
      <c r="QO3" s="4956"/>
      <c r="QP3" s="4956"/>
      <c r="QQ3" s="4956"/>
      <c r="QR3" s="4956"/>
      <c r="QS3" s="4956"/>
      <c r="QT3" s="4956"/>
      <c r="QU3" s="4956"/>
      <c r="QV3" s="4956"/>
      <c r="QW3" s="4956"/>
      <c r="QX3" s="4956"/>
      <c r="QY3" s="4956"/>
      <c r="QZ3" s="4956"/>
      <c r="RA3" s="4956"/>
      <c r="RB3" s="4956"/>
      <c r="RC3" s="4956"/>
      <c r="RD3" s="4956"/>
      <c r="RE3" s="4956"/>
      <c r="RF3" s="4956"/>
      <c r="RG3" s="4956"/>
      <c r="RH3" s="4956"/>
      <c r="RI3" s="4956"/>
      <c r="RJ3" s="4956"/>
      <c r="RK3" s="4956"/>
      <c r="RL3" s="4956"/>
      <c r="RM3" s="4956"/>
      <c r="RN3" s="4956"/>
      <c r="RO3" s="4956"/>
      <c r="RP3" s="4956"/>
      <c r="RQ3" s="4956"/>
      <c r="RR3" s="4956"/>
      <c r="RS3" s="4956"/>
      <c r="RT3" s="4956"/>
      <c r="RU3" s="4956"/>
      <c r="RV3" s="4956"/>
      <c r="RW3" s="4956"/>
      <c r="RX3" s="4956"/>
      <c r="RY3" s="4956"/>
      <c r="RZ3" s="4956"/>
      <c r="SA3" s="4956"/>
      <c r="SB3" s="4956"/>
      <c r="SC3" s="4956"/>
      <c r="SD3" s="4956"/>
      <c r="SE3" s="4956"/>
      <c r="SF3" s="4956"/>
      <c r="SG3" s="4956"/>
      <c r="SH3" s="4956"/>
      <c r="SI3" s="4956"/>
      <c r="SJ3" s="4956"/>
      <c r="SK3" s="4956"/>
      <c r="SL3" s="4956"/>
      <c r="SM3" s="4956"/>
      <c r="SN3" s="4956"/>
      <c r="SO3" s="4956"/>
      <c r="SP3" s="4956"/>
      <c r="SQ3" s="4956"/>
      <c r="SR3" s="4956"/>
      <c r="SS3" s="4956"/>
      <c r="ST3" s="4956"/>
      <c r="SU3" s="4956"/>
      <c r="SV3" s="4956"/>
      <c r="SW3" s="4956"/>
      <c r="SX3" s="4956"/>
      <c r="SY3" s="4956"/>
      <c r="SZ3" s="4956"/>
      <c r="TA3" s="4956"/>
      <c r="TB3" s="4956"/>
      <c r="TC3" s="4956"/>
      <c r="TD3" s="4956"/>
      <c r="TE3" s="4956"/>
      <c r="TF3" s="4956"/>
      <c r="TG3" s="4956"/>
      <c r="TH3" s="4956"/>
      <c r="TI3" s="4956"/>
      <c r="TJ3" s="4956"/>
      <c r="TK3" s="4956"/>
      <c r="TL3" s="4956"/>
      <c r="TM3" s="4956"/>
      <c r="TN3" s="4956"/>
      <c r="TO3" s="4956"/>
      <c r="TP3" s="4956"/>
      <c r="TQ3" s="4956"/>
      <c r="TR3" s="4956"/>
      <c r="TS3" s="4956"/>
      <c r="TT3" s="4956"/>
      <c r="TU3" s="4956"/>
      <c r="TV3" s="4956"/>
      <c r="TW3" s="4956"/>
      <c r="TX3" s="4956"/>
      <c r="TY3" s="4956"/>
      <c r="TZ3" s="4956"/>
      <c r="UA3" s="4956"/>
      <c r="UB3" s="4956"/>
      <c r="UC3" s="4956"/>
      <c r="UD3" s="4956"/>
      <c r="UE3" s="4956"/>
      <c r="UF3" s="4956"/>
      <c r="UG3" s="4956"/>
      <c r="UH3" s="4956"/>
      <c r="UI3" s="4956"/>
      <c r="UJ3" s="4956"/>
      <c r="UK3" s="4956"/>
      <c r="UL3" s="4956"/>
      <c r="UM3" s="4956"/>
      <c r="UN3" s="4956"/>
      <c r="UO3" s="4956"/>
      <c r="UP3" s="4956"/>
      <c r="UQ3" s="4956"/>
      <c r="UR3" s="4956"/>
      <c r="US3" s="4956"/>
      <c r="UT3" s="4956"/>
      <c r="UU3" s="4956"/>
      <c r="UV3" s="4956"/>
      <c r="UW3" s="4956"/>
      <c r="UX3" s="4956"/>
      <c r="UY3" s="4956"/>
      <c r="UZ3" s="4956"/>
      <c r="VA3" s="4956"/>
      <c r="VB3" s="4956"/>
      <c r="VC3" s="4956"/>
      <c r="VD3" s="4956"/>
      <c r="VE3" s="4956"/>
      <c r="VF3" s="4956"/>
      <c r="VG3" s="4956"/>
      <c r="VH3" s="4956"/>
      <c r="VI3" s="4956"/>
      <c r="VJ3" s="4956"/>
      <c r="VK3" s="4956"/>
      <c r="VL3" s="4956"/>
      <c r="VM3" s="4956"/>
      <c r="VN3" s="4956"/>
      <c r="VO3" s="4956"/>
      <c r="VP3" s="4956"/>
      <c r="VQ3" s="4956"/>
      <c r="VR3" s="4956"/>
      <c r="VS3" s="4956"/>
      <c r="VT3" s="4956"/>
      <c r="VU3" s="4956"/>
      <c r="VV3" s="4956"/>
      <c r="VW3" s="4956"/>
      <c r="VX3" s="4956"/>
      <c r="VY3" s="4956"/>
      <c r="VZ3" s="4956"/>
      <c r="WA3" s="4956"/>
      <c r="WB3" s="4956"/>
      <c r="WC3" s="4956"/>
      <c r="WD3" s="4956"/>
      <c r="WE3" s="4956"/>
      <c r="WF3" s="4956"/>
      <c r="WG3" s="4956"/>
      <c r="WH3" s="4956"/>
      <c r="WI3" s="4956"/>
      <c r="WJ3" s="4956"/>
      <c r="WK3" s="4956"/>
      <c r="WL3" s="4956"/>
      <c r="WM3" s="4956"/>
      <c r="WN3" s="4956"/>
      <c r="WO3" s="4956"/>
      <c r="WP3" s="4956"/>
      <c r="WQ3" s="4956"/>
      <c r="WR3" s="4956"/>
      <c r="WS3" s="4956"/>
      <c r="WT3" s="4956"/>
      <c r="WU3" s="4956"/>
      <c r="WV3" s="4956"/>
      <c r="WW3" s="4956"/>
      <c r="WX3" s="4956"/>
      <c r="WY3" s="4956"/>
      <c r="WZ3" s="4956"/>
      <c r="XA3" s="4956"/>
      <c r="XB3" s="4956"/>
      <c r="XC3" s="4956"/>
      <c r="XD3" s="4956"/>
      <c r="XE3" s="4956"/>
      <c r="XF3" s="4956"/>
      <c r="XG3" s="4956"/>
      <c r="XH3" s="4956"/>
      <c r="XI3" s="4956"/>
      <c r="XJ3" s="4956"/>
      <c r="XK3" s="4956"/>
      <c r="XL3" s="4956"/>
      <c r="XM3" s="4956"/>
      <c r="XN3" s="4956"/>
      <c r="XO3" s="4956"/>
      <c r="XP3" s="4956"/>
      <c r="XQ3" s="4956"/>
      <c r="XR3" s="4956"/>
      <c r="XS3" s="4956"/>
      <c r="XT3" s="4956"/>
      <c r="XU3" s="4956"/>
      <c r="XV3" s="4956"/>
      <c r="XW3" s="4956"/>
      <c r="XX3" s="4956"/>
      <c r="XY3" s="4956"/>
      <c r="XZ3" s="4956"/>
      <c r="YA3" s="4956"/>
      <c r="YB3" s="4956"/>
      <c r="YC3" s="4956"/>
      <c r="YD3" s="4956"/>
      <c r="YE3" s="4956"/>
      <c r="YF3" s="4956"/>
      <c r="YG3" s="4956"/>
      <c r="YH3" s="4956"/>
      <c r="YI3" s="4956"/>
      <c r="YJ3" s="4956"/>
      <c r="YK3" s="4956"/>
      <c r="YL3" s="4956"/>
      <c r="YM3" s="4956"/>
      <c r="YN3" s="4956"/>
      <c r="YO3" s="4956"/>
      <c r="YP3" s="4956"/>
      <c r="YQ3" s="4956"/>
      <c r="YR3" s="4956"/>
      <c r="YS3" s="4956"/>
      <c r="YT3" s="4956"/>
      <c r="YU3" s="4956"/>
      <c r="YV3" s="4956"/>
      <c r="YW3" s="4956"/>
      <c r="YX3" s="4956"/>
      <c r="YY3" s="4956"/>
      <c r="YZ3" s="4956"/>
      <c r="ZA3" s="4956"/>
      <c r="ZB3" s="4956"/>
      <c r="ZC3" s="4956"/>
      <c r="ZD3" s="4956"/>
      <c r="ZE3" s="4956"/>
      <c r="ZF3" s="4956"/>
      <c r="ZG3" s="4956"/>
      <c r="ZH3" s="4956"/>
      <c r="ZI3" s="4956"/>
      <c r="ZJ3" s="4956"/>
      <c r="ZK3" s="4956"/>
      <c r="ZL3" s="4956"/>
      <c r="ZM3" s="4956"/>
      <c r="ZN3" s="4956"/>
      <c r="ZO3" s="4956"/>
      <c r="ZP3" s="4956"/>
      <c r="ZQ3" s="4956"/>
      <c r="ZR3" s="4956"/>
      <c r="ZS3" s="4956"/>
      <c r="ZT3" s="4956"/>
      <c r="ZU3" s="4956"/>
      <c r="ZV3" s="4956"/>
      <c r="ZW3" s="4956"/>
      <c r="ZX3" s="4956"/>
      <c r="ZY3" s="4956"/>
      <c r="ZZ3" s="4956"/>
      <c r="AAA3" s="4956"/>
      <c r="AAB3" s="4956"/>
      <c r="AAC3" s="4956"/>
      <c r="AAD3" s="4956"/>
      <c r="AAE3" s="4956"/>
      <c r="AAF3" s="4956"/>
      <c r="AAG3" s="4956"/>
      <c r="AAH3" s="4956"/>
      <c r="AAI3" s="4956"/>
      <c r="AAJ3" s="4956"/>
      <c r="AAK3" s="4956"/>
      <c r="AAL3" s="4956"/>
      <c r="AAM3" s="4956"/>
      <c r="AAN3" s="4956"/>
      <c r="AAO3" s="4956"/>
      <c r="AAP3" s="4956"/>
      <c r="AAQ3" s="4956"/>
      <c r="AAR3" s="4956"/>
      <c r="AAS3" s="4956"/>
      <c r="AAT3" s="4956"/>
      <c r="AAU3" s="4956"/>
      <c r="AAV3" s="4956"/>
      <c r="AAW3" s="4956"/>
      <c r="AAX3" s="4956"/>
      <c r="AAY3" s="4956"/>
      <c r="AAZ3" s="4956"/>
      <c r="ABA3" s="4956"/>
      <c r="ABB3" s="4956"/>
      <c r="ABC3" s="4956"/>
      <c r="ABD3" s="4956"/>
      <c r="ABE3" s="4956"/>
      <c r="ABF3" s="4956"/>
      <c r="ABG3" s="4956"/>
      <c r="ABH3" s="4956"/>
      <c r="ABI3" s="4956"/>
      <c r="ABJ3" s="4956"/>
      <c r="ABK3" s="4956"/>
      <c r="ABL3" s="4956"/>
      <c r="ABM3" s="4956"/>
      <c r="ABN3" s="4956"/>
      <c r="ABO3" s="4956"/>
      <c r="ABP3" s="4956"/>
      <c r="ABQ3" s="4956"/>
      <c r="ABR3" s="4956"/>
      <c r="ABS3" s="4956"/>
      <c r="ABT3" s="4956"/>
      <c r="ABU3" s="4956"/>
      <c r="ABV3" s="4956"/>
      <c r="ABW3" s="4956"/>
      <c r="ABX3" s="4956"/>
      <c r="ABY3" s="4956"/>
      <c r="ABZ3" s="4956"/>
      <c r="ACA3" s="4956"/>
      <c r="ACB3" s="4956"/>
      <c r="ACC3" s="4956"/>
      <c r="ACD3" s="4956"/>
      <c r="ACE3" s="4956"/>
      <c r="ACF3" s="4956"/>
      <c r="ACG3" s="4956"/>
      <c r="ACH3" s="4956"/>
      <c r="ACI3" s="4956"/>
      <c r="ACJ3" s="4956"/>
      <c r="ACK3" s="4956"/>
      <c r="ACL3" s="4956"/>
      <c r="ACM3" s="4956"/>
      <c r="ACN3" s="4956"/>
      <c r="ACO3" s="4956"/>
      <c r="ACP3" s="4956"/>
      <c r="ACQ3" s="4956"/>
      <c r="ACR3" s="4956"/>
      <c r="ACS3" s="4956"/>
      <c r="ACT3" s="4956"/>
      <c r="ACU3" s="4956"/>
      <c r="ACV3" s="4956"/>
      <c r="ACW3" s="4956"/>
      <c r="ACX3" s="4956"/>
      <c r="ACY3" s="4956"/>
      <c r="ACZ3" s="4956"/>
      <c r="ADA3" s="4956"/>
      <c r="ADB3" s="4956"/>
      <c r="ADC3" s="4956"/>
      <c r="ADD3" s="4956"/>
      <c r="ADE3" s="4956"/>
      <c r="ADF3" s="4956"/>
      <c r="ADG3" s="4956"/>
      <c r="ADH3" s="4956"/>
      <c r="ADI3" s="4956"/>
      <c r="ADJ3" s="4956"/>
      <c r="ADK3" s="4956"/>
      <c r="ADL3" s="4956"/>
      <c r="ADM3" s="4956"/>
      <c r="ADN3" s="4956"/>
      <c r="ADO3" s="4956"/>
      <c r="ADP3" s="4956"/>
      <c r="ADQ3" s="4956"/>
      <c r="ADR3" s="4956"/>
      <c r="ADS3" s="4956"/>
      <c r="ADT3" s="4956"/>
      <c r="ADU3" s="4956"/>
      <c r="ADV3" s="4956"/>
      <c r="ADW3" s="4956"/>
      <c r="ADX3" s="4956"/>
      <c r="ADY3" s="4956"/>
      <c r="ADZ3" s="4956"/>
      <c r="AEA3" s="4956"/>
      <c r="AEB3" s="4956"/>
      <c r="AEC3" s="4956"/>
      <c r="AED3" s="4956"/>
      <c r="AEE3" s="4956"/>
      <c r="AEF3" s="4956"/>
      <c r="AEG3" s="4956"/>
      <c r="AEH3" s="4956"/>
      <c r="AEI3" s="4956"/>
      <c r="AEJ3" s="4956"/>
      <c r="AEK3" s="4956"/>
      <c r="AEL3" s="4956"/>
      <c r="AEM3" s="4956"/>
      <c r="AEN3" s="4956"/>
      <c r="AEO3" s="4956"/>
      <c r="AEP3" s="4956"/>
      <c r="AEQ3" s="4956"/>
      <c r="AER3" s="4956"/>
      <c r="AES3" s="4956"/>
      <c r="AET3" s="4956"/>
      <c r="AEU3" s="4956"/>
      <c r="AEV3" s="4956"/>
      <c r="AEW3" s="4956"/>
      <c r="AEX3" s="4956"/>
      <c r="AEY3" s="4956"/>
      <c r="AEZ3" s="4956"/>
      <c r="AFA3" s="4956"/>
      <c r="AFB3" s="4956"/>
      <c r="AFC3" s="4956"/>
      <c r="AFD3" s="4956"/>
      <c r="AFE3" s="4956"/>
      <c r="AFF3" s="4956"/>
      <c r="AFG3" s="4956"/>
      <c r="AFH3" s="4956"/>
      <c r="AFI3" s="4956"/>
      <c r="AFJ3" s="4956"/>
      <c r="AFK3" s="4956"/>
      <c r="AFL3" s="4956"/>
      <c r="AFM3" s="4956"/>
      <c r="AFN3" s="4956"/>
      <c r="AFO3" s="4956"/>
      <c r="AFP3" s="4956"/>
      <c r="AFQ3" s="4956"/>
      <c r="AFR3" s="4956"/>
      <c r="AFS3" s="4956"/>
      <c r="AFT3" s="4956"/>
      <c r="AFU3" s="4956"/>
      <c r="AFV3" s="4956"/>
      <c r="AFW3" s="4956"/>
      <c r="AFX3" s="4956"/>
      <c r="AFY3" s="4956"/>
      <c r="AFZ3" s="4956"/>
      <c r="AGA3" s="4956"/>
      <c r="AGB3" s="4956"/>
      <c r="AGC3" s="4956"/>
      <c r="AGD3" s="4956"/>
      <c r="AGE3" s="4956"/>
      <c r="AGF3" s="4956"/>
      <c r="AGG3" s="4956"/>
      <c r="AGH3" s="4956"/>
      <c r="AGI3" s="4956"/>
      <c r="AGJ3" s="4956"/>
      <c r="AGK3" s="4956"/>
      <c r="AGL3" s="4956"/>
      <c r="AGM3" s="4956"/>
      <c r="AGN3" s="4956"/>
      <c r="AGO3" s="4956"/>
      <c r="AGP3" s="4956"/>
      <c r="AGQ3" s="4956"/>
      <c r="AGR3" s="4956"/>
      <c r="AGS3" s="4956"/>
      <c r="AGT3" s="4956"/>
      <c r="AGU3" s="4956"/>
      <c r="AGV3" s="4956"/>
      <c r="AGW3" s="4956"/>
      <c r="AGX3" s="4956"/>
      <c r="AGY3" s="4956"/>
      <c r="AGZ3" s="4956"/>
      <c r="AHA3" s="4956"/>
      <c r="AHB3" s="4956"/>
      <c r="AHC3" s="4956"/>
      <c r="AHD3" s="4956"/>
      <c r="AHE3" s="4956"/>
      <c r="AHF3" s="4956"/>
      <c r="AHG3" s="4956"/>
      <c r="AHH3" s="4956"/>
      <c r="AHI3" s="4956"/>
      <c r="AHJ3" s="4956"/>
      <c r="AHK3" s="4956"/>
      <c r="AHL3" s="4956"/>
      <c r="AHM3" s="4956"/>
      <c r="AHN3" s="4956"/>
      <c r="AHO3" s="4956"/>
      <c r="AHP3" s="4956"/>
      <c r="AHQ3" s="4956"/>
      <c r="AHR3" s="4956"/>
      <c r="AHS3" s="4956"/>
      <c r="AHT3" s="4956"/>
      <c r="AHU3" s="4956"/>
      <c r="AHV3" s="4956"/>
      <c r="AHW3" s="4956"/>
      <c r="AHX3" s="4956"/>
      <c r="AHY3" s="4956"/>
      <c r="AHZ3" s="4956"/>
      <c r="AIA3" s="4956"/>
      <c r="AIB3" s="4956"/>
      <c r="AIC3" s="4956"/>
      <c r="AID3" s="4956"/>
      <c r="AIE3" s="4956"/>
      <c r="AIF3" s="4956"/>
      <c r="AIG3" s="4956"/>
      <c r="AIH3" s="4956"/>
      <c r="AII3" s="4956"/>
      <c r="AIJ3" s="4956"/>
      <c r="AIK3" s="4956"/>
      <c r="AIL3" s="4956"/>
      <c r="AIM3" s="4956"/>
      <c r="AIN3" s="4956"/>
      <c r="AIO3" s="4956"/>
      <c r="AIP3" s="4956"/>
      <c r="AIQ3" s="4956"/>
      <c r="AIR3" s="4956"/>
      <c r="AIS3" s="4956"/>
      <c r="AIT3" s="4956"/>
      <c r="AIU3" s="4956"/>
      <c r="AIV3" s="4956"/>
      <c r="AIW3" s="4956"/>
      <c r="AIX3" s="4956"/>
      <c r="AIY3" s="4956"/>
      <c r="AIZ3" s="4956"/>
      <c r="AJA3" s="4956"/>
      <c r="AJB3" s="4956"/>
      <c r="AJC3" s="4956"/>
      <c r="AJD3" s="4956"/>
      <c r="AJE3" s="4956"/>
      <c r="AJF3" s="4956"/>
      <c r="AJG3" s="4956"/>
      <c r="AJH3" s="4956"/>
      <c r="AJI3" s="4956"/>
      <c r="AJJ3" s="4956"/>
      <c r="AJK3" s="4956"/>
      <c r="AJL3" s="4956"/>
      <c r="AJM3" s="4956"/>
      <c r="AJN3" s="4956"/>
      <c r="AJO3" s="4956"/>
      <c r="AJP3" s="4956"/>
      <c r="AJQ3" s="4956"/>
      <c r="AJR3" s="4956"/>
      <c r="AJS3" s="4956"/>
      <c r="AJT3" s="4956"/>
      <c r="AJU3" s="4956"/>
      <c r="AJV3" s="4956"/>
      <c r="AJW3" s="4956"/>
      <c r="AJX3" s="4956"/>
      <c r="AJY3" s="4956"/>
      <c r="AJZ3" s="4956"/>
      <c r="AKA3" s="4956"/>
      <c r="AKB3" s="4956"/>
      <c r="AKC3" s="4956"/>
      <c r="AKD3" s="4956"/>
      <c r="AKE3" s="4956"/>
      <c r="AKF3" s="4956"/>
      <c r="AKG3" s="4956"/>
      <c r="AKH3" s="4956"/>
      <c r="AKI3" s="4956"/>
      <c r="AKJ3" s="4956"/>
      <c r="AKK3" s="4956"/>
      <c r="AKL3" s="4956"/>
      <c r="AKM3" s="4956"/>
      <c r="AKN3" s="4956"/>
      <c r="AKO3" s="4956"/>
      <c r="AKP3" s="4956"/>
      <c r="AKQ3" s="4956"/>
      <c r="AKR3" s="4956"/>
      <c r="AKS3" s="4956"/>
      <c r="AKT3" s="4956"/>
      <c r="AKU3" s="4956"/>
      <c r="AKV3" s="4956"/>
      <c r="AKW3" s="4956"/>
      <c r="AKX3" s="4956"/>
      <c r="AKY3" s="4956"/>
      <c r="AKZ3" s="4956"/>
      <c r="ALA3" s="4956"/>
      <c r="ALB3" s="4956"/>
      <c r="ALC3" s="4956"/>
      <c r="ALD3" s="4956"/>
      <c r="ALE3" s="4956"/>
      <c r="ALF3" s="4956"/>
      <c r="ALG3" s="4956"/>
      <c r="ALH3" s="4956"/>
      <c r="ALI3" s="4956"/>
      <c r="ALJ3" s="4956"/>
      <c r="ALK3" s="4956"/>
      <c r="ALL3" s="4956"/>
      <c r="ALM3" s="4956"/>
      <c r="ALN3" s="4956"/>
      <c r="ALO3" s="4956"/>
      <c r="ALP3" s="4956"/>
      <c r="ALQ3" s="4956"/>
      <c r="ALR3" s="4956"/>
      <c r="ALS3" s="4956"/>
      <c r="ALT3" s="4956"/>
      <c r="ALU3" s="4956"/>
      <c r="ALV3" s="4956"/>
      <c r="ALW3" s="4956"/>
      <c r="ALX3" s="4956"/>
      <c r="ALY3" s="4956"/>
      <c r="ALZ3" s="4956"/>
      <c r="AMA3" s="4956"/>
      <c r="AMB3" s="4956"/>
      <c r="AMC3" s="4956"/>
      <c r="AMD3" s="4956"/>
      <c r="AME3" s="4956"/>
      <c r="AMF3" s="4956"/>
      <c r="AMG3" s="4956"/>
      <c r="AMH3" s="4956"/>
      <c r="AMI3" s="4956"/>
      <c r="AMJ3" s="4956"/>
      <c r="AMK3" s="4956"/>
      <c r="AML3" s="4956"/>
      <c r="AMM3" s="4956"/>
      <c r="AMN3" s="4956"/>
      <c r="AMO3" s="4956"/>
      <c r="AMP3" s="4956"/>
      <c r="AMQ3" s="4956"/>
    </row>
    <row r="4" spans="1:1031" ht="17.100000000000001" customHeight="1">
      <c r="A4" s="4957" t="s">
        <v>5724</v>
      </c>
      <c r="B4" s="4958">
        <v>1747</v>
      </c>
      <c r="C4" s="915"/>
      <c r="D4" s="4958">
        <v>38</v>
      </c>
      <c r="E4" s="915"/>
      <c r="F4" s="4958">
        <v>37</v>
      </c>
      <c r="G4" s="915"/>
      <c r="H4" s="4958">
        <v>7</v>
      </c>
      <c r="I4" s="915"/>
      <c r="J4" s="4958">
        <v>48</v>
      </c>
      <c r="K4" s="915"/>
      <c r="L4" s="4959">
        <v>33</v>
      </c>
      <c r="M4" s="4960"/>
      <c r="N4" s="4959">
        <v>37</v>
      </c>
      <c r="O4" s="4960"/>
      <c r="P4" s="4953"/>
      <c r="Q4" s="4956"/>
      <c r="R4" s="4956"/>
      <c r="S4" s="4956"/>
      <c r="T4" s="4956"/>
      <c r="U4" s="4956"/>
      <c r="V4" s="4956"/>
      <c r="W4" s="4956"/>
      <c r="X4" s="4956"/>
      <c r="Y4" s="4956"/>
      <c r="Z4" s="4956"/>
      <c r="AA4" s="4956"/>
      <c r="AB4" s="4956"/>
      <c r="AC4" s="4956"/>
      <c r="AD4" s="4956"/>
      <c r="AE4" s="4956"/>
      <c r="AF4" s="4956"/>
      <c r="AG4" s="4956"/>
      <c r="AH4" s="4956"/>
      <c r="AI4" s="4956"/>
      <c r="AJ4" s="4956"/>
      <c r="AK4" s="4956"/>
      <c r="AL4" s="4956"/>
      <c r="AM4" s="4956"/>
      <c r="AN4" s="4956"/>
      <c r="AO4" s="4956"/>
      <c r="AP4" s="4956"/>
      <c r="AQ4" s="4956"/>
      <c r="AR4" s="4956"/>
      <c r="AS4" s="4956"/>
      <c r="AT4" s="4956"/>
      <c r="AU4" s="4956"/>
      <c r="AV4" s="4956"/>
      <c r="AW4" s="4956"/>
      <c r="AX4" s="4956"/>
      <c r="AY4" s="4956"/>
      <c r="AZ4" s="4956"/>
      <c r="BA4" s="4956"/>
      <c r="BB4" s="4956"/>
      <c r="BC4" s="4956"/>
      <c r="BD4" s="4956"/>
      <c r="BE4" s="4956"/>
      <c r="BF4" s="4956"/>
      <c r="BG4" s="4956"/>
      <c r="BH4" s="4956"/>
      <c r="BI4" s="4956"/>
      <c r="BJ4" s="4956"/>
      <c r="BK4" s="4956"/>
      <c r="BL4" s="4956"/>
      <c r="BM4" s="4956"/>
      <c r="BN4" s="4956"/>
      <c r="BO4" s="4956"/>
      <c r="BP4" s="4956"/>
      <c r="BQ4" s="4956"/>
      <c r="BR4" s="4956"/>
      <c r="BS4" s="4956"/>
      <c r="BT4" s="4956"/>
      <c r="BU4" s="4956"/>
      <c r="BV4" s="4956"/>
      <c r="BW4" s="4956"/>
      <c r="BX4" s="4956"/>
      <c r="BY4" s="4956"/>
      <c r="BZ4" s="4956"/>
      <c r="CA4" s="4956"/>
      <c r="CB4" s="4956"/>
      <c r="CC4" s="4956"/>
      <c r="CD4" s="4956"/>
      <c r="CE4" s="4956"/>
      <c r="CF4" s="4956"/>
      <c r="CG4" s="4956"/>
      <c r="CH4" s="4956"/>
      <c r="CI4" s="4956"/>
      <c r="CJ4" s="4956"/>
      <c r="CK4" s="4956"/>
      <c r="CL4" s="4956"/>
      <c r="CM4" s="4956"/>
      <c r="CN4" s="4956"/>
      <c r="CO4" s="4956"/>
      <c r="CP4" s="4956"/>
      <c r="CQ4" s="4956"/>
      <c r="CR4" s="4956"/>
      <c r="CS4" s="4956"/>
      <c r="CT4" s="4956"/>
      <c r="CU4" s="4956"/>
      <c r="CV4" s="4956"/>
      <c r="CW4" s="4956"/>
      <c r="CX4" s="4956"/>
      <c r="CY4" s="4956"/>
      <c r="CZ4" s="4956"/>
      <c r="DA4" s="4956"/>
      <c r="DB4" s="4956"/>
      <c r="DC4" s="4956"/>
      <c r="DD4" s="4956"/>
      <c r="DE4" s="4956"/>
      <c r="DF4" s="4956"/>
      <c r="DG4" s="4956"/>
      <c r="DH4" s="4956"/>
      <c r="DI4" s="4956"/>
      <c r="DJ4" s="4956"/>
      <c r="DK4" s="4956"/>
      <c r="DL4" s="4956"/>
      <c r="DM4" s="4956"/>
      <c r="DN4" s="4956"/>
      <c r="DO4" s="4956"/>
      <c r="DP4" s="4956"/>
      <c r="DQ4" s="4956"/>
      <c r="DR4" s="4956"/>
      <c r="DS4" s="4956"/>
      <c r="DT4" s="4956"/>
      <c r="DU4" s="4956"/>
      <c r="DV4" s="4956"/>
      <c r="DW4" s="4956"/>
      <c r="DX4" s="4956"/>
      <c r="DY4" s="4956"/>
      <c r="DZ4" s="4956"/>
      <c r="EA4" s="4956"/>
      <c r="EB4" s="4956"/>
      <c r="EC4" s="4956"/>
      <c r="ED4" s="4956"/>
      <c r="EE4" s="4956"/>
      <c r="EF4" s="4956"/>
      <c r="EG4" s="4956"/>
      <c r="EH4" s="4956"/>
      <c r="EI4" s="4956"/>
      <c r="EJ4" s="4956"/>
      <c r="EK4" s="4956"/>
      <c r="EL4" s="4956"/>
      <c r="EM4" s="4956"/>
      <c r="EN4" s="4956"/>
      <c r="EO4" s="4956"/>
      <c r="EP4" s="4956"/>
      <c r="EQ4" s="4956"/>
      <c r="ER4" s="4956"/>
      <c r="ES4" s="4956"/>
      <c r="ET4" s="4956"/>
      <c r="EU4" s="4956"/>
      <c r="EV4" s="4956"/>
      <c r="EW4" s="4956"/>
      <c r="EX4" s="4956"/>
      <c r="EY4" s="4956"/>
      <c r="EZ4" s="4956"/>
      <c r="FA4" s="4956"/>
      <c r="FB4" s="4956"/>
      <c r="FC4" s="4956"/>
      <c r="FD4" s="4956"/>
      <c r="FE4" s="4956"/>
      <c r="FF4" s="4956"/>
      <c r="FG4" s="4956"/>
      <c r="FH4" s="4956"/>
      <c r="FI4" s="4956"/>
      <c r="FJ4" s="4956"/>
      <c r="FK4" s="4956"/>
      <c r="FL4" s="4956"/>
      <c r="FM4" s="4956"/>
      <c r="FN4" s="4956"/>
      <c r="FO4" s="4956"/>
      <c r="FP4" s="4956"/>
      <c r="FQ4" s="4956"/>
      <c r="FR4" s="4956"/>
      <c r="FS4" s="4956"/>
      <c r="FT4" s="4956"/>
      <c r="FU4" s="4956"/>
      <c r="FV4" s="4956"/>
      <c r="FW4" s="4956"/>
      <c r="FX4" s="4956"/>
      <c r="FY4" s="4956"/>
      <c r="FZ4" s="4956"/>
      <c r="GA4" s="4956"/>
      <c r="GB4" s="4956"/>
      <c r="GC4" s="4956"/>
      <c r="GD4" s="4956"/>
      <c r="GE4" s="4956"/>
      <c r="GF4" s="4956"/>
      <c r="GG4" s="4956"/>
      <c r="GH4" s="4956"/>
      <c r="GI4" s="4956"/>
      <c r="GJ4" s="4956"/>
      <c r="GK4" s="4956"/>
      <c r="GL4" s="4956"/>
      <c r="GM4" s="4956"/>
      <c r="GN4" s="4956"/>
      <c r="GO4" s="4956"/>
      <c r="GP4" s="4956"/>
      <c r="GQ4" s="4956"/>
      <c r="GR4" s="4956"/>
      <c r="GS4" s="4956"/>
      <c r="GT4" s="4956"/>
      <c r="GU4" s="4956"/>
      <c r="GV4" s="4956"/>
      <c r="GW4" s="4956"/>
      <c r="GX4" s="4956"/>
      <c r="GY4" s="4956"/>
      <c r="GZ4" s="4956"/>
      <c r="HA4" s="4956"/>
      <c r="HB4" s="4956"/>
      <c r="HC4" s="4956"/>
      <c r="HD4" s="4956"/>
      <c r="HE4" s="4956"/>
      <c r="HF4" s="4956"/>
      <c r="HG4" s="4956"/>
      <c r="HH4" s="4956"/>
      <c r="HI4" s="4956"/>
      <c r="HJ4" s="4956"/>
      <c r="HK4" s="4956"/>
      <c r="HL4" s="4956"/>
      <c r="HM4" s="4956"/>
      <c r="HN4" s="4956"/>
      <c r="HO4" s="4956"/>
      <c r="HP4" s="4956"/>
      <c r="HQ4" s="4956"/>
      <c r="HR4" s="4956"/>
      <c r="HS4" s="4956"/>
      <c r="HT4" s="4956"/>
      <c r="HU4" s="4956"/>
      <c r="HV4" s="4956"/>
      <c r="HW4" s="4956"/>
      <c r="HX4" s="4956"/>
      <c r="HY4" s="4956"/>
      <c r="HZ4" s="4956"/>
      <c r="IA4" s="4956"/>
      <c r="IB4" s="4956"/>
      <c r="IC4" s="4956"/>
      <c r="ID4" s="4956"/>
      <c r="IE4" s="4956"/>
      <c r="IF4" s="4956"/>
      <c r="IG4" s="4956"/>
      <c r="IH4" s="4956"/>
      <c r="II4" s="4956"/>
      <c r="IJ4" s="4956"/>
      <c r="IK4" s="4956"/>
      <c r="IL4" s="4956"/>
      <c r="IM4" s="4956"/>
      <c r="IN4" s="4956"/>
      <c r="IO4" s="4956"/>
      <c r="IP4" s="4956"/>
      <c r="IQ4" s="4956"/>
      <c r="IR4" s="4956"/>
      <c r="IS4" s="4956"/>
      <c r="IT4" s="4956"/>
      <c r="IU4" s="4956"/>
      <c r="IV4" s="4956"/>
      <c r="IW4" s="4956"/>
      <c r="IX4" s="4956"/>
      <c r="IY4" s="4956"/>
      <c r="IZ4" s="4956"/>
      <c r="JA4" s="4956"/>
      <c r="JB4" s="4956"/>
      <c r="JC4" s="4956"/>
      <c r="JD4" s="4956"/>
      <c r="JE4" s="4956"/>
      <c r="JF4" s="4956"/>
      <c r="JG4" s="4956"/>
      <c r="JH4" s="4956"/>
      <c r="JI4" s="4956"/>
      <c r="JJ4" s="4956"/>
      <c r="JK4" s="4956"/>
      <c r="JL4" s="4956"/>
      <c r="JM4" s="4956"/>
      <c r="JN4" s="4956"/>
      <c r="JO4" s="4956"/>
      <c r="JP4" s="4956"/>
      <c r="JQ4" s="4956"/>
      <c r="JR4" s="4956"/>
      <c r="JS4" s="4956"/>
      <c r="JT4" s="4956"/>
      <c r="JU4" s="4956"/>
      <c r="JV4" s="4956"/>
      <c r="JW4" s="4956"/>
      <c r="JX4" s="4956"/>
      <c r="JY4" s="4956"/>
      <c r="JZ4" s="4956"/>
      <c r="KA4" s="4956"/>
      <c r="KB4" s="4956"/>
      <c r="KC4" s="4956"/>
      <c r="KD4" s="4956"/>
      <c r="KE4" s="4956"/>
      <c r="KF4" s="4956"/>
      <c r="KG4" s="4956"/>
      <c r="KH4" s="4956"/>
      <c r="KI4" s="4956"/>
      <c r="KJ4" s="4956"/>
      <c r="KK4" s="4956"/>
      <c r="KL4" s="4956"/>
      <c r="KM4" s="4956"/>
      <c r="KN4" s="4956"/>
      <c r="KO4" s="4956"/>
      <c r="KP4" s="4956"/>
      <c r="KQ4" s="4956"/>
      <c r="KR4" s="4956"/>
      <c r="KS4" s="4956"/>
      <c r="KT4" s="4956"/>
      <c r="KU4" s="4956"/>
      <c r="KV4" s="4956"/>
      <c r="KW4" s="4956"/>
      <c r="KX4" s="4956"/>
      <c r="KY4" s="4956"/>
      <c r="KZ4" s="4956"/>
      <c r="LA4" s="4956"/>
      <c r="LB4" s="4956"/>
      <c r="LC4" s="4956"/>
      <c r="LD4" s="4956"/>
      <c r="LE4" s="4956"/>
      <c r="LF4" s="4956"/>
      <c r="LG4" s="4956"/>
      <c r="LH4" s="4956"/>
      <c r="LI4" s="4956"/>
      <c r="LJ4" s="4956"/>
      <c r="LK4" s="4956"/>
      <c r="LL4" s="4956"/>
      <c r="LM4" s="4956"/>
      <c r="LN4" s="4956"/>
      <c r="LO4" s="4956"/>
      <c r="LP4" s="4956"/>
      <c r="LQ4" s="4956"/>
      <c r="LR4" s="4956"/>
      <c r="LS4" s="4956"/>
      <c r="LT4" s="4956"/>
      <c r="LU4" s="4956"/>
      <c r="LV4" s="4956"/>
      <c r="LW4" s="4956"/>
      <c r="LX4" s="4956"/>
      <c r="LY4" s="4956"/>
      <c r="LZ4" s="4956"/>
      <c r="MA4" s="4956"/>
      <c r="MB4" s="4956"/>
      <c r="MC4" s="4956"/>
      <c r="MD4" s="4956"/>
      <c r="ME4" s="4956"/>
      <c r="MF4" s="4956"/>
      <c r="MG4" s="4956"/>
      <c r="MH4" s="4956"/>
      <c r="MI4" s="4956"/>
      <c r="MJ4" s="4956"/>
      <c r="MK4" s="4956"/>
      <c r="ML4" s="4956"/>
      <c r="MM4" s="4956"/>
      <c r="MN4" s="4956"/>
      <c r="MO4" s="4956"/>
      <c r="MP4" s="4956"/>
      <c r="MQ4" s="4956"/>
      <c r="MR4" s="4956"/>
      <c r="MS4" s="4956"/>
      <c r="MT4" s="4956"/>
      <c r="MU4" s="4956"/>
      <c r="MV4" s="4956"/>
      <c r="MW4" s="4956"/>
      <c r="MX4" s="4956"/>
      <c r="MY4" s="4956"/>
      <c r="MZ4" s="4956"/>
      <c r="NA4" s="4956"/>
      <c r="NB4" s="4956"/>
      <c r="NC4" s="4956"/>
      <c r="ND4" s="4956"/>
      <c r="NE4" s="4956"/>
      <c r="NF4" s="4956"/>
      <c r="NG4" s="4956"/>
      <c r="NH4" s="4956"/>
      <c r="NI4" s="4956"/>
      <c r="NJ4" s="4956"/>
      <c r="NK4" s="4956"/>
      <c r="NL4" s="4956"/>
      <c r="NM4" s="4956"/>
      <c r="NN4" s="4956"/>
      <c r="NO4" s="4956"/>
      <c r="NP4" s="4956"/>
      <c r="NQ4" s="4956"/>
      <c r="NR4" s="4956"/>
      <c r="NS4" s="4956"/>
      <c r="NT4" s="4956"/>
      <c r="NU4" s="4956"/>
      <c r="NV4" s="4956"/>
      <c r="NW4" s="4956"/>
      <c r="NX4" s="4956"/>
      <c r="NY4" s="4956"/>
      <c r="NZ4" s="4956"/>
      <c r="OA4" s="4956"/>
      <c r="OB4" s="4956"/>
      <c r="OC4" s="4956"/>
      <c r="OD4" s="4956"/>
      <c r="OE4" s="4956"/>
      <c r="OF4" s="4956"/>
      <c r="OG4" s="4956"/>
      <c r="OH4" s="4956"/>
      <c r="OI4" s="4956"/>
      <c r="OJ4" s="4956"/>
      <c r="OK4" s="4956"/>
      <c r="OL4" s="4956"/>
      <c r="OM4" s="4956"/>
      <c r="ON4" s="4956"/>
      <c r="OO4" s="4956"/>
      <c r="OP4" s="4956"/>
      <c r="OQ4" s="4956"/>
      <c r="OR4" s="4956"/>
      <c r="OS4" s="4956"/>
      <c r="OT4" s="4956"/>
      <c r="OU4" s="4956"/>
      <c r="OV4" s="4956"/>
      <c r="OW4" s="4956"/>
      <c r="OX4" s="4956"/>
      <c r="OY4" s="4956"/>
      <c r="OZ4" s="4956"/>
      <c r="PA4" s="4956"/>
      <c r="PB4" s="4956"/>
      <c r="PC4" s="4956"/>
      <c r="PD4" s="4956"/>
      <c r="PE4" s="4956"/>
      <c r="PF4" s="4956"/>
      <c r="PG4" s="4956"/>
      <c r="PH4" s="4956"/>
      <c r="PI4" s="4956"/>
      <c r="PJ4" s="4956"/>
      <c r="PK4" s="4956"/>
      <c r="PL4" s="4956"/>
      <c r="PM4" s="4956"/>
      <c r="PN4" s="4956"/>
      <c r="PO4" s="4956"/>
      <c r="PP4" s="4956"/>
      <c r="PQ4" s="4956"/>
      <c r="PR4" s="4956"/>
      <c r="PS4" s="4956"/>
      <c r="PT4" s="4956"/>
      <c r="PU4" s="4956"/>
      <c r="PV4" s="4956"/>
      <c r="PW4" s="4956"/>
      <c r="PX4" s="4956"/>
      <c r="PY4" s="4956"/>
      <c r="PZ4" s="4956"/>
      <c r="QA4" s="4956"/>
      <c r="QB4" s="4956"/>
      <c r="QC4" s="4956"/>
      <c r="QD4" s="4956"/>
      <c r="QE4" s="4956"/>
      <c r="QF4" s="4956"/>
      <c r="QG4" s="4956"/>
      <c r="QH4" s="4956"/>
      <c r="QI4" s="4956"/>
      <c r="QJ4" s="4956"/>
      <c r="QK4" s="4956"/>
      <c r="QL4" s="4956"/>
      <c r="QM4" s="4956"/>
      <c r="QN4" s="4956"/>
      <c r="QO4" s="4956"/>
      <c r="QP4" s="4956"/>
      <c r="QQ4" s="4956"/>
      <c r="QR4" s="4956"/>
      <c r="QS4" s="4956"/>
      <c r="QT4" s="4956"/>
      <c r="QU4" s="4956"/>
      <c r="QV4" s="4956"/>
      <c r="QW4" s="4956"/>
      <c r="QX4" s="4956"/>
      <c r="QY4" s="4956"/>
      <c r="QZ4" s="4956"/>
      <c r="RA4" s="4956"/>
      <c r="RB4" s="4956"/>
      <c r="RC4" s="4956"/>
      <c r="RD4" s="4956"/>
      <c r="RE4" s="4956"/>
      <c r="RF4" s="4956"/>
      <c r="RG4" s="4956"/>
      <c r="RH4" s="4956"/>
      <c r="RI4" s="4956"/>
      <c r="RJ4" s="4956"/>
      <c r="RK4" s="4956"/>
      <c r="RL4" s="4956"/>
      <c r="RM4" s="4956"/>
      <c r="RN4" s="4956"/>
      <c r="RO4" s="4956"/>
      <c r="RP4" s="4956"/>
      <c r="RQ4" s="4956"/>
      <c r="RR4" s="4956"/>
      <c r="RS4" s="4956"/>
      <c r="RT4" s="4956"/>
      <c r="RU4" s="4956"/>
      <c r="RV4" s="4956"/>
      <c r="RW4" s="4956"/>
      <c r="RX4" s="4956"/>
      <c r="RY4" s="4956"/>
      <c r="RZ4" s="4956"/>
      <c r="SA4" s="4956"/>
      <c r="SB4" s="4956"/>
      <c r="SC4" s="4956"/>
      <c r="SD4" s="4956"/>
      <c r="SE4" s="4956"/>
      <c r="SF4" s="4956"/>
      <c r="SG4" s="4956"/>
      <c r="SH4" s="4956"/>
      <c r="SI4" s="4956"/>
      <c r="SJ4" s="4956"/>
      <c r="SK4" s="4956"/>
      <c r="SL4" s="4956"/>
      <c r="SM4" s="4956"/>
      <c r="SN4" s="4956"/>
      <c r="SO4" s="4956"/>
      <c r="SP4" s="4956"/>
      <c r="SQ4" s="4956"/>
      <c r="SR4" s="4956"/>
      <c r="SS4" s="4956"/>
      <c r="ST4" s="4956"/>
      <c r="SU4" s="4956"/>
      <c r="SV4" s="4956"/>
      <c r="SW4" s="4956"/>
      <c r="SX4" s="4956"/>
      <c r="SY4" s="4956"/>
      <c r="SZ4" s="4956"/>
      <c r="TA4" s="4956"/>
      <c r="TB4" s="4956"/>
      <c r="TC4" s="4956"/>
      <c r="TD4" s="4956"/>
      <c r="TE4" s="4956"/>
      <c r="TF4" s="4956"/>
      <c r="TG4" s="4956"/>
      <c r="TH4" s="4956"/>
      <c r="TI4" s="4956"/>
      <c r="TJ4" s="4956"/>
      <c r="TK4" s="4956"/>
      <c r="TL4" s="4956"/>
      <c r="TM4" s="4956"/>
      <c r="TN4" s="4956"/>
      <c r="TO4" s="4956"/>
      <c r="TP4" s="4956"/>
      <c r="TQ4" s="4956"/>
      <c r="TR4" s="4956"/>
      <c r="TS4" s="4956"/>
      <c r="TT4" s="4956"/>
      <c r="TU4" s="4956"/>
      <c r="TV4" s="4956"/>
      <c r="TW4" s="4956"/>
      <c r="TX4" s="4956"/>
      <c r="TY4" s="4956"/>
      <c r="TZ4" s="4956"/>
      <c r="UA4" s="4956"/>
      <c r="UB4" s="4956"/>
      <c r="UC4" s="4956"/>
      <c r="UD4" s="4956"/>
      <c r="UE4" s="4956"/>
      <c r="UF4" s="4956"/>
      <c r="UG4" s="4956"/>
      <c r="UH4" s="4956"/>
      <c r="UI4" s="4956"/>
      <c r="UJ4" s="4956"/>
      <c r="UK4" s="4956"/>
      <c r="UL4" s="4956"/>
      <c r="UM4" s="4956"/>
      <c r="UN4" s="4956"/>
      <c r="UO4" s="4956"/>
      <c r="UP4" s="4956"/>
      <c r="UQ4" s="4956"/>
      <c r="UR4" s="4956"/>
      <c r="US4" s="4956"/>
      <c r="UT4" s="4956"/>
      <c r="UU4" s="4956"/>
      <c r="UV4" s="4956"/>
      <c r="UW4" s="4956"/>
      <c r="UX4" s="4956"/>
      <c r="UY4" s="4956"/>
      <c r="UZ4" s="4956"/>
      <c r="VA4" s="4956"/>
      <c r="VB4" s="4956"/>
      <c r="VC4" s="4956"/>
      <c r="VD4" s="4956"/>
      <c r="VE4" s="4956"/>
      <c r="VF4" s="4956"/>
      <c r="VG4" s="4956"/>
      <c r="VH4" s="4956"/>
      <c r="VI4" s="4956"/>
      <c r="VJ4" s="4956"/>
      <c r="VK4" s="4956"/>
      <c r="VL4" s="4956"/>
      <c r="VM4" s="4956"/>
      <c r="VN4" s="4956"/>
      <c r="VO4" s="4956"/>
      <c r="VP4" s="4956"/>
      <c r="VQ4" s="4956"/>
      <c r="VR4" s="4956"/>
      <c r="VS4" s="4956"/>
      <c r="VT4" s="4956"/>
      <c r="VU4" s="4956"/>
      <c r="VV4" s="4956"/>
      <c r="VW4" s="4956"/>
      <c r="VX4" s="4956"/>
      <c r="VY4" s="4956"/>
      <c r="VZ4" s="4956"/>
      <c r="WA4" s="4956"/>
      <c r="WB4" s="4956"/>
      <c r="WC4" s="4956"/>
      <c r="WD4" s="4956"/>
      <c r="WE4" s="4956"/>
      <c r="WF4" s="4956"/>
      <c r="WG4" s="4956"/>
      <c r="WH4" s="4956"/>
      <c r="WI4" s="4956"/>
      <c r="WJ4" s="4956"/>
      <c r="WK4" s="4956"/>
      <c r="WL4" s="4956"/>
      <c r="WM4" s="4956"/>
      <c r="WN4" s="4956"/>
      <c r="WO4" s="4956"/>
      <c r="WP4" s="4956"/>
      <c r="WQ4" s="4956"/>
      <c r="WR4" s="4956"/>
      <c r="WS4" s="4956"/>
      <c r="WT4" s="4956"/>
      <c r="WU4" s="4956"/>
      <c r="WV4" s="4956"/>
      <c r="WW4" s="4956"/>
      <c r="WX4" s="4956"/>
      <c r="WY4" s="4956"/>
      <c r="WZ4" s="4956"/>
      <c r="XA4" s="4956"/>
      <c r="XB4" s="4956"/>
      <c r="XC4" s="4956"/>
      <c r="XD4" s="4956"/>
      <c r="XE4" s="4956"/>
      <c r="XF4" s="4956"/>
      <c r="XG4" s="4956"/>
      <c r="XH4" s="4956"/>
      <c r="XI4" s="4956"/>
      <c r="XJ4" s="4956"/>
      <c r="XK4" s="4956"/>
      <c r="XL4" s="4956"/>
      <c r="XM4" s="4956"/>
      <c r="XN4" s="4956"/>
      <c r="XO4" s="4956"/>
      <c r="XP4" s="4956"/>
      <c r="XQ4" s="4956"/>
      <c r="XR4" s="4956"/>
      <c r="XS4" s="4956"/>
      <c r="XT4" s="4956"/>
      <c r="XU4" s="4956"/>
      <c r="XV4" s="4956"/>
      <c r="XW4" s="4956"/>
      <c r="XX4" s="4956"/>
      <c r="XY4" s="4956"/>
      <c r="XZ4" s="4956"/>
      <c r="YA4" s="4956"/>
      <c r="YB4" s="4956"/>
      <c r="YC4" s="4956"/>
      <c r="YD4" s="4956"/>
      <c r="YE4" s="4956"/>
      <c r="YF4" s="4956"/>
      <c r="YG4" s="4956"/>
      <c r="YH4" s="4956"/>
      <c r="YI4" s="4956"/>
      <c r="YJ4" s="4956"/>
      <c r="YK4" s="4956"/>
      <c r="YL4" s="4956"/>
      <c r="YM4" s="4956"/>
      <c r="YN4" s="4956"/>
      <c r="YO4" s="4956"/>
      <c r="YP4" s="4956"/>
      <c r="YQ4" s="4956"/>
      <c r="YR4" s="4956"/>
      <c r="YS4" s="4956"/>
      <c r="YT4" s="4956"/>
      <c r="YU4" s="4956"/>
      <c r="YV4" s="4956"/>
      <c r="YW4" s="4956"/>
      <c r="YX4" s="4956"/>
      <c r="YY4" s="4956"/>
      <c r="YZ4" s="4956"/>
      <c r="ZA4" s="4956"/>
      <c r="ZB4" s="4956"/>
      <c r="ZC4" s="4956"/>
      <c r="ZD4" s="4956"/>
      <c r="ZE4" s="4956"/>
      <c r="ZF4" s="4956"/>
      <c r="ZG4" s="4956"/>
      <c r="ZH4" s="4956"/>
      <c r="ZI4" s="4956"/>
      <c r="ZJ4" s="4956"/>
      <c r="ZK4" s="4956"/>
      <c r="ZL4" s="4956"/>
      <c r="ZM4" s="4956"/>
      <c r="ZN4" s="4956"/>
      <c r="ZO4" s="4956"/>
      <c r="ZP4" s="4956"/>
      <c r="ZQ4" s="4956"/>
      <c r="ZR4" s="4956"/>
      <c r="ZS4" s="4956"/>
      <c r="ZT4" s="4956"/>
      <c r="ZU4" s="4956"/>
      <c r="ZV4" s="4956"/>
      <c r="ZW4" s="4956"/>
      <c r="ZX4" s="4956"/>
      <c r="ZY4" s="4956"/>
      <c r="ZZ4" s="4956"/>
      <c r="AAA4" s="4956"/>
      <c r="AAB4" s="4956"/>
      <c r="AAC4" s="4956"/>
      <c r="AAD4" s="4956"/>
      <c r="AAE4" s="4956"/>
      <c r="AAF4" s="4956"/>
      <c r="AAG4" s="4956"/>
      <c r="AAH4" s="4956"/>
      <c r="AAI4" s="4956"/>
      <c r="AAJ4" s="4956"/>
      <c r="AAK4" s="4956"/>
      <c r="AAL4" s="4956"/>
      <c r="AAM4" s="4956"/>
      <c r="AAN4" s="4956"/>
      <c r="AAO4" s="4956"/>
      <c r="AAP4" s="4956"/>
      <c r="AAQ4" s="4956"/>
      <c r="AAR4" s="4956"/>
      <c r="AAS4" s="4956"/>
      <c r="AAT4" s="4956"/>
      <c r="AAU4" s="4956"/>
      <c r="AAV4" s="4956"/>
      <c r="AAW4" s="4956"/>
      <c r="AAX4" s="4956"/>
      <c r="AAY4" s="4956"/>
      <c r="AAZ4" s="4956"/>
      <c r="ABA4" s="4956"/>
      <c r="ABB4" s="4956"/>
      <c r="ABC4" s="4956"/>
      <c r="ABD4" s="4956"/>
      <c r="ABE4" s="4956"/>
      <c r="ABF4" s="4956"/>
      <c r="ABG4" s="4956"/>
      <c r="ABH4" s="4956"/>
      <c r="ABI4" s="4956"/>
      <c r="ABJ4" s="4956"/>
      <c r="ABK4" s="4956"/>
      <c r="ABL4" s="4956"/>
      <c r="ABM4" s="4956"/>
      <c r="ABN4" s="4956"/>
      <c r="ABO4" s="4956"/>
      <c r="ABP4" s="4956"/>
      <c r="ABQ4" s="4956"/>
      <c r="ABR4" s="4956"/>
      <c r="ABS4" s="4956"/>
      <c r="ABT4" s="4956"/>
      <c r="ABU4" s="4956"/>
      <c r="ABV4" s="4956"/>
      <c r="ABW4" s="4956"/>
      <c r="ABX4" s="4956"/>
      <c r="ABY4" s="4956"/>
      <c r="ABZ4" s="4956"/>
      <c r="ACA4" s="4956"/>
      <c r="ACB4" s="4956"/>
      <c r="ACC4" s="4956"/>
      <c r="ACD4" s="4956"/>
      <c r="ACE4" s="4956"/>
      <c r="ACF4" s="4956"/>
      <c r="ACG4" s="4956"/>
      <c r="ACH4" s="4956"/>
      <c r="ACI4" s="4956"/>
      <c r="ACJ4" s="4956"/>
      <c r="ACK4" s="4956"/>
      <c r="ACL4" s="4956"/>
      <c r="ACM4" s="4956"/>
      <c r="ACN4" s="4956"/>
      <c r="ACO4" s="4956"/>
      <c r="ACP4" s="4956"/>
      <c r="ACQ4" s="4956"/>
      <c r="ACR4" s="4956"/>
      <c r="ACS4" s="4956"/>
      <c r="ACT4" s="4956"/>
      <c r="ACU4" s="4956"/>
      <c r="ACV4" s="4956"/>
      <c r="ACW4" s="4956"/>
      <c r="ACX4" s="4956"/>
      <c r="ACY4" s="4956"/>
      <c r="ACZ4" s="4956"/>
      <c r="ADA4" s="4956"/>
      <c r="ADB4" s="4956"/>
      <c r="ADC4" s="4956"/>
      <c r="ADD4" s="4956"/>
      <c r="ADE4" s="4956"/>
      <c r="ADF4" s="4956"/>
      <c r="ADG4" s="4956"/>
      <c r="ADH4" s="4956"/>
      <c r="ADI4" s="4956"/>
      <c r="ADJ4" s="4956"/>
      <c r="ADK4" s="4956"/>
      <c r="ADL4" s="4956"/>
      <c r="ADM4" s="4956"/>
      <c r="ADN4" s="4956"/>
      <c r="ADO4" s="4956"/>
      <c r="ADP4" s="4956"/>
      <c r="ADQ4" s="4956"/>
      <c r="ADR4" s="4956"/>
      <c r="ADS4" s="4956"/>
      <c r="ADT4" s="4956"/>
      <c r="ADU4" s="4956"/>
      <c r="ADV4" s="4956"/>
      <c r="ADW4" s="4956"/>
      <c r="ADX4" s="4956"/>
      <c r="ADY4" s="4956"/>
      <c r="ADZ4" s="4956"/>
      <c r="AEA4" s="4956"/>
      <c r="AEB4" s="4956"/>
      <c r="AEC4" s="4956"/>
      <c r="AED4" s="4956"/>
      <c r="AEE4" s="4956"/>
      <c r="AEF4" s="4956"/>
      <c r="AEG4" s="4956"/>
      <c r="AEH4" s="4956"/>
      <c r="AEI4" s="4956"/>
      <c r="AEJ4" s="4956"/>
      <c r="AEK4" s="4956"/>
      <c r="AEL4" s="4956"/>
      <c r="AEM4" s="4956"/>
      <c r="AEN4" s="4956"/>
      <c r="AEO4" s="4956"/>
      <c r="AEP4" s="4956"/>
      <c r="AEQ4" s="4956"/>
      <c r="AER4" s="4956"/>
      <c r="AES4" s="4956"/>
      <c r="AET4" s="4956"/>
      <c r="AEU4" s="4956"/>
      <c r="AEV4" s="4956"/>
      <c r="AEW4" s="4956"/>
      <c r="AEX4" s="4956"/>
      <c r="AEY4" s="4956"/>
      <c r="AEZ4" s="4956"/>
      <c r="AFA4" s="4956"/>
      <c r="AFB4" s="4956"/>
      <c r="AFC4" s="4956"/>
      <c r="AFD4" s="4956"/>
      <c r="AFE4" s="4956"/>
      <c r="AFF4" s="4956"/>
      <c r="AFG4" s="4956"/>
      <c r="AFH4" s="4956"/>
      <c r="AFI4" s="4956"/>
      <c r="AFJ4" s="4956"/>
      <c r="AFK4" s="4956"/>
      <c r="AFL4" s="4956"/>
      <c r="AFM4" s="4956"/>
      <c r="AFN4" s="4956"/>
      <c r="AFO4" s="4956"/>
      <c r="AFP4" s="4956"/>
      <c r="AFQ4" s="4956"/>
      <c r="AFR4" s="4956"/>
      <c r="AFS4" s="4956"/>
      <c r="AFT4" s="4956"/>
      <c r="AFU4" s="4956"/>
      <c r="AFV4" s="4956"/>
      <c r="AFW4" s="4956"/>
      <c r="AFX4" s="4956"/>
      <c r="AFY4" s="4956"/>
      <c r="AFZ4" s="4956"/>
      <c r="AGA4" s="4956"/>
      <c r="AGB4" s="4956"/>
      <c r="AGC4" s="4956"/>
      <c r="AGD4" s="4956"/>
      <c r="AGE4" s="4956"/>
      <c r="AGF4" s="4956"/>
      <c r="AGG4" s="4956"/>
      <c r="AGH4" s="4956"/>
      <c r="AGI4" s="4956"/>
      <c r="AGJ4" s="4956"/>
      <c r="AGK4" s="4956"/>
      <c r="AGL4" s="4956"/>
      <c r="AGM4" s="4956"/>
      <c r="AGN4" s="4956"/>
      <c r="AGO4" s="4956"/>
      <c r="AGP4" s="4956"/>
      <c r="AGQ4" s="4956"/>
      <c r="AGR4" s="4956"/>
      <c r="AGS4" s="4956"/>
      <c r="AGT4" s="4956"/>
      <c r="AGU4" s="4956"/>
      <c r="AGV4" s="4956"/>
      <c r="AGW4" s="4956"/>
      <c r="AGX4" s="4956"/>
      <c r="AGY4" s="4956"/>
      <c r="AGZ4" s="4956"/>
      <c r="AHA4" s="4956"/>
      <c r="AHB4" s="4956"/>
      <c r="AHC4" s="4956"/>
      <c r="AHD4" s="4956"/>
      <c r="AHE4" s="4956"/>
      <c r="AHF4" s="4956"/>
      <c r="AHG4" s="4956"/>
      <c r="AHH4" s="4956"/>
      <c r="AHI4" s="4956"/>
      <c r="AHJ4" s="4956"/>
      <c r="AHK4" s="4956"/>
      <c r="AHL4" s="4956"/>
      <c r="AHM4" s="4956"/>
      <c r="AHN4" s="4956"/>
      <c r="AHO4" s="4956"/>
      <c r="AHP4" s="4956"/>
      <c r="AHQ4" s="4956"/>
      <c r="AHR4" s="4956"/>
      <c r="AHS4" s="4956"/>
      <c r="AHT4" s="4956"/>
      <c r="AHU4" s="4956"/>
      <c r="AHV4" s="4956"/>
      <c r="AHW4" s="4956"/>
      <c r="AHX4" s="4956"/>
      <c r="AHY4" s="4956"/>
      <c r="AHZ4" s="4956"/>
      <c r="AIA4" s="4956"/>
      <c r="AIB4" s="4956"/>
      <c r="AIC4" s="4956"/>
      <c r="AID4" s="4956"/>
      <c r="AIE4" s="4956"/>
      <c r="AIF4" s="4956"/>
      <c r="AIG4" s="4956"/>
      <c r="AIH4" s="4956"/>
      <c r="AII4" s="4956"/>
      <c r="AIJ4" s="4956"/>
      <c r="AIK4" s="4956"/>
      <c r="AIL4" s="4956"/>
      <c r="AIM4" s="4956"/>
      <c r="AIN4" s="4956"/>
      <c r="AIO4" s="4956"/>
      <c r="AIP4" s="4956"/>
      <c r="AIQ4" s="4956"/>
      <c r="AIR4" s="4956"/>
      <c r="AIS4" s="4956"/>
      <c r="AIT4" s="4956"/>
      <c r="AIU4" s="4956"/>
      <c r="AIV4" s="4956"/>
      <c r="AIW4" s="4956"/>
      <c r="AIX4" s="4956"/>
      <c r="AIY4" s="4956"/>
      <c r="AIZ4" s="4956"/>
      <c r="AJA4" s="4956"/>
      <c r="AJB4" s="4956"/>
      <c r="AJC4" s="4956"/>
      <c r="AJD4" s="4956"/>
      <c r="AJE4" s="4956"/>
      <c r="AJF4" s="4956"/>
      <c r="AJG4" s="4956"/>
      <c r="AJH4" s="4956"/>
      <c r="AJI4" s="4956"/>
      <c r="AJJ4" s="4956"/>
      <c r="AJK4" s="4956"/>
      <c r="AJL4" s="4956"/>
      <c r="AJM4" s="4956"/>
      <c r="AJN4" s="4956"/>
      <c r="AJO4" s="4956"/>
      <c r="AJP4" s="4956"/>
      <c r="AJQ4" s="4956"/>
      <c r="AJR4" s="4956"/>
      <c r="AJS4" s="4956"/>
      <c r="AJT4" s="4956"/>
      <c r="AJU4" s="4956"/>
      <c r="AJV4" s="4956"/>
      <c r="AJW4" s="4956"/>
      <c r="AJX4" s="4956"/>
      <c r="AJY4" s="4956"/>
      <c r="AJZ4" s="4956"/>
      <c r="AKA4" s="4956"/>
      <c r="AKB4" s="4956"/>
      <c r="AKC4" s="4956"/>
      <c r="AKD4" s="4956"/>
      <c r="AKE4" s="4956"/>
      <c r="AKF4" s="4956"/>
      <c r="AKG4" s="4956"/>
      <c r="AKH4" s="4956"/>
      <c r="AKI4" s="4956"/>
      <c r="AKJ4" s="4956"/>
      <c r="AKK4" s="4956"/>
      <c r="AKL4" s="4956"/>
      <c r="AKM4" s="4956"/>
      <c r="AKN4" s="4956"/>
      <c r="AKO4" s="4956"/>
      <c r="AKP4" s="4956"/>
      <c r="AKQ4" s="4956"/>
      <c r="AKR4" s="4956"/>
      <c r="AKS4" s="4956"/>
      <c r="AKT4" s="4956"/>
      <c r="AKU4" s="4956"/>
      <c r="AKV4" s="4956"/>
      <c r="AKW4" s="4956"/>
      <c r="AKX4" s="4956"/>
      <c r="AKY4" s="4956"/>
      <c r="AKZ4" s="4956"/>
      <c r="ALA4" s="4956"/>
      <c r="ALB4" s="4956"/>
      <c r="ALC4" s="4956"/>
      <c r="ALD4" s="4956"/>
      <c r="ALE4" s="4956"/>
      <c r="ALF4" s="4956"/>
      <c r="ALG4" s="4956"/>
      <c r="ALH4" s="4956"/>
      <c r="ALI4" s="4956"/>
      <c r="ALJ4" s="4956"/>
      <c r="ALK4" s="4956"/>
      <c r="ALL4" s="4956"/>
      <c r="ALM4" s="4956"/>
      <c r="ALN4" s="4956"/>
      <c r="ALO4" s="4956"/>
      <c r="ALP4" s="4956"/>
      <c r="ALQ4" s="4956"/>
      <c r="ALR4" s="4956"/>
      <c r="ALS4" s="4956"/>
      <c r="ALT4" s="4956"/>
      <c r="ALU4" s="4956"/>
      <c r="ALV4" s="4956"/>
      <c r="ALW4" s="4956"/>
      <c r="ALX4" s="4956"/>
      <c r="ALY4" s="4956"/>
      <c r="ALZ4" s="4956"/>
      <c r="AMA4" s="4956"/>
      <c r="AMB4" s="4956"/>
      <c r="AMC4" s="4956"/>
      <c r="AMD4" s="4956"/>
      <c r="AME4" s="4956"/>
      <c r="AMF4" s="4956"/>
      <c r="AMG4" s="4956"/>
      <c r="AMH4" s="4956"/>
      <c r="AMI4" s="4956"/>
      <c r="AMJ4" s="4956"/>
      <c r="AMK4" s="4956"/>
      <c r="AML4" s="4956"/>
      <c r="AMM4" s="4956"/>
      <c r="AMN4" s="4956"/>
      <c r="AMO4" s="4956"/>
      <c r="AMP4" s="4956"/>
      <c r="AMQ4" s="4956"/>
    </row>
    <row r="5" spans="1:1031" ht="17.100000000000001" customHeight="1">
      <c r="A5" s="4961" t="s">
        <v>5723</v>
      </c>
      <c r="B5" s="4958">
        <v>40701</v>
      </c>
      <c r="C5" s="916" t="s">
        <v>7988</v>
      </c>
      <c r="D5" s="4962">
        <v>1240</v>
      </c>
      <c r="E5" s="916" t="s">
        <v>7988</v>
      </c>
      <c r="F5" s="4958">
        <v>895</v>
      </c>
      <c r="G5" s="916" t="s">
        <v>7988</v>
      </c>
      <c r="H5" s="4958">
        <v>107</v>
      </c>
      <c r="I5" s="916" t="s">
        <v>7988</v>
      </c>
      <c r="J5" s="4958">
        <v>941</v>
      </c>
      <c r="K5" s="916" t="s">
        <v>7988</v>
      </c>
      <c r="L5" s="4963">
        <v>3260</v>
      </c>
      <c r="M5" s="4964" t="s">
        <v>7989</v>
      </c>
      <c r="N5" s="4963">
        <v>2249</v>
      </c>
      <c r="O5" s="4964" t="s">
        <v>7989</v>
      </c>
      <c r="P5" s="4953"/>
      <c r="Q5" s="4956"/>
      <c r="R5" s="4956"/>
      <c r="S5" s="4956"/>
      <c r="T5" s="4956"/>
      <c r="U5" s="4956"/>
      <c r="V5" s="4956"/>
      <c r="W5" s="4956"/>
      <c r="X5" s="4956"/>
      <c r="Y5" s="4956"/>
      <c r="Z5" s="4956"/>
      <c r="AA5" s="4956"/>
      <c r="AB5" s="4956"/>
      <c r="AC5" s="4956"/>
      <c r="AD5" s="4956"/>
      <c r="AE5" s="4956"/>
      <c r="AF5" s="4956"/>
      <c r="AG5" s="4956"/>
      <c r="AH5" s="4956"/>
      <c r="AI5" s="4956"/>
      <c r="AJ5" s="4956"/>
      <c r="AK5" s="4956"/>
      <c r="AL5" s="4956"/>
      <c r="AM5" s="4956"/>
      <c r="AN5" s="4956"/>
      <c r="AO5" s="4956"/>
      <c r="AP5" s="4956"/>
      <c r="AQ5" s="4956"/>
      <c r="AR5" s="4956"/>
      <c r="AS5" s="4956"/>
      <c r="AT5" s="4956"/>
      <c r="AU5" s="4956"/>
      <c r="AV5" s="4956"/>
      <c r="AW5" s="4956"/>
      <c r="AX5" s="4956"/>
      <c r="AY5" s="4956"/>
      <c r="AZ5" s="4956"/>
      <c r="BA5" s="4956"/>
      <c r="BB5" s="4956"/>
      <c r="BC5" s="4956"/>
      <c r="BD5" s="4956"/>
      <c r="BE5" s="4956"/>
      <c r="BF5" s="4956"/>
      <c r="BG5" s="4956"/>
      <c r="BH5" s="4956"/>
      <c r="BI5" s="4956"/>
      <c r="BJ5" s="4956"/>
      <c r="BK5" s="4956"/>
      <c r="BL5" s="4956"/>
      <c r="BM5" s="4956"/>
      <c r="BN5" s="4956"/>
      <c r="BO5" s="4956"/>
      <c r="BP5" s="4956"/>
      <c r="BQ5" s="4956"/>
      <c r="BR5" s="4956"/>
      <c r="BS5" s="4956"/>
      <c r="BT5" s="4956"/>
      <c r="BU5" s="4956"/>
      <c r="BV5" s="4956"/>
      <c r="BW5" s="4956"/>
      <c r="BX5" s="4956"/>
      <c r="BY5" s="4956"/>
      <c r="BZ5" s="4956"/>
      <c r="CA5" s="4956"/>
      <c r="CB5" s="4956"/>
      <c r="CC5" s="4956"/>
      <c r="CD5" s="4956"/>
      <c r="CE5" s="4956"/>
      <c r="CF5" s="4956"/>
      <c r="CG5" s="4956"/>
      <c r="CH5" s="4956"/>
      <c r="CI5" s="4956"/>
      <c r="CJ5" s="4956"/>
      <c r="CK5" s="4956"/>
      <c r="CL5" s="4956"/>
      <c r="CM5" s="4956"/>
      <c r="CN5" s="4956"/>
      <c r="CO5" s="4956"/>
      <c r="CP5" s="4956"/>
      <c r="CQ5" s="4956"/>
      <c r="CR5" s="4956"/>
      <c r="CS5" s="4956"/>
      <c r="CT5" s="4956"/>
      <c r="CU5" s="4956"/>
      <c r="CV5" s="4956"/>
      <c r="CW5" s="4956"/>
      <c r="CX5" s="4956"/>
      <c r="CY5" s="4956"/>
      <c r="CZ5" s="4956"/>
      <c r="DA5" s="4956"/>
      <c r="DB5" s="4956"/>
      <c r="DC5" s="4956"/>
      <c r="DD5" s="4956"/>
      <c r="DE5" s="4956"/>
      <c r="DF5" s="4956"/>
      <c r="DG5" s="4956"/>
      <c r="DH5" s="4956"/>
      <c r="DI5" s="4956"/>
      <c r="DJ5" s="4956"/>
      <c r="DK5" s="4956"/>
      <c r="DL5" s="4956"/>
      <c r="DM5" s="4956"/>
      <c r="DN5" s="4956"/>
      <c r="DO5" s="4956"/>
      <c r="DP5" s="4956"/>
      <c r="DQ5" s="4956"/>
      <c r="DR5" s="4956"/>
      <c r="DS5" s="4956"/>
      <c r="DT5" s="4956"/>
      <c r="DU5" s="4956"/>
      <c r="DV5" s="4956"/>
      <c r="DW5" s="4956"/>
      <c r="DX5" s="4956"/>
      <c r="DY5" s="4956"/>
      <c r="DZ5" s="4956"/>
      <c r="EA5" s="4956"/>
      <c r="EB5" s="4956"/>
      <c r="EC5" s="4956"/>
      <c r="ED5" s="4956"/>
      <c r="EE5" s="4956"/>
      <c r="EF5" s="4956"/>
      <c r="EG5" s="4956"/>
      <c r="EH5" s="4956"/>
      <c r="EI5" s="4956"/>
      <c r="EJ5" s="4956"/>
      <c r="EK5" s="4956"/>
      <c r="EL5" s="4956"/>
      <c r="EM5" s="4956"/>
      <c r="EN5" s="4956"/>
      <c r="EO5" s="4956"/>
      <c r="EP5" s="4956"/>
      <c r="EQ5" s="4956"/>
      <c r="ER5" s="4956"/>
      <c r="ES5" s="4956"/>
      <c r="ET5" s="4956"/>
      <c r="EU5" s="4956"/>
      <c r="EV5" s="4956"/>
      <c r="EW5" s="4956"/>
      <c r="EX5" s="4956"/>
      <c r="EY5" s="4956"/>
      <c r="EZ5" s="4956"/>
      <c r="FA5" s="4956"/>
      <c r="FB5" s="4956"/>
      <c r="FC5" s="4956"/>
      <c r="FD5" s="4956"/>
      <c r="FE5" s="4956"/>
      <c r="FF5" s="4956"/>
      <c r="FG5" s="4956"/>
      <c r="FH5" s="4956"/>
      <c r="FI5" s="4956"/>
      <c r="FJ5" s="4956"/>
      <c r="FK5" s="4956"/>
      <c r="FL5" s="4956"/>
      <c r="FM5" s="4956"/>
      <c r="FN5" s="4956"/>
      <c r="FO5" s="4956"/>
      <c r="FP5" s="4956"/>
      <c r="FQ5" s="4956"/>
      <c r="FR5" s="4956"/>
      <c r="FS5" s="4956"/>
      <c r="FT5" s="4956"/>
      <c r="FU5" s="4956"/>
      <c r="FV5" s="4956"/>
      <c r="FW5" s="4956"/>
      <c r="FX5" s="4956"/>
      <c r="FY5" s="4956"/>
      <c r="FZ5" s="4956"/>
      <c r="GA5" s="4956"/>
      <c r="GB5" s="4956"/>
      <c r="GC5" s="4956"/>
      <c r="GD5" s="4956"/>
      <c r="GE5" s="4956"/>
      <c r="GF5" s="4956"/>
      <c r="GG5" s="4956"/>
      <c r="GH5" s="4956"/>
      <c r="GI5" s="4956"/>
      <c r="GJ5" s="4956"/>
      <c r="GK5" s="4956"/>
      <c r="GL5" s="4956"/>
      <c r="GM5" s="4956"/>
      <c r="GN5" s="4956"/>
      <c r="GO5" s="4956"/>
      <c r="GP5" s="4956"/>
      <c r="GQ5" s="4956"/>
      <c r="GR5" s="4956"/>
      <c r="GS5" s="4956"/>
      <c r="GT5" s="4956"/>
      <c r="GU5" s="4956"/>
      <c r="GV5" s="4956"/>
      <c r="GW5" s="4956"/>
      <c r="GX5" s="4956"/>
      <c r="GY5" s="4956"/>
      <c r="GZ5" s="4956"/>
      <c r="HA5" s="4956"/>
      <c r="HB5" s="4956"/>
      <c r="HC5" s="4956"/>
      <c r="HD5" s="4956"/>
      <c r="HE5" s="4956"/>
      <c r="HF5" s="4956"/>
      <c r="HG5" s="4956"/>
      <c r="HH5" s="4956"/>
      <c r="HI5" s="4956"/>
      <c r="HJ5" s="4956"/>
      <c r="HK5" s="4956"/>
      <c r="HL5" s="4956"/>
      <c r="HM5" s="4956"/>
      <c r="HN5" s="4956"/>
      <c r="HO5" s="4956"/>
      <c r="HP5" s="4956"/>
      <c r="HQ5" s="4956"/>
      <c r="HR5" s="4956"/>
      <c r="HS5" s="4956"/>
      <c r="HT5" s="4956"/>
      <c r="HU5" s="4956"/>
      <c r="HV5" s="4956"/>
      <c r="HW5" s="4956"/>
      <c r="HX5" s="4956"/>
      <c r="HY5" s="4956"/>
      <c r="HZ5" s="4956"/>
      <c r="IA5" s="4956"/>
      <c r="IB5" s="4956"/>
      <c r="IC5" s="4956"/>
      <c r="ID5" s="4956"/>
      <c r="IE5" s="4956"/>
      <c r="IF5" s="4956"/>
      <c r="IG5" s="4956"/>
      <c r="IH5" s="4956"/>
      <c r="II5" s="4956"/>
      <c r="IJ5" s="4956"/>
      <c r="IK5" s="4956"/>
      <c r="IL5" s="4956"/>
      <c r="IM5" s="4956"/>
      <c r="IN5" s="4956"/>
      <c r="IO5" s="4956"/>
      <c r="IP5" s="4956"/>
      <c r="IQ5" s="4956"/>
      <c r="IR5" s="4956"/>
      <c r="IS5" s="4956"/>
      <c r="IT5" s="4956"/>
      <c r="IU5" s="4956"/>
      <c r="IV5" s="4956"/>
      <c r="IW5" s="4956"/>
      <c r="IX5" s="4956"/>
      <c r="IY5" s="4956"/>
      <c r="IZ5" s="4956"/>
      <c r="JA5" s="4956"/>
      <c r="JB5" s="4956"/>
      <c r="JC5" s="4956"/>
      <c r="JD5" s="4956"/>
      <c r="JE5" s="4956"/>
      <c r="JF5" s="4956"/>
      <c r="JG5" s="4956"/>
      <c r="JH5" s="4956"/>
      <c r="JI5" s="4956"/>
      <c r="JJ5" s="4956"/>
      <c r="JK5" s="4956"/>
      <c r="JL5" s="4956"/>
      <c r="JM5" s="4956"/>
      <c r="JN5" s="4956"/>
      <c r="JO5" s="4956"/>
      <c r="JP5" s="4956"/>
      <c r="JQ5" s="4956"/>
      <c r="JR5" s="4956"/>
      <c r="JS5" s="4956"/>
      <c r="JT5" s="4956"/>
      <c r="JU5" s="4956"/>
      <c r="JV5" s="4956"/>
      <c r="JW5" s="4956"/>
      <c r="JX5" s="4956"/>
      <c r="JY5" s="4956"/>
      <c r="JZ5" s="4956"/>
      <c r="KA5" s="4956"/>
      <c r="KB5" s="4956"/>
      <c r="KC5" s="4956"/>
      <c r="KD5" s="4956"/>
      <c r="KE5" s="4956"/>
      <c r="KF5" s="4956"/>
      <c r="KG5" s="4956"/>
      <c r="KH5" s="4956"/>
      <c r="KI5" s="4956"/>
      <c r="KJ5" s="4956"/>
      <c r="KK5" s="4956"/>
      <c r="KL5" s="4956"/>
      <c r="KM5" s="4956"/>
      <c r="KN5" s="4956"/>
      <c r="KO5" s="4956"/>
      <c r="KP5" s="4956"/>
      <c r="KQ5" s="4956"/>
      <c r="KR5" s="4956"/>
      <c r="KS5" s="4956"/>
      <c r="KT5" s="4956"/>
      <c r="KU5" s="4956"/>
      <c r="KV5" s="4956"/>
      <c r="KW5" s="4956"/>
      <c r="KX5" s="4956"/>
      <c r="KY5" s="4956"/>
      <c r="KZ5" s="4956"/>
      <c r="LA5" s="4956"/>
      <c r="LB5" s="4956"/>
      <c r="LC5" s="4956"/>
      <c r="LD5" s="4956"/>
      <c r="LE5" s="4956"/>
      <c r="LF5" s="4956"/>
      <c r="LG5" s="4956"/>
      <c r="LH5" s="4956"/>
      <c r="LI5" s="4956"/>
      <c r="LJ5" s="4956"/>
      <c r="LK5" s="4956"/>
      <c r="LL5" s="4956"/>
      <c r="LM5" s="4956"/>
      <c r="LN5" s="4956"/>
      <c r="LO5" s="4956"/>
      <c r="LP5" s="4956"/>
      <c r="LQ5" s="4956"/>
      <c r="LR5" s="4956"/>
      <c r="LS5" s="4956"/>
      <c r="LT5" s="4956"/>
      <c r="LU5" s="4956"/>
      <c r="LV5" s="4956"/>
      <c r="LW5" s="4956"/>
      <c r="LX5" s="4956"/>
      <c r="LY5" s="4956"/>
      <c r="LZ5" s="4956"/>
      <c r="MA5" s="4956"/>
      <c r="MB5" s="4956"/>
      <c r="MC5" s="4956"/>
      <c r="MD5" s="4956"/>
      <c r="ME5" s="4956"/>
      <c r="MF5" s="4956"/>
      <c r="MG5" s="4956"/>
      <c r="MH5" s="4956"/>
      <c r="MI5" s="4956"/>
      <c r="MJ5" s="4956"/>
      <c r="MK5" s="4956"/>
      <c r="ML5" s="4956"/>
      <c r="MM5" s="4956"/>
      <c r="MN5" s="4956"/>
      <c r="MO5" s="4956"/>
      <c r="MP5" s="4956"/>
      <c r="MQ5" s="4956"/>
      <c r="MR5" s="4956"/>
      <c r="MS5" s="4956"/>
      <c r="MT5" s="4956"/>
      <c r="MU5" s="4956"/>
      <c r="MV5" s="4956"/>
      <c r="MW5" s="4956"/>
      <c r="MX5" s="4956"/>
      <c r="MY5" s="4956"/>
      <c r="MZ5" s="4956"/>
      <c r="NA5" s="4956"/>
      <c r="NB5" s="4956"/>
      <c r="NC5" s="4956"/>
      <c r="ND5" s="4956"/>
      <c r="NE5" s="4956"/>
      <c r="NF5" s="4956"/>
      <c r="NG5" s="4956"/>
      <c r="NH5" s="4956"/>
      <c r="NI5" s="4956"/>
      <c r="NJ5" s="4956"/>
      <c r="NK5" s="4956"/>
      <c r="NL5" s="4956"/>
      <c r="NM5" s="4956"/>
      <c r="NN5" s="4956"/>
      <c r="NO5" s="4956"/>
      <c r="NP5" s="4956"/>
      <c r="NQ5" s="4956"/>
      <c r="NR5" s="4956"/>
      <c r="NS5" s="4956"/>
      <c r="NT5" s="4956"/>
      <c r="NU5" s="4956"/>
      <c r="NV5" s="4956"/>
      <c r="NW5" s="4956"/>
      <c r="NX5" s="4956"/>
      <c r="NY5" s="4956"/>
      <c r="NZ5" s="4956"/>
      <c r="OA5" s="4956"/>
      <c r="OB5" s="4956"/>
      <c r="OC5" s="4956"/>
      <c r="OD5" s="4956"/>
      <c r="OE5" s="4956"/>
      <c r="OF5" s="4956"/>
      <c r="OG5" s="4956"/>
      <c r="OH5" s="4956"/>
      <c r="OI5" s="4956"/>
      <c r="OJ5" s="4956"/>
      <c r="OK5" s="4956"/>
      <c r="OL5" s="4956"/>
      <c r="OM5" s="4956"/>
      <c r="ON5" s="4956"/>
      <c r="OO5" s="4956"/>
      <c r="OP5" s="4956"/>
      <c r="OQ5" s="4956"/>
      <c r="OR5" s="4956"/>
      <c r="OS5" s="4956"/>
      <c r="OT5" s="4956"/>
      <c r="OU5" s="4956"/>
      <c r="OV5" s="4956"/>
      <c r="OW5" s="4956"/>
      <c r="OX5" s="4956"/>
      <c r="OY5" s="4956"/>
      <c r="OZ5" s="4956"/>
      <c r="PA5" s="4956"/>
      <c r="PB5" s="4956"/>
      <c r="PC5" s="4956"/>
      <c r="PD5" s="4956"/>
      <c r="PE5" s="4956"/>
      <c r="PF5" s="4956"/>
      <c r="PG5" s="4956"/>
      <c r="PH5" s="4956"/>
      <c r="PI5" s="4956"/>
      <c r="PJ5" s="4956"/>
      <c r="PK5" s="4956"/>
      <c r="PL5" s="4956"/>
      <c r="PM5" s="4956"/>
      <c r="PN5" s="4956"/>
      <c r="PO5" s="4956"/>
      <c r="PP5" s="4956"/>
      <c r="PQ5" s="4956"/>
      <c r="PR5" s="4956"/>
      <c r="PS5" s="4956"/>
      <c r="PT5" s="4956"/>
      <c r="PU5" s="4956"/>
      <c r="PV5" s="4956"/>
      <c r="PW5" s="4956"/>
      <c r="PX5" s="4956"/>
      <c r="PY5" s="4956"/>
      <c r="PZ5" s="4956"/>
      <c r="QA5" s="4956"/>
      <c r="QB5" s="4956"/>
      <c r="QC5" s="4956"/>
      <c r="QD5" s="4956"/>
      <c r="QE5" s="4956"/>
      <c r="QF5" s="4956"/>
      <c r="QG5" s="4956"/>
      <c r="QH5" s="4956"/>
      <c r="QI5" s="4956"/>
      <c r="QJ5" s="4956"/>
      <c r="QK5" s="4956"/>
      <c r="QL5" s="4956"/>
      <c r="QM5" s="4956"/>
      <c r="QN5" s="4956"/>
      <c r="QO5" s="4956"/>
      <c r="QP5" s="4956"/>
      <c r="QQ5" s="4956"/>
      <c r="QR5" s="4956"/>
      <c r="QS5" s="4956"/>
      <c r="QT5" s="4956"/>
      <c r="QU5" s="4956"/>
      <c r="QV5" s="4956"/>
      <c r="QW5" s="4956"/>
      <c r="QX5" s="4956"/>
      <c r="QY5" s="4956"/>
      <c r="QZ5" s="4956"/>
      <c r="RA5" s="4956"/>
      <c r="RB5" s="4956"/>
      <c r="RC5" s="4956"/>
      <c r="RD5" s="4956"/>
      <c r="RE5" s="4956"/>
      <c r="RF5" s="4956"/>
      <c r="RG5" s="4956"/>
      <c r="RH5" s="4956"/>
      <c r="RI5" s="4956"/>
      <c r="RJ5" s="4956"/>
      <c r="RK5" s="4956"/>
      <c r="RL5" s="4956"/>
      <c r="RM5" s="4956"/>
      <c r="RN5" s="4956"/>
      <c r="RO5" s="4956"/>
      <c r="RP5" s="4956"/>
      <c r="RQ5" s="4956"/>
      <c r="RR5" s="4956"/>
      <c r="RS5" s="4956"/>
      <c r="RT5" s="4956"/>
      <c r="RU5" s="4956"/>
      <c r="RV5" s="4956"/>
      <c r="RW5" s="4956"/>
      <c r="RX5" s="4956"/>
      <c r="RY5" s="4956"/>
      <c r="RZ5" s="4956"/>
      <c r="SA5" s="4956"/>
      <c r="SB5" s="4956"/>
      <c r="SC5" s="4956"/>
      <c r="SD5" s="4956"/>
      <c r="SE5" s="4956"/>
      <c r="SF5" s="4956"/>
      <c r="SG5" s="4956"/>
      <c r="SH5" s="4956"/>
      <c r="SI5" s="4956"/>
      <c r="SJ5" s="4956"/>
      <c r="SK5" s="4956"/>
      <c r="SL5" s="4956"/>
      <c r="SM5" s="4956"/>
      <c r="SN5" s="4956"/>
      <c r="SO5" s="4956"/>
      <c r="SP5" s="4956"/>
      <c r="SQ5" s="4956"/>
      <c r="SR5" s="4956"/>
      <c r="SS5" s="4956"/>
      <c r="ST5" s="4956"/>
      <c r="SU5" s="4956"/>
      <c r="SV5" s="4956"/>
      <c r="SW5" s="4956"/>
      <c r="SX5" s="4956"/>
      <c r="SY5" s="4956"/>
      <c r="SZ5" s="4956"/>
      <c r="TA5" s="4956"/>
      <c r="TB5" s="4956"/>
      <c r="TC5" s="4956"/>
      <c r="TD5" s="4956"/>
      <c r="TE5" s="4956"/>
      <c r="TF5" s="4956"/>
      <c r="TG5" s="4956"/>
      <c r="TH5" s="4956"/>
      <c r="TI5" s="4956"/>
      <c r="TJ5" s="4956"/>
      <c r="TK5" s="4956"/>
      <c r="TL5" s="4956"/>
      <c r="TM5" s="4956"/>
      <c r="TN5" s="4956"/>
      <c r="TO5" s="4956"/>
      <c r="TP5" s="4956"/>
      <c r="TQ5" s="4956"/>
      <c r="TR5" s="4956"/>
      <c r="TS5" s="4956"/>
      <c r="TT5" s="4956"/>
      <c r="TU5" s="4956"/>
      <c r="TV5" s="4956"/>
      <c r="TW5" s="4956"/>
      <c r="TX5" s="4956"/>
      <c r="TY5" s="4956"/>
      <c r="TZ5" s="4956"/>
      <c r="UA5" s="4956"/>
      <c r="UB5" s="4956"/>
      <c r="UC5" s="4956"/>
      <c r="UD5" s="4956"/>
      <c r="UE5" s="4956"/>
      <c r="UF5" s="4956"/>
      <c r="UG5" s="4956"/>
      <c r="UH5" s="4956"/>
      <c r="UI5" s="4956"/>
      <c r="UJ5" s="4956"/>
      <c r="UK5" s="4956"/>
      <c r="UL5" s="4956"/>
      <c r="UM5" s="4956"/>
      <c r="UN5" s="4956"/>
      <c r="UO5" s="4956"/>
      <c r="UP5" s="4956"/>
      <c r="UQ5" s="4956"/>
      <c r="UR5" s="4956"/>
      <c r="US5" s="4956"/>
      <c r="UT5" s="4956"/>
      <c r="UU5" s="4956"/>
      <c r="UV5" s="4956"/>
      <c r="UW5" s="4956"/>
      <c r="UX5" s="4956"/>
      <c r="UY5" s="4956"/>
      <c r="UZ5" s="4956"/>
      <c r="VA5" s="4956"/>
      <c r="VB5" s="4956"/>
      <c r="VC5" s="4956"/>
      <c r="VD5" s="4956"/>
      <c r="VE5" s="4956"/>
      <c r="VF5" s="4956"/>
      <c r="VG5" s="4956"/>
      <c r="VH5" s="4956"/>
      <c r="VI5" s="4956"/>
      <c r="VJ5" s="4956"/>
      <c r="VK5" s="4956"/>
      <c r="VL5" s="4956"/>
      <c r="VM5" s="4956"/>
      <c r="VN5" s="4956"/>
      <c r="VO5" s="4956"/>
      <c r="VP5" s="4956"/>
      <c r="VQ5" s="4956"/>
      <c r="VR5" s="4956"/>
      <c r="VS5" s="4956"/>
      <c r="VT5" s="4956"/>
      <c r="VU5" s="4956"/>
      <c r="VV5" s="4956"/>
      <c r="VW5" s="4956"/>
      <c r="VX5" s="4956"/>
      <c r="VY5" s="4956"/>
      <c r="VZ5" s="4956"/>
      <c r="WA5" s="4956"/>
      <c r="WB5" s="4956"/>
      <c r="WC5" s="4956"/>
      <c r="WD5" s="4956"/>
      <c r="WE5" s="4956"/>
      <c r="WF5" s="4956"/>
      <c r="WG5" s="4956"/>
      <c r="WH5" s="4956"/>
      <c r="WI5" s="4956"/>
      <c r="WJ5" s="4956"/>
      <c r="WK5" s="4956"/>
      <c r="WL5" s="4956"/>
      <c r="WM5" s="4956"/>
      <c r="WN5" s="4956"/>
      <c r="WO5" s="4956"/>
      <c r="WP5" s="4956"/>
      <c r="WQ5" s="4956"/>
      <c r="WR5" s="4956"/>
      <c r="WS5" s="4956"/>
      <c r="WT5" s="4956"/>
      <c r="WU5" s="4956"/>
      <c r="WV5" s="4956"/>
      <c r="WW5" s="4956"/>
      <c r="WX5" s="4956"/>
      <c r="WY5" s="4956"/>
      <c r="WZ5" s="4956"/>
      <c r="XA5" s="4956"/>
      <c r="XB5" s="4956"/>
      <c r="XC5" s="4956"/>
      <c r="XD5" s="4956"/>
      <c r="XE5" s="4956"/>
      <c r="XF5" s="4956"/>
      <c r="XG5" s="4956"/>
      <c r="XH5" s="4956"/>
      <c r="XI5" s="4956"/>
      <c r="XJ5" s="4956"/>
      <c r="XK5" s="4956"/>
      <c r="XL5" s="4956"/>
      <c r="XM5" s="4956"/>
      <c r="XN5" s="4956"/>
      <c r="XO5" s="4956"/>
      <c r="XP5" s="4956"/>
      <c r="XQ5" s="4956"/>
      <c r="XR5" s="4956"/>
      <c r="XS5" s="4956"/>
      <c r="XT5" s="4956"/>
      <c r="XU5" s="4956"/>
      <c r="XV5" s="4956"/>
      <c r="XW5" s="4956"/>
      <c r="XX5" s="4956"/>
      <c r="XY5" s="4956"/>
      <c r="XZ5" s="4956"/>
      <c r="YA5" s="4956"/>
      <c r="YB5" s="4956"/>
      <c r="YC5" s="4956"/>
      <c r="YD5" s="4956"/>
      <c r="YE5" s="4956"/>
      <c r="YF5" s="4956"/>
      <c r="YG5" s="4956"/>
      <c r="YH5" s="4956"/>
      <c r="YI5" s="4956"/>
      <c r="YJ5" s="4956"/>
      <c r="YK5" s="4956"/>
      <c r="YL5" s="4956"/>
      <c r="YM5" s="4956"/>
      <c r="YN5" s="4956"/>
      <c r="YO5" s="4956"/>
      <c r="YP5" s="4956"/>
      <c r="YQ5" s="4956"/>
      <c r="YR5" s="4956"/>
      <c r="YS5" s="4956"/>
      <c r="YT5" s="4956"/>
      <c r="YU5" s="4956"/>
      <c r="YV5" s="4956"/>
      <c r="YW5" s="4956"/>
      <c r="YX5" s="4956"/>
      <c r="YY5" s="4956"/>
      <c r="YZ5" s="4956"/>
      <c r="ZA5" s="4956"/>
      <c r="ZB5" s="4956"/>
      <c r="ZC5" s="4956"/>
      <c r="ZD5" s="4956"/>
      <c r="ZE5" s="4956"/>
      <c r="ZF5" s="4956"/>
      <c r="ZG5" s="4956"/>
      <c r="ZH5" s="4956"/>
      <c r="ZI5" s="4956"/>
      <c r="ZJ5" s="4956"/>
      <c r="ZK5" s="4956"/>
      <c r="ZL5" s="4956"/>
      <c r="ZM5" s="4956"/>
      <c r="ZN5" s="4956"/>
      <c r="ZO5" s="4956"/>
      <c r="ZP5" s="4956"/>
      <c r="ZQ5" s="4956"/>
      <c r="ZR5" s="4956"/>
      <c r="ZS5" s="4956"/>
      <c r="ZT5" s="4956"/>
      <c r="ZU5" s="4956"/>
      <c r="ZV5" s="4956"/>
      <c r="ZW5" s="4956"/>
      <c r="ZX5" s="4956"/>
      <c r="ZY5" s="4956"/>
      <c r="ZZ5" s="4956"/>
      <c r="AAA5" s="4956"/>
      <c r="AAB5" s="4956"/>
      <c r="AAC5" s="4956"/>
      <c r="AAD5" s="4956"/>
      <c r="AAE5" s="4956"/>
      <c r="AAF5" s="4956"/>
      <c r="AAG5" s="4956"/>
      <c r="AAH5" s="4956"/>
      <c r="AAI5" s="4956"/>
      <c r="AAJ5" s="4956"/>
      <c r="AAK5" s="4956"/>
      <c r="AAL5" s="4956"/>
      <c r="AAM5" s="4956"/>
      <c r="AAN5" s="4956"/>
      <c r="AAO5" s="4956"/>
      <c r="AAP5" s="4956"/>
      <c r="AAQ5" s="4956"/>
      <c r="AAR5" s="4956"/>
      <c r="AAS5" s="4956"/>
      <c r="AAT5" s="4956"/>
      <c r="AAU5" s="4956"/>
      <c r="AAV5" s="4956"/>
      <c r="AAW5" s="4956"/>
      <c r="AAX5" s="4956"/>
      <c r="AAY5" s="4956"/>
      <c r="AAZ5" s="4956"/>
      <c r="ABA5" s="4956"/>
      <c r="ABB5" s="4956"/>
      <c r="ABC5" s="4956"/>
      <c r="ABD5" s="4956"/>
      <c r="ABE5" s="4956"/>
      <c r="ABF5" s="4956"/>
      <c r="ABG5" s="4956"/>
      <c r="ABH5" s="4956"/>
      <c r="ABI5" s="4956"/>
      <c r="ABJ5" s="4956"/>
      <c r="ABK5" s="4956"/>
      <c r="ABL5" s="4956"/>
      <c r="ABM5" s="4956"/>
      <c r="ABN5" s="4956"/>
      <c r="ABO5" s="4956"/>
      <c r="ABP5" s="4956"/>
      <c r="ABQ5" s="4956"/>
      <c r="ABR5" s="4956"/>
      <c r="ABS5" s="4956"/>
      <c r="ABT5" s="4956"/>
      <c r="ABU5" s="4956"/>
      <c r="ABV5" s="4956"/>
      <c r="ABW5" s="4956"/>
      <c r="ABX5" s="4956"/>
      <c r="ABY5" s="4956"/>
      <c r="ABZ5" s="4956"/>
      <c r="ACA5" s="4956"/>
      <c r="ACB5" s="4956"/>
      <c r="ACC5" s="4956"/>
      <c r="ACD5" s="4956"/>
      <c r="ACE5" s="4956"/>
      <c r="ACF5" s="4956"/>
      <c r="ACG5" s="4956"/>
      <c r="ACH5" s="4956"/>
      <c r="ACI5" s="4956"/>
      <c r="ACJ5" s="4956"/>
      <c r="ACK5" s="4956"/>
      <c r="ACL5" s="4956"/>
      <c r="ACM5" s="4956"/>
      <c r="ACN5" s="4956"/>
      <c r="ACO5" s="4956"/>
      <c r="ACP5" s="4956"/>
      <c r="ACQ5" s="4956"/>
      <c r="ACR5" s="4956"/>
      <c r="ACS5" s="4956"/>
      <c r="ACT5" s="4956"/>
      <c r="ACU5" s="4956"/>
      <c r="ACV5" s="4956"/>
      <c r="ACW5" s="4956"/>
      <c r="ACX5" s="4956"/>
      <c r="ACY5" s="4956"/>
      <c r="ACZ5" s="4956"/>
      <c r="ADA5" s="4956"/>
      <c r="ADB5" s="4956"/>
      <c r="ADC5" s="4956"/>
      <c r="ADD5" s="4956"/>
      <c r="ADE5" s="4956"/>
      <c r="ADF5" s="4956"/>
      <c r="ADG5" s="4956"/>
      <c r="ADH5" s="4956"/>
      <c r="ADI5" s="4956"/>
      <c r="ADJ5" s="4956"/>
      <c r="ADK5" s="4956"/>
      <c r="ADL5" s="4956"/>
      <c r="ADM5" s="4956"/>
      <c r="ADN5" s="4956"/>
      <c r="ADO5" s="4956"/>
      <c r="ADP5" s="4956"/>
      <c r="ADQ5" s="4956"/>
      <c r="ADR5" s="4956"/>
      <c r="ADS5" s="4956"/>
      <c r="ADT5" s="4956"/>
      <c r="ADU5" s="4956"/>
      <c r="ADV5" s="4956"/>
      <c r="ADW5" s="4956"/>
      <c r="ADX5" s="4956"/>
      <c r="ADY5" s="4956"/>
      <c r="ADZ5" s="4956"/>
      <c r="AEA5" s="4956"/>
      <c r="AEB5" s="4956"/>
      <c r="AEC5" s="4956"/>
      <c r="AED5" s="4956"/>
      <c r="AEE5" s="4956"/>
      <c r="AEF5" s="4956"/>
      <c r="AEG5" s="4956"/>
      <c r="AEH5" s="4956"/>
      <c r="AEI5" s="4956"/>
      <c r="AEJ5" s="4956"/>
      <c r="AEK5" s="4956"/>
      <c r="AEL5" s="4956"/>
      <c r="AEM5" s="4956"/>
      <c r="AEN5" s="4956"/>
      <c r="AEO5" s="4956"/>
      <c r="AEP5" s="4956"/>
      <c r="AEQ5" s="4956"/>
      <c r="AER5" s="4956"/>
      <c r="AES5" s="4956"/>
      <c r="AET5" s="4956"/>
      <c r="AEU5" s="4956"/>
      <c r="AEV5" s="4956"/>
      <c r="AEW5" s="4956"/>
      <c r="AEX5" s="4956"/>
      <c r="AEY5" s="4956"/>
      <c r="AEZ5" s="4956"/>
      <c r="AFA5" s="4956"/>
      <c r="AFB5" s="4956"/>
      <c r="AFC5" s="4956"/>
      <c r="AFD5" s="4956"/>
      <c r="AFE5" s="4956"/>
      <c r="AFF5" s="4956"/>
      <c r="AFG5" s="4956"/>
      <c r="AFH5" s="4956"/>
      <c r="AFI5" s="4956"/>
      <c r="AFJ5" s="4956"/>
      <c r="AFK5" s="4956"/>
      <c r="AFL5" s="4956"/>
      <c r="AFM5" s="4956"/>
      <c r="AFN5" s="4956"/>
      <c r="AFO5" s="4956"/>
      <c r="AFP5" s="4956"/>
      <c r="AFQ5" s="4956"/>
      <c r="AFR5" s="4956"/>
      <c r="AFS5" s="4956"/>
      <c r="AFT5" s="4956"/>
      <c r="AFU5" s="4956"/>
      <c r="AFV5" s="4956"/>
      <c r="AFW5" s="4956"/>
      <c r="AFX5" s="4956"/>
      <c r="AFY5" s="4956"/>
      <c r="AFZ5" s="4956"/>
      <c r="AGA5" s="4956"/>
      <c r="AGB5" s="4956"/>
      <c r="AGC5" s="4956"/>
      <c r="AGD5" s="4956"/>
      <c r="AGE5" s="4956"/>
      <c r="AGF5" s="4956"/>
      <c r="AGG5" s="4956"/>
      <c r="AGH5" s="4956"/>
      <c r="AGI5" s="4956"/>
      <c r="AGJ5" s="4956"/>
      <c r="AGK5" s="4956"/>
      <c r="AGL5" s="4956"/>
      <c r="AGM5" s="4956"/>
      <c r="AGN5" s="4956"/>
      <c r="AGO5" s="4956"/>
      <c r="AGP5" s="4956"/>
      <c r="AGQ5" s="4956"/>
      <c r="AGR5" s="4956"/>
      <c r="AGS5" s="4956"/>
      <c r="AGT5" s="4956"/>
      <c r="AGU5" s="4956"/>
      <c r="AGV5" s="4956"/>
      <c r="AGW5" s="4956"/>
      <c r="AGX5" s="4956"/>
      <c r="AGY5" s="4956"/>
      <c r="AGZ5" s="4956"/>
      <c r="AHA5" s="4956"/>
      <c r="AHB5" s="4956"/>
      <c r="AHC5" s="4956"/>
      <c r="AHD5" s="4956"/>
      <c r="AHE5" s="4956"/>
      <c r="AHF5" s="4956"/>
      <c r="AHG5" s="4956"/>
      <c r="AHH5" s="4956"/>
      <c r="AHI5" s="4956"/>
      <c r="AHJ5" s="4956"/>
      <c r="AHK5" s="4956"/>
      <c r="AHL5" s="4956"/>
      <c r="AHM5" s="4956"/>
      <c r="AHN5" s="4956"/>
      <c r="AHO5" s="4956"/>
      <c r="AHP5" s="4956"/>
      <c r="AHQ5" s="4956"/>
      <c r="AHR5" s="4956"/>
      <c r="AHS5" s="4956"/>
      <c r="AHT5" s="4956"/>
      <c r="AHU5" s="4956"/>
      <c r="AHV5" s="4956"/>
      <c r="AHW5" s="4956"/>
      <c r="AHX5" s="4956"/>
      <c r="AHY5" s="4956"/>
      <c r="AHZ5" s="4956"/>
      <c r="AIA5" s="4956"/>
      <c r="AIB5" s="4956"/>
      <c r="AIC5" s="4956"/>
      <c r="AID5" s="4956"/>
      <c r="AIE5" s="4956"/>
      <c r="AIF5" s="4956"/>
      <c r="AIG5" s="4956"/>
      <c r="AIH5" s="4956"/>
      <c r="AII5" s="4956"/>
      <c r="AIJ5" s="4956"/>
      <c r="AIK5" s="4956"/>
      <c r="AIL5" s="4956"/>
      <c r="AIM5" s="4956"/>
      <c r="AIN5" s="4956"/>
      <c r="AIO5" s="4956"/>
      <c r="AIP5" s="4956"/>
      <c r="AIQ5" s="4956"/>
      <c r="AIR5" s="4956"/>
      <c r="AIS5" s="4956"/>
      <c r="AIT5" s="4956"/>
      <c r="AIU5" s="4956"/>
      <c r="AIV5" s="4956"/>
      <c r="AIW5" s="4956"/>
      <c r="AIX5" s="4956"/>
      <c r="AIY5" s="4956"/>
      <c r="AIZ5" s="4956"/>
      <c r="AJA5" s="4956"/>
      <c r="AJB5" s="4956"/>
      <c r="AJC5" s="4956"/>
      <c r="AJD5" s="4956"/>
      <c r="AJE5" s="4956"/>
      <c r="AJF5" s="4956"/>
      <c r="AJG5" s="4956"/>
      <c r="AJH5" s="4956"/>
      <c r="AJI5" s="4956"/>
      <c r="AJJ5" s="4956"/>
      <c r="AJK5" s="4956"/>
      <c r="AJL5" s="4956"/>
      <c r="AJM5" s="4956"/>
      <c r="AJN5" s="4956"/>
      <c r="AJO5" s="4956"/>
      <c r="AJP5" s="4956"/>
      <c r="AJQ5" s="4956"/>
      <c r="AJR5" s="4956"/>
      <c r="AJS5" s="4956"/>
      <c r="AJT5" s="4956"/>
      <c r="AJU5" s="4956"/>
      <c r="AJV5" s="4956"/>
      <c r="AJW5" s="4956"/>
      <c r="AJX5" s="4956"/>
      <c r="AJY5" s="4956"/>
      <c r="AJZ5" s="4956"/>
      <c r="AKA5" s="4956"/>
      <c r="AKB5" s="4956"/>
      <c r="AKC5" s="4956"/>
      <c r="AKD5" s="4956"/>
      <c r="AKE5" s="4956"/>
      <c r="AKF5" s="4956"/>
      <c r="AKG5" s="4956"/>
      <c r="AKH5" s="4956"/>
      <c r="AKI5" s="4956"/>
      <c r="AKJ5" s="4956"/>
      <c r="AKK5" s="4956"/>
      <c r="AKL5" s="4956"/>
      <c r="AKM5" s="4956"/>
      <c r="AKN5" s="4956"/>
      <c r="AKO5" s="4956"/>
      <c r="AKP5" s="4956"/>
      <c r="AKQ5" s="4956"/>
      <c r="AKR5" s="4956"/>
      <c r="AKS5" s="4956"/>
      <c r="AKT5" s="4956"/>
      <c r="AKU5" s="4956"/>
      <c r="AKV5" s="4956"/>
      <c r="AKW5" s="4956"/>
      <c r="AKX5" s="4956"/>
      <c r="AKY5" s="4956"/>
      <c r="AKZ5" s="4956"/>
      <c r="ALA5" s="4956"/>
      <c r="ALB5" s="4956"/>
      <c r="ALC5" s="4956"/>
      <c r="ALD5" s="4956"/>
      <c r="ALE5" s="4956"/>
      <c r="ALF5" s="4956"/>
      <c r="ALG5" s="4956"/>
      <c r="ALH5" s="4956"/>
      <c r="ALI5" s="4956"/>
      <c r="ALJ5" s="4956"/>
      <c r="ALK5" s="4956"/>
      <c r="ALL5" s="4956"/>
      <c r="ALM5" s="4956"/>
      <c r="ALN5" s="4956"/>
      <c r="ALO5" s="4956"/>
      <c r="ALP5" s="4956"/>
      <c r="ALQ5" s="4956"/>
      <c r="ALR5" s="4956"/>
      <c r="ALS5" s="4956"/>
      <c r="ALT5" s="4956"/>
      <c r="ALU5" s="4956"/>
      <c r="ALV5" s="4956"/>
      <c r="ALW5" s="4956"/>
      <c r="ALX5" s="4956"/>
      <c r="ALY5" s="4956"/>
      <c r="ALZ5" s="4956"/>
      <c r="AMA5" s="4956"/>
      <c r="AMB5" s="4956"/>
      <c r="AMC5" s="4956"/>
      <c r="AMD5" s="4956"/>
      <c r="AME5" s="4956"/>
      <c r="AMF5" s="4956"/>
      <c r="AMG5" s="4956"/>
      <c r="AMH5" s="4956"/>
      <c r="AMI5" s="4956"/>
      <c r="AMJ5" s="4956"/>
      <c r="AMK5" s="4956"/>
      <c r="AML5" s="4956"/>
      <c r="AMM5" s="4956"/>
      <c r="AMN5" s="4956"/>
      <c r="AMO5" s="4956"/>
      <c r="AMP5" s="4956"/>
      <c r="AMQ5" s="4956"/>
    </row>
    <row r="6" spans="1:1031" ht="17.100000000000001" customHeight="1">
      <c r="A6" s="4961" t="s">
        <v>6041</v>
      </c>
      <c r="B6" s="4958">
        <v>409103</v>
      </c>
      <c r="C6" s="914"/>
      <c r="D6" s="4962">
        <v>36011</v>
      </c>
      <c r="E6" s="4962"/>
      <c r="F6" s="4962">
        <v>47213</v>
      </c>
      <c r="G6" s="4962"/>
      <c r="H6" s="4962">
        <v>6958</v>
      </c>
      <c r="I6" s="4962"/>
      <c r="J6" s="4962">
        <v>14880</v>
      </c>
      <c r="K6" s="914"/>
      <c r="L6" s="4963">
        <v>1160284</v>
      </c>
      <c r="M6" s="4965"/>
      <c r="N6" s="4963">
        <v>31970</v>
      </c>
      <c r="O6" s="4965"/>
      <c r="P6" s="4953"/>
      <c r="Q6" s="4956"/>
      <c r="R6" s="4956"/>
      <c r="S6" s="4956"/>
      <c r="T6" s="4956"/>
      <c r="U6" s="4956"/>
      <c r="V6" s="4956"/>
      <c r="W6" s="4956"/>
      <c r="X6" s="4956"/>
      <c r="Y6" s="4956"/>
      <c r="Z6" s="4956"/>
      <c r="AA6" s="4956"/>
      <c r="AB6" s="4956"/>
      <c r="AC6" s="4956"/>
      <c r="AD6" s="4956"/>
      <c r="AE6" s="4956"/>
      <c r="AF6" s="4956"/>
      <c r="AG6" s="4956"/>
      <c r="AH6" s="4956"/>
      <c r="AI6" s="4956"/>
      <c r="AJ6" s="4956"/>
      <c r="AK6" s="4956"/>
      <c r="AL6" s="4956"/>
      <c r="AM6" s="4956"/>
      <c r="AN6" s="4956"/>
      <c r="AO6" s="4956"/>
      <c r="AP6" s="4956"/>
      <c r="AQ6" s="4956"/>
      <c r="AR6" s="4956"/>
      <c r="AS6" s="4956"/>
      <c r="AT6" s="4956"/>
      <c r="AU6" s="4956"/>
      <c r="AV6" s="4956"/>
      <c r="AW6" s="4956"/>
      <c r="AX6" s="4956"/>
      <c r="AY6" s="4956"/>
      <c r="AZ6" s="4956"/>
      <c r="BA6" s="4956"/>
      <c r="BB6" s="4956"/>
      <c r="BC6" s="4956"/>
      <c r="BD6" s="4956"/>
      <c r="BE6" s="4956"/>
      <c r="BF6" s="4956"/>
      <c r="BG6" s="4956"/>
      <c r="BH6" s="4956"/>
      <c r="BI6" s="4956"/>
      <c r="BJ6" s="4956"/>
      <c r="BK6" s="4956"/>
      <c r="BL6" s="4956"/>
      <c r="BM6" s="4956"/>
      <c r="BN6" s="4956"/>
      <c r="BO6" s="4956"/>
      <c r="BP6" s="4956"/>
      <c r="BQ6" s="4956"/>
      <c r="BR6" s="4956"/>
      <c r="BS6" s="4956"/>
      <c r="BT6" s="4956"/>
      <c r="BU6" s="4956"/>
      <c r="BV6" s="4956"/>
      <c r="BW6" s="4956"/>
      <c r="BX6" s="4956"/>
      <c r="BY6" s="4956"/>
      <c r="BZ6" s="4956"/>
      <c r="CA6" s="4956"/>
      <c r="CB6" s="4956"/>
      <c r="CC6" s="4956"/>
      <c r="CD6" s="4956"/>
      <c r="CE6" s="4956"/>
      <c r="CF6" s="4956"/>
      <c r="CG6" s="4956"/>
      <c r="CH6" s="4956"/>
      <c r="CI6" s="4956"/>
      <c r="CJ6" s="4956"/>
      <c r="CK6" s="4956"/>
      <c r="CL6" s="4956"/>
      <c r="CM6" s="4956"/>
      <c r="CN6" s="4956"/>
      <c r="CO6" s="4956"/>
      <c r="CP6" s="4956"/>
      <c r="CQ6" s="4956"/>
      <c r="CR6" s="4956"/>
      <c r="CS6" s="4956"/>
      <c r="CT6" s="4956"/>
      <c r="CU6" s="4956"/>
      <c r="CV6" s="4956"/>
      <c r="CW6" s="4956"/>
      <c r="CX6" s="4956"/>
      <c r="CY6" s="4956"/>
      <c r="CZ6" s="4956"/>
      <c r="DA6" s="4956"/>
      <c r="DB6" s="4956"/>
      <c r="DC6" s="4956"/>
      <c r="DD6" s="4956"/>
      <c r="DE6" s="4956"/>
      <c r="DF6" s="4956"/>
      <c r="DG6" s="4956"/>
      <c r="DH6" s="4956"/>
      <c r="DI6" s="4956"/>
      <c r="DJ6" s="4956"/>
      <c r="DK6" s="4956"/>
      <c r="DL6" s="4956"/>
      <c r="DM6" s="4956"/>
      <c r="DN6" s="4956"/>
      <c r="DO6" s="4956"/>
      <c r="DP6" s="4956"/>
      <c r="DQ6" s="4956"/>
      <c r="DR6" s="4956"/>
      <c r="DS6" s="4956"/>
      <c r="DT6" s="4956"/>
      <c r="DU6" s="4956"/>
      <c r="DV6" s="4956"/>
      <c r="DW6" s="4956"/>
      <c r="DX6" s="4956"/>
      <c r="DY6" s="4956"/>
      <c r="DZ6" s="4956"/>
      <c r="EA6" s="4956"/>
      <c r="EB6" s="4956"/>
      <c r="EC6" s="4956"/>
      <c r="ED6" s="4956"/>
      <c r="EE6" s="4956"/>
      <c r="EF6" s="4956"/>
      <c r="EG6" s="4956"/>
      <c r="EH6" s="4956"/>
      <c r="EI6" s="4956"/>
      <c r="EJ6" s="4956"/>
      <c r="EK6" s="4956"/>
      <c r="EL6" s="4956"/>
      <c r="EM6" s="4956"/>
      <c r="EN6" s="4956"/>
      <c r="EO6" s="4956"/>
      <c r="EP6" s="4956"/>
      <c r="EQ6" s="4956"/>
      <c r="ER6" s="4956"/>
      <c r="ES6" s="4956"/>
      <c r="ET6" s="4956"/>
      <c r="EU6" s="4956"/>
      <c r="EV6" s="4956"/>
      <c r="EW6" s="4956"/>
      <c r="EX6" s="4956"/>
      <c r="EY6" s="4956"/>
      <c r="EZ6" s="4956"/>
      <c r="FA6" s="4956"/>
      <c r="FB6" s="4956"/>
      <c r="FC6" s="4956"/>
      <c r="FD6" s="4956"/>
      <c r="FE6" s="4956"/>
      <c r="FF6" s="4956"/>
      <c r="FG6" s="4956"/>
      <c r="FH6" s="4956"/>
      <c r="FI6" s="4956"/>
      <c r="FJ6" s="4956"/>
      <c r="FK6" s="4956"/>
      <c r="FL6" s="4956"/>
      <c r="FM6" s="4956"/>
      <c r="FN6" s="4956"/>
      <c r="FO6" s="4956"/>
      <c r="FP6" s="4956"/>
      <c r="FQ6" s="4956"/>
      <c r="FR6" s="4956"/>
      <c r="FS6" s="4956"/>
      <c r="FT6" s="4956"/>
      <c r="FU6" s="4956"/>
      <c r="FV6" s="4956"/>
      <c r="FW6" s="4956"/>
      <c r="FX6" s="4956"/>
      <c r="FY6" s="4956"/>
      <c r="FZ6" s="4956"/>
      <c r="GA6" s="4956"/>
      <c r="GB6" s="4956"/>
      <c r="GC6" s="4956"/>
      <c r="GD6" s="4956"/>
      <c r="GE6" s="4956"/>
      <c r="GF6" s="4956"/>
      <c r="GG6" s="4956"/>
      <c r="GH6" s="4956"/>
      <c r="GI6" s="4956"/>
      <c r="GJ6" s="4956"/>
      <c r="GK6" s="4956"/>
      <c r="GL6" s="4956"/>
      <c r="GM6" s="4956"/>
      <c r="GN6" s="4956"/>
      <c r="GO6" s="4956"/>
      <c r="GP6" s="4956"/>
      <c r="GQ6" s="4956"/>
      <c r="GR6" s="4956"/>
      <c r="GS6" s="4956"/>
      <c r="GT6" s="4956"/>
      <c r="GU6" s="4956"/>
      <c r="GV6" s="4956"/>
      <c r="GW6" s="4956"/>
      <c r="GX6" s="4956"/>
      <c r="GY6" s="4956"/>
      <c r="GZ6" s="4956"/>
      <c r="HA6" s="4956"/>
      <c r="HB6" s="4956"/>
      <c r="HC6" s="4956"/>
      <c r="HD6" s="4956"/>
      <c r="HE6" s="4956"/>
      <c r="HF6" s="4956"/>
      <c r="HG6" s="4956"/>
      <c r="HH6" s="4956"/>
      <c r="HI6" s="4956"/>
      <c r="HJ6" s="4956"/>
      <c r="HK6" s="4956"/>
      <c r="HL6" s="4956"/>
      <c r="HM6" s="4956"/>
      <c r="HN6" s="4956"/>
      <c r="HO6" s="4956"/>
      <c r="HP6" s="4956"/>
      <c r="HQ6" s="4956"/>
      <c r="HR6" s="4956"/>
      <c r="HS6" s="4956"/>
      <c r="HT6" s="4956"/>
      <c r="HU6" s="4956"/>
      <c r="HV6" s="4956"/>
      <c r="HW6" s="4956"/>
      <c r="HX6" s="4956"/>
      <c r="HY6" s="4956"/>
      <c r="HZ6" s="4956"/>
      <c r="IA6" s="4956"/>
      <c r="IB6" s="4956"/>
      <c r="IC6" s="4956"/>
      <c r="ID6" s="4956"/>
      <c r="IE6" s="4956"/>
      <c r="IF6" s="4956"/>
      <c r="IG6" s="4956"/>
      <c r="IH6" s="4956"/>
      <c r="II6" s="4956"/>
      <c r="IJ6" s="4956"/>
      <c r="IK6" s="4956"/>
      <c r="IL6" s="4956"/>
      <c r="IM6" s="4956"/>
      <c r="IN6" s="4956"/>
      <c r="IO6" s="4956"/>
      <c r="IP6" s="4956"/>
      <c r="IQ6" s="4956"/>
      <c r="IR6" s="4956"/>
      <c r="IS6" s="4956"/>
      <c r="IT6" s="4956"/>
      <c r="IU6" s="4956"/>
      <c r="IV6" s="4956"/>
      <c r="IW6" s="4956"/>
      <c r="IX6" s="4956"/>
      <c r="IY6" s="4956"/>
      <c r="IZ6" s="4956"/>
      <c r="JA6" s="4956"/>
      <c r="JB6" s="4956"/>
      <c r="JC6" s="4956"/>
      <c r="JD6" s="4956"/>
      <c r="JE6" s="4956"/>
      <c r="JF6" s="4956"/>
      <c r="JG6" s="4956"/>
      <c r="JH6" s="4956"/>
      <c r="JI6" s="4956"/>
      <c r="JJ6" s="4956"/>
      <c r="JK6" s="4956"/>
      <c r="JL6" s="4956"/>
      <c r="JM6" s="4956"/>
      <c r="JN6" s="4956"/>
      <c r="JO6" s="4956"/>
      <c r="JP6" s="4956"/>
      <c r="JQ6" s="4956"/>
      <c r="JR6" s="4956"/>
      <c r="JS6" s="4956"/>
      <c r="JT6" s="4956"/>
      <c r="JU6" s="4956"/>
      <c r="JV6" s="4956"/>
      <c r="JW6" s="4956"/>
      <c r="JX6" s="4956"/>
      <c r="JY6" s="4956"/>
      <c r="JZ6" s="4956"/>
      <c r="KA6" s="4956"/>
      <c r="KB6" s="4956"/>
      <c r="KC6" s="4956"/>
      <c r="KD6" s="4956"/>
      <c r="KE6" s="4956"/>
      <c r="KF6" s="4956"/>
      <c r="KG6" s="4956"/>
      <c r="KH6" s="4956"/>
      <c r="KI6" s="4956"/>
      <c r="KJ6" s="4956"/>
      <c r="KK6" s="4956"/>
      <c r="KL6" s="4956"/>
      <c r="KM6" s="4956"/>
      <c r="KN6" s="4956"/>
      <c r="KO6" s="4956"/>
      <c r="KP6" s="4956"/>
      <c r="KQ6" s="4956"/>
      <c r="KR6" s="4956"/>
      <c r="KS6" s="4956"/>
      <c r="KT6" s="4956"/>
      <c r="KU6" s="4956"/>
      <c r="KV6" s="4956"/>
      <c r="KW6" s="4956"/>
      <c r="KX6" s="4956"/>
      <c r="KY6" s="4956"/>
      <c r="KZ6" s="4956"/>
      <c r="LA6" s="4956"/>
      <c r="LB6" s="4956"/>
      <c r="LC6" s="4956"/>
      <c r="LD6" s="4956"/>
      <c r="LE6" s="4956"/>
      <c r="LF6" s="4956"/>
      <c r="LG6" s="4956"/>
      <c r="LH6" s="4956"/>
      <c r="LI6" s="4956"/>
      <c r="LJ6" s="4956"/>
      <c r="LK6" s="4956"/>
      <c r="LL6" s="4956"/>
      <c r="LM6" s="4956"/>
      <c r="LN6" s="4956"/>
      <c r="LO6" s="4956"/>
      <c r="LP6" s="4956"/>
      <c r="LQ6" s="4956"/>
      <c r="LR6" s="4956"/>
      <c r="LS6" s="4956"/>
      <c r="LT6" s="4956"/>
      <c r="LU6" s="4956"/>
      <c r="LV6" s="4956"/>
      <c r="LW6" s="4956"/>
      <c r="LX6" s="4956"/>
      <c r="LY6" s="4956"/>
      <c r="LZ6" s="4956"/>
      <c r="MA6" s="4956"/>
      <c r="MB6" s="4956"/>
      <c r="MC6" s="4956"/>
      <c r="MD6" s="4956"/>
      <c r="ME6" s="4956"/>
      <c r="MF6" s="4956"/>
      <c r="MG6" s="4956"/>
      <c r="MH6" s="4956"/>
      <c r="MI6" s="4956"/>
      <c r="MJ6" s="4956"/>
      <c r="MK6" s="4956"/>
      <c r="ML6" s="4956"/>
      <c r="MM6" s="4956"/>
      <c r="MN6" s="4956"/>
      <c r="MO6" s="4956"/>
      <c r="MP6" s="4956"/>
      <c r="MQ6" s="4956"/>
      <c r="MR6" s="4956"/>
      <c r="MS6" s="4956"/>
      <c r="MT6" s="4956"/>
      <c r="MU6" s="4956"/>
      <c r="MV6" s="4956"/>
      <c r="MW6" s="4956"/>
      <c r="MX6" s="4956"/>
      <c r="MY6" s="4956"/>
      <c r="MZ6" s="4956"/>
      <c r="NA6" s="4956"/>
      <c r="NB6" s="4956"/>
      <c r="NC6" s="4956"/>
      <c r="ND6" s="4956"/>
      <c r="NE6" s="4956"/>
      <c r="NF6" s="4956"/>
      <c r="NG6" s="4956"/>
      <c r="NH6" s="4956"/>
      <c r="NI6" s="4956"/>
      <c r="NJ6" s="4956"/>
      <c r="NK6" s="4956"/>
      <c r="NL6" s="4956"/>
      <c r="NM6" s="4956"/>
      <c r="NN6" s="4956"/>
      <c r="NO6" s="4956"/>
      <c r="NP6" s="4956"/>
      <c r="NQ6" s="4956"/>
      <c r="NR6" s="4956"/>
      <c r="NS6" s="4956"/>
      <c r="NT6" s="4956"/>
      <c r="NU6" s="4956"/>
      <c r="NV6" s="4956"/>
      <c r="NW6" s="4956"/>
      <c r="NX6" s="4956"/>
      <c r="NY6" s="4956"/>
      <c r="NZ6" s="4956"/>
      <c r="OA6" s="4956"/>
      <c r="OB6" s="4956"/>
      <c r="OC6" s="4956"/>
      <c r="OD6" s="4956"/>
      <c r="OE6" s="4956"/>
      <c r="OF6" s="4956"/>
      <c r="OG6" s="4956"/>
      <c r="OH6" s="4956"/>
      <c r="OI6" s="4956"/>
      <c r="OJ6" s="4956"/>
      <c r="OK6" s="4956"/>
      <c r="OL6" s="4956"/>
      <c r="OM6" s="4956"/>
      <c r="ON6" s="4956"/>
      <c r="OO6" s="4956"/>
      <c r="OP6" s="4956"/>
      <c r="OQ6" s="4956"/>
      <c r="OR6" s="4956"/>
      <c r="OS6" s="4956"/>
      <c r="OT6" s="4956"/>
      <c r="OU6" s="4956"/>
      <c r="OV6" s="4956"/>
      <c r="OW6" s="4956"/>
      <c r="OX6" s="4956"/>
      <c r="OY6" s="4956"/>
      <c r="OZ6" s="4956"/>
      <c r="PA6" s="4956"/>
      <c r="PB6" s="4956"/>
      <c r="PC6" s="4956"/>
      <c r="PD6" s="4956"/>
      <c r="PE6" s="4956"/>
      <c r="PF6" s="4956"/>
      <c r="PG6" s="4956"/>
      <c r="PH6" s="4956"/>
      <c r="PI6" s="4956"/>
      <c r="PJ6" s="4956"/>
      <c r="PK6" s="4956"/>
      <c r="PL6" s="4956"/>
      <c r="PM6" s="4956"/>
      <c r="PN6" s="4956"/>
      <c r="PO6" s="4956"/>
      <c r="PP6" s="4956"/>
      <c r="PQ6" s="4956"/>
      <c r="PR6" s="4956"/>
      <c r="PS6" s="4956"/>
      <c r="PT6" s="4956"/>
      <c r="PU6" s="4956"/>
      <c r="PV6" s="4956"/>
      <c r="PW6" s="4956"/>
      <c r="PX6" s="4956"/>
      <c r="PY6" s="4956"/>
      <c r="PZ6" s="4956"/>
      <c r="QA6" s="4956"/>
      <c r="QB6" s="4956"/>
      <c r="QC6" s="4956"/>
      <c r="QD6" s="4956"/>
      <c r="QE6" s="4956"/>
      <c r="QF6" s="4956"/>
      <c r="QG6" s="4956"/>
      <c r="QH6" s="4956"/>
      <c r="QI6" s="4956"/>
      <c r="QJ6" s="4956"/>
      <c r="QK6" s="4956"/>
      <c r="QL6" s="4956"/>
      <c r="QM6" s="4956"/>
      <c r="QN6" s="4956"/>
      <c r="QO6" s="4956"/>
      <c r="QP6" s="4956"/>
      <c r="QQ6" s="4956"/>
      <c r="QR6" s="4956"/>
      <c r="QS6" s="4956"/>
      <c r="QT6" s="4956"/>
      <c r="QU6" s="4956"/>
      <c r="QV6" s="4956"/>
      <c r="QW6" s="4956"/>
      <c r="QX6" s="4956"/>
      <c r="QY6" s="4956"/>
      <c r="QZ6" s="4956"/>
      <c r="RA6" s="4956"/>
      <c r="RB6" s="4956"/>
      <c r="RC6" s="4956"/>
      <c r="RD6" s="4956"/>
      <c r="RE6" s="4956"/>
      <c r="RF6" s="4956"/>
      <c r="RG6" s="4956"/>
      <c r="RH6" s="4956"/>
      <c r="RI6" s="4956"/>
      <c r="RJ6" s="4956"/>
      <c r="RK6" s="4956"/>
      <c r="RL6" s="4956"/>
      <c r="RM6" s="4956"/>
      <c r="RN6" s="4956"/>
      <c r="RO6" s="4956"/>
      <c r="RP6" s="4956"/>
      <c r="RQ6" s="4956"/>
      <c r="RR6" s="4956"/>
      <c r="RS6" s="4956"/>
      <c r="RT6" s="4956"/>
      <c r="RU6" s="4956"/>
      <c r="RV6" s="4956"/>
      <c r="RW6" s="4956"/>
      <c r="RX6" s="4956"/>
      <c r="RY6" s="4956"/>
      <c r="RZ6" s="4956"/>
      <c r="SA6" s="4956"/>
      <c r="SB6" s="4956"/>
      <c r="SC6" s="4956"/>
      <c r="SD6" s="4956"/>
      <c r="SE6" s="4956"/>
      <c r="SF6" s="4956"/>
      <c r="SG6" s="4956"/>
      <c r="SH6" s="4956"/>
      <c r="SI6" s="4956"/>
      <c r="SJ6" s="4956"/>
      <c r="SK6" s="4956"/>
      <c r="SL6" s="4956"/>
      <c r="SM6" s="4956"/>
      <c r="SN6" s="4956"/>
      <c r="SO6" s="4956"/>
      <c r="SP6" s="4956"/>
      <c r="SQ6" s="4956"/>
      <c r="SR6" s="4956"/>
      <c r="SS6" s="4956"/>
      <c r="ST6" s="4956"/>
      <c r="SU6" s="4956"/>
      <c r="SV6" s="4956"/>
      <c r="SW6" s="4956"/>
      <c r="SX6" s="4956"/>
      <c r="SY6" s="4956"/>
      <c r="SZ6" s="4956"/>
      <c r="TA6" s="4956"/>
      <c r="TB6" s="4956"/>
      <c r="TC6" s="4956"/>
      <c r="TD6" s="4956"/>
      <c r="TE6" s="4956"/>
      <c r="TF6" s="4956"/>
      <c r="TG6" s="4956"/>
      <c r="TH6" s="4956"/>
      <c r="TI6" s="4956"/>
      <c r="TJ6" s="4956"/>
      <c r="TK6" s="4956"/>
      <c r="TL6" s="4956"/>
      <c r="TM6" s="4956"/>
      <c r="TN6" s="4956"/>
      <c r="TO6" s="4956"/>
      <c r="TP6" s="4956"/>
      <c r="TQ6" s="4956"/>
      <c r="TR6" s="4956"/>
      <c r="TS6" s="4956"/>
      <c r="TT6" s="4956"/>
      <c r="TU6" s="4956"/>
      <c r="TV6" s="4956"/>
      <c r="TW6" s="4956"/>
      <c r="TX6" s="4956"/>
      <c r="TY6" s="4956"/>
      <c r="TZ6" s="4956"/>
      <c r="UA6" s="4956"/>
      <c r="UB6" s="4956"/>
      <c r="UC6" s="4956"/>
      <c r="UD6" s="4956"/>
      <c r="UE6" s="4956"/>
      <c r="UF6" s="4956"/>
      <c r="UG6" s="4956"/>
      <c r="UH6" s="4956"/>
      <c r="UI6" s="4956"/>
      <c r="UJ6" s="4956"/>
      <c r="UK6" s="4956"/>
      <c r="UL6" s="4956"/>
      <c r="UM6" s="4956"/>
      <c r="UN6" s="4956"/>
      <c r="UO6" s="4956"/>
      <c r="UP6" s="4956"/>
      <c r="UQ6" s="4956"/>
      <c r="UR6" s="4956"/>
      <c r="US6" s="4956"/>
      <c r="UT6" s="4956"/>
      <c r="UU6" s="4956"/>
      <c r="UV6" s="4956"/>
      <c r="UW6" s="4956"/>
      <c r="UX6" s="4956"/>
      <c r="UY6" s="4956"/>
      <c r="UZ6" s="4956"/>
      <c r="VA6" s="4956"/>
      <c r="VB6" s="4956"/>
      <c r="VC6" s="4956"/>
      <c r="VD6" s="4956"/>
      <c r="VE6" s="4956"/>
      <c r="VF6" s="4956"/>
      <c r="VG6" s="4956"/>
      <c r="VH6" s="4956"/>
      <c r="VI6" s="4956"/>
      <c r="VJ6" s="4956"/>
      <c r="VK6" s="4956"/>
      <c r="VL6" s="4956"/>
      <c r="VM6" s="4956"/>
      <c r="VN6" s="4956"/>
      <c r="VO6" s="4956"/>
      <c r="VP6" s="4956"/>
      <c r="VQ6" s="4956"/>
      <c r="VR6" s="4956"/>
      <c r="VS6" s="4956"/>
      <c r="VT6" s="4956"/>
      <c r="VU6" s="4956"/>
      <c r="VV6" s="4956"/>
      <c r="VW6" s="4956"/>
      <c r="VX6" s="4956"/>
      <c r="VY6" s="4956"/>
      <c r="VZ6" s="4956"/>
      <c r="WA6" s="4956"/>
      <c r="WB6" s="4956"/>
      <c r="WC6" s="4956"/>
      <c r="WD6" s="4956"/>
      <c r="WE6" s="4956"/>
      <c r="WF6" s="4956"/>
      <c r="WG6" s="4956"/>
      <c r="WH6" s="4956"/>
      <c r="WI6" s="4956"/>
      <c r="WJ6" s="4956"/>
      <c r="WK6" s="4956"/>
      <c r="WL6" s="4956"/>
      <c r="WM6" s="4956"/>
      <c r="WN6" s="4956"/>
      <c r="WO6" s="4956"/>
      <c r="WP6" s="4956"/>
      <c r="WQ6" s="4956"/>
      <c r="WR6" s="4956"/>
      <c r="WS6" s="4956"/>
      <c r="WT6" s="4956"/>
      <c r="WU6" s="4956"/>
      <c r="WV6" s="4956"/>
      <c r="WW6" s="4956"/>
      <c r="WX6" s="4956"/>
      <c r="WY6" s="4956"/>
      <c r="WZ6" s="4956"/>
      <c r="XA6" s="4956"/>
      <c r="XB6" s="4956"/>
      <c r="XC6" s="4956"/>
      <c r="XD6" s="4956"/>
      <c r="XE6" s="4956"/>
      <c r="XF6" s="4956"/>
      <c r="XG6" s="4956"/>
      <c r="XH6" s="4956"/>
      <c r="XI6" s="4956"/>
      <c r="XJ6" s="4956"/>
      <c r="XK6" s="4956"/>
      <c r="XL6" s="4956"/>
      <c r="XM6" s="4956"/>
      <c r="XN6" s="4956"/>
      <c r="XO6" s="4956"/>
      <c r="XP6" s="4956"/>
      <c r="XQ6" s="4956"/>
      <c r="XR6" s="4956"/>
      <c r="XS6" s="4956"/>
      <c r="XT6" s="4956"/>
      <c r="XU6" s="4956"/>
      <c r="XV6" s="4956"/>
      <c r="XW6" s="4956"/>
      <c r="XX6" s="4956"/>
      <c r="XY6" s="4956"/>
      <c r="XZ6" s="4956"/>
      <c r="YA6" s="4956"/>
      <c r="YB6" s="4956"/>
      <c r="YC6" s="4956"/>
      <c r="YD6" s="4956"/>
      <c r="YE6" s="4956"/>
      <c r="YF6" s="4956"/>
      <c r="YG6" s="4956"/>
      <c r="YH6" s="4956"/>
      <c r="YI6" s="4956"/>
      <c r="YJ6" s="4956"/>
      <c r="YK6" s="4956"/>
      <c r="YL6" s="4956"/>
      <c r="YM6" s="4956"/>
      <c r="YN6" s="4956"/>
      <c r="YO6" s="4956"/>
      <c r="YP6" s="4956"/>
      <c r="YQ6" s="4956"/>
      <c r="YR6" s="4956"/>
      <c r="YS6" s="4956"/>
      <c r="YT6" s="4956"/>
      <c r="YU6" s="4956"/>
      <c r="YV6" s="4956"/>
      <c r="YW6" s="4956"/>
      <c r="YX6" s="4956"/>
      <c r="YY6" s="4956"/>
      <c r="YZ6" s="4956"/>
      <c r="ZA6" s="4956"/>
      <c r="ZB6" s="4956"/>
      <c r="ZC6" s="4956"/>
      <c r="ZD6" s="4956"/>
      <c r="ZE6" s="4956"/>
      <c r="ZF6" s="4956"/>
      <c r="ZG6" s="4956"/>
      <c r="ZH6" s="4956"/>
      <c r="ZI6" s="4956"/>
      <c r="ZJ6" s="4956"/>
      <c r="ZK6" s="4956"/>
      <c r="ZL6" s="4956"/>
      <c r="ZM6" s="4956"/>
      <c r="ZN6" s="4956"/>
      <c r="ZO6" s="4956"/>
      <c r="ZP6" s="4956"/>
      <c r="ZQ6" s="4956"/>
      <c r="ZR6" s="4956"/>
      <c r="ZS6" s="4956"/>
      <c r="ZT6" s="4956"/>
      <c r="ZU6" s="4956"/>
      <c r="ZV6" s="4956"/>
      <c r="ZW6" s="4956"/>
      <c r="ZX6" s="4956"/>
      <c r="ZY6" s="4956"/>
      <c r="ZZ6" s="4956"/>
      <c r="AAA6" s="4956"/>
      <c r="AAB6" s="4956"/>
      <c r="AAC6" s="4956"/>
      <c r="AAD6" s="4956"/>
      <c r="AAE6" s="4956"/>
      <c r="AAF6" s="4956"/>
      <c r="AAG6" s="4956"/>
      <c r="AAH6" s="4956"/>
      <c r="AAI6" s="4956"/>
      <c r="AAJ6" s="4956"/>
      <c r="AAK6" s="4956"/>
      <c r="AAL6" s="4956"/>
      <c r="AAM6" s="4956"/>
      <c r="AAN6" s="4956"/>
      <c r="AAO6" s="4956"/>
      <c r="AAP6" s="4956"/>
      <c r="AAQ6" s="4956"/>
      <c r="AAR6" s="4956"/>
      <c r="AAS6" s="4956"/>
      <c r="AAT6" s="4956"/>
      <c r="AAU6" s="4956"/>
      <c r="AAV6" s="4956"/>
      <c r="AAW6" s="4956"/>
      <c r="AAX6" s="4956"/>
      <c r="AAY6" s="4956"/>
      <c r="AAZ6" s="4956"/>
      <c r="ABA6" s="4956"/>
      <c r="ABB6" s="4956"/>
      <c r="ABC6" s="4956"/>
      <c r="ABD6" s="4956"/>
      <c r="ABE6" s="4956"/>
      <c r="ABF6" s="4956"/>
      <c r="ABG6" s="4956"/>
      <c r="ABH6" s="4956"/>
      <c r="ABI6" s="4956"/>
      <c r="ABJ6" s="4956"/>
      <c r="ABK6" s="4956"/>
      <c r="ABL6" s="4956"/>
      <c r="ABM6" s="4956"/>
      <c r="ABN6" s="4956"/>
      <c r="ABO6" s="4956"/>
      <c r="ABP6" s="4956"/>
      <c r="ABQ6" s="4956"/>
      <c r="ABR6" s="4956"/>
      <c r="ABS6" s="4956"/>
      <c r="ABT6" s="4956"/>
      <c r="ABU6" s="4956"/>
      <c r="ABV6" s="4956"/>
      <c r="ABW6" s="4956"/>
      <c r="ABX6" s="4956"/>
      <c r="ABY6" s="4956"/>
      <c r="ABZ6" s="4956"/>
      <c r="ACA6" s="4956"/>
      <c r="ACB6" s="4956"/>
      <c r="ACC6" s="4956"/>
      <c r="ACD6" s="4956"/>
      <c r="ACE6" s="4956"/>
      <c r="ACF6" s="4956"/>
      <c r="ACG6" s="4956"/>
      <c r="ACH6" s="4956"/>
      <c r="ACI6" s="4956"/>
      <c r="ACJ6" s="4956"/>
      <c r="ACK6" s="4956"/>
      <c r="ACL6" s="4956"/>
      <c r="ACM6" s="4956"/>
      <c r="ACN6" s="4956"/>
      <c r="ACO6" s="4956"/>
      <c r="ACP6" s="4956"/>
      <c r="ACQ6" s="4956"/>
      <c r="ACR6" s="4956"/>
      <c r="ACS6" s="4956"/>
      <c r="ACT6" s="4956"/>
      <c r="ACU6" s="4956"/>
      <c r="ACV6" s="4956"/>
      <c r="ACW6" s="4956"/>
      <c r="ACX6" s="4956"/>
      <c r="ACY6" s="4956"/>
      <c r="ACZ6" s="4956"/>
      <c r="ADA6" s="4956"/>
      <c r="ADB6" s="4956"/>
      <c r="ADC6" s="4956"/>
      <c r="ADD6" s="4956"/>
      <c r="ADE6" s="4956"/>
      <c r="ADF6" s="4956"/>
      <c r="ADG6" s="4956"/>
      <c r="ADH6" s="4956"/>
      <c r="ADI6" s="4956"/>
      <c r="ADJ6" s="4956"/>
      <c r="ADK6" s="4956"/>
      <c r="ADL6" s="4956"/>
      <c r="ADM6" s="4956"/>
      <c r="ADN6" s="4956"/>
      <c r="ADO6" s="4956"/>
      <c r="ADP6" s="4956"/>
      <c r="ADQ6" s="4956"/>
      <c r="ADR6" s="4956"/>
      <c r="ADS6" s="4956"/>
      <c r="ADT6" s="4956"/>
      <c r="ADU6" s="4956"/>
      <c r="ADV6" s="4956"/>
      <c r="ADW6" s="4956"/>
      <c r="ADX6" s="4956"/>
      <c r="ADY6" s="4956"/>
      <c r="ADZ6" s="4956"/>
      <c r="AEA6" s="4956"/>
      <c r="AEB6" s="4956"/>
      <c r="AEC6" s="4956"/>
      <c r="AED6" s="4956"/>
      <c r="AEE6" s="4956"/>
      <c r="AEF6" s="4956"/>
      <c r="AEG6" s="4956"/>
      <c r="AEH6" s="4956"/>
      <c r="AEI6" s="4956"/>
      <c r="AEJ6" s="4956"/>
      <c r="AEK6" s="4956"/>
      <c r="AEL6" s="4956"/>
      <c r="AEM6" s="4956"/>
      <c r="AEN6" s="4956"/>
      <c r="AEO6" s="4956"/>
      <c r="AEP6" s="4956"/>
      <c r="AEQ6" s="4956"/>
      <c r="AER6" s="4956"/>
      <c r="AES6" s="4956"/>
      <c r="AET6" s="4956"/>
      <c r="AEU6" s="4956"/>
      <c r="AEV6" s="4956"/>
      <c r="AEW6" s="4956"/>
      <c r="AEX6" s="4956"/>
      <c r="AEY6" s="4956"/>
      <c r="AEZ6" s="4956"/>
      <c r="AFA6" s="4956"/>
      <c r="AFB6" s="4956"/>
      <c r="AFC6" s="4956"/>
      <c r="AFD6" s="4956"/>
      <c r="AFE6" s="4956"/>
      <c r="AFF6" s="4956"/>
      <c r="AFG6" s="4956"/>
      <c r="AFH6" s="4956"/>
      <c r="AFI6" s="4956"/>
      <c r="AFJ6" s="4956"/>
      <c r="AFK6" s="4956"/>
      <c r="AFL6" s="4956"/>
      <c r="AFM6" s="4956"/>
      <c r="AFN6" s="4956"/>
      <c r="AFO6" s="4956"/>
      <c r="AFP6" s="4956"/>
      <c r="AFQ6" s="4956"/>
      <c r="AFR6" s="4956"/>
      <c r="AFS6" s="4956"/>
      <c r="AFT6" s="4956"/>
      <c r="AFU6" s="4956"/>
      <c r="AFV6" s="4956"/>
      <c r="AFW6" s="4956"/>
      <c r="AFX6" s="4956"/>
      <c r="AFY6" s="4956"/>
      <c r="AFZ6" s="4956"/>
      <c r="AGA6" s="4956"/>
      <c r="AGB6" s="4956"/>
      <c r="AGC6" s="4956"/>
      <c r="AGD6" s="4956"/>
      <c r="AGE6" s="4956"/>
      <c r="AGF6" s="4956"/>
      <c r="AGG6" s="4956"/>
      <c r="AGH6" s="4956"/>
      <c r="AGI6" s="4956"/>
      <c r="AGJ6" s="4956"/>
      <c r="AGK6" s="4956"/>
      <c r="AGL6" s="4956"/>
      <c r="AGM6" s="4956"/>
      <c r="AGN6" s="4956"/>
      <c r="AGO6" s="4956"/>
      <c r="AGP6" s="4956"/>
      <c r="AGQ6" s="4956"/>
      <c r="AGR6" s="4956"/>
      <c r="AGS6" s="4956"/>
      <c r="AGT6" s="4956"/>
      <c r="AGU6" s="4956"/>
      <c r="AGV6" s="4956"/>
      <c r="AGW6" s="4956"/>
      <c r="AGX6" s="4956"/>
      <c r="AGY6" s="4956"/>
      <c r="AGZ6" s="4956"/>
      <c r="AHA6" s="4956"/>
      <c r="AHB6" s="4956"/>
      <c r="AHC6" s="4956"/>
      <c r="AHD6" s="4956"/>
      <c r="AHE6" s="4956"/>
      <c r="AHF6" s="4956"/>
      <c r="AHG6" s="4956"/>
      <c r="AHH6" s="4956"/>
      <c r="AHI6" s="4956"/>
      <c r="AHJ6" s="4956"/>
      <c r="AHK6" s="4956"/>
      <c r="AHL6" s="4956"/>
      <c r="AHM6" s="4956"/>
      <c r="AHN6" s="4956"/>
      <c r="AHO6" s="4956"/>
      <c r="AHP6" s="4956"/>
      <c r="AHQ6" s="4956"/>
      <c r="AHR6" s="4956"/>
      <c r="AHS6" s="4956"/>
      <c r="AHT6" s="4956"/>
      <c r="AHU6" s="4956"/>
      <c r="AHV6" s="4956"/>
      <c r="AHW6" s="4956"/>
      <c r="AHX6" s="4956"/>
      <c r="AHY6" s="4956"/>
      <c r="AHZ6" s="4956"/>
      <c r="AIA6" s="4956"/>
      <c r="AIB6" s="4956"/>
      <c r="AIC6" s="4956"/>
      <c r="AID6" s="4956"/>
      <c r="AIE6" s="4956"/>
      <c r="AIF6" s="4956"/>
      <c r="AIG6" s="4956"/>
      <c r="AIH6" s="4956"/>
      <c r="AII6" s="4956"/>
      <c r="AIJ6" s="4956"/>
      <c r="AIK6" s="4956"/>
      <c r="AIL6" s="4956"/>
      <c r="AIM6" s="4956"/>
      <c r="AIN6" s="4956"/>
      <c r="AIO6" s="4956"/>
      <c r="AIP6" s="4956"/>
      <c r="AIQ6" s="4956"/>
      <c r="AIR6" s="4956"/>
      <c r="AIS6" s="4956"/>
      <c r="AIT6" s="4956"/>
      <c r="AIU6" s="4956"/>
      <c r="AIV6" s="4956"/>
      <c r="AIW6" s="4956"/>
      <c r="AIX6" s="4956"/>
      <c r="AIY6" s="4956"/>
      <c r="AIZ6" s="4956"/>
      <c r="AJA6" s="4956"/>
      <c r="AJB6" s="4956"/>
      <c r="AJC6" s="4956"/>
      <c r="AJD6" s="4956"/>
      <c r="AJE6" s="4956"/>
      <c r="AJF6" s="4956"/>
      <c r="AJG6" s="4956"/>
      <c r="AJH6" s="4956"/>
      <c r="AJI6" s="4956"/>
      <c r="AJJ6" s="4956"/>
      <c r="AJK6" s="4956"/>
      <c r="AJL6" s="4956"/>
      <c r="AJM6" s="4956"/>
      <c r="AJN6" s="4956"/>
      <c r="AJO6" s="4956"/>
      <c r="AJP6" s="4956"/>
      <c r="AJQ6" s="4956"/>
      <c r="AJR6" s="4956"/>
      <c r="AJS6" s="4956"/>
      <c r="AJT6" s="4956"/>
      <c r="AJU6" s="4956"/>
      <c r="AJV6" s="4956"/>
      <c r="AJW6" s="4956"/>
      <c r="AJX6" s="4956"/>
      <c r="AJY6" s="4956"/>
      <c r="AJZ6" s="4956"/>
      <c r="AKA6" s="4956"/>
      <c r="AKB6" s="4956"/>
      <c r="AKC6" s="4956"/>
      <c r="AKD6" s="4956"/>
      <c r="AKE6" s="4956"/>
      <c r="AKF6" s="4956"/>
      <c r="AKG6" s="4956"/>
      <c r="AKH6" s="4956"/>
      <c r="AKI6" s="4956"/>
      <c r="AKJ6" s="4956"/>
      <c r="AKK6" s="4956"/>
      <c r="AKL6" s="4956"/>
      <c r="AKM6" s="4956"/>
      <c r="AKN6" s="4956"/>
      <c r="AKO6" s="4956"/>
      <c r="AKP6" s="4956"/>
      <c r="AKQ6" s="4956"/>
      <c r="AKR6" s="4956"/>
      <c r="AKS6" s="4956"/>
      <c r="AKT6" s="4956"/>
      <c r="AKU6" s="4956"/>
      <c r="AKV6" s="4956"/>
      <c r="AKW6" s="4956"/>
      <c r="AKX6" s="4956"/>
      <c r="AKY6" s="4956"/>
      <c r="AKZ6" s="4956"/>
      <c r="ALA6" s="4956"/>
      <c r="ALB6" s="4956"/>
      <c r="ALC6" s="4956"/>
      <c r="ALD6" s="4956"/>
      <c r="ALE6" s="4956"/>
      <c r="ALF6" s="4956"/>
      <c r="ALG6" s="4956"/>
      <c r="ALH6" s="4956"/>
      <c r="ALI6" s="4956"/>
      <c r="ALJ6" s="4956"/>
      <c r="ALK6" s="4956"/>
      <c r="ALL6" s="4956"/>
      <c r="ALM6" s="4956"/>
      <c r="ALN6" s="4956"/>
      <c r="ALO6" s="4956"/>
      <c r="ALP6" s="4956"/>
      <c r="ALQ6" s="4956"/>
      <c r="ALR6" s="4956"/>
      <c r="ALS6" s="4956"/>
      <c r="ALT6" s="4956"/>
      <c r="ALU6" s="4956"/>
      <c r="ALV6" s="4956"/>
      <c r="ALW6" s="4956"/>
      <c r="ALX6" s="4956"/>
      <c r="ALY6" s="4956"/>
      <c r="ALZ6" s="4956"/>
      <c r="AMA6" s="4956"/>
      <c r="AMB6" s="4956"/>
      <c r="AMC6" s="4956"/>
      <c r="AMD6" s="4956"/>
      <c r="AME6" s="4956"/>
      <c r="AMF6" s="4956"/>
      <c r="AMG6" s="4956"/>
      <c r="AMH6" s="4956"/>
      <c r="AMI6" s="4956"/>
      <c r="AMJ6" s="4956"/>
      <c r="AMK6" s="4956"/>
      <c r="AML6" s="4956"/>
      <c r="AMM6" s="4956"/>
      <c r="AMN6" s="4956"/>
      <c r="AMO6" s="4956"/>
      <c r="AMP6" s="4956"/>
      <c r="AMQ6" s="4956"/>
    </row>
    <row r="7" spans="1:1031" ht="17.100000000000001" customHeight="1">
      <c r="A7" s="4961" t="s">
        <v>5722</v>
      </c>
      <c r="B7" s="4958">
        <v>21</v>
      </c>
      <c r="C7" s="915"/>
      <c r="D7" s="4958" t="s">
        <v>1946</v>
      </c>
      <c r="E7" s="915"/>
      <c r="F7" s="4958">
        <v>5</v>
      </c>
      <c r="G7" s="915"/>
      <c r="H7" s="4958" t="s">
        <v>1946</v>
      </c>
      <c r="I7" s="913"/>
      <c r="J7" s="4958">
        <v>1</v>
      </c>
      <c r="K7" s="913"/>
      <c r="L7" s="4966">
        <v>22</v>
      </c>
      <c r="M7" s="4967"/>
      <c r="N7" s="4966">
        <v>35</v>
      </c>
      <c r="O7" s="4967"/>
      <c r="P7" s="4953"/>
      <c r="Q7" s="4956"/>
      <c r="R7" s="4956"/>
      <c r="S7" s="4956"/>
      <c r="T7" s="4956"/>
      <c r="U7" s="4956"/>
      <c r="V7" s="4956"/>
      <c r="W7" s="4956"/>
      <c r="X7" s="4956"/>
      <c r="Y7" s="4956"/>
      <c r="Z7" s="4956"/>
      <c r="AA7" s="4956"/>
      <c r="AB7" s="4956"/>
      <c r="AC7" s="4956"/>
      <c r="AD7" s="4956"/>
      <c r="AE7" s="4956"/>
      <c r="AF7" s="4956"/>
      <c r="AG7" s="4956"/>
      <c r="AH7" s="4956"/>
      <c r="AI7" s="4956"/>
      <c r="AJ7" s="4956"/>
      <c r="AK7" s="4956"/>
      <c r="AL7" s="4956"/>
      <c r="AM7" s="4956"/>
      <c r="AN7" s="4956"/>
      <c r="AO7" s="4956"/>
      <c r="AP7" s="4956"/>
      <c r="AQ7" s="4956"/>
      <c r="AR7" s="4956"/>
      <c r="AS7" s="4956"/>
      <c r="AT7" s="4956"/>
      <c r="AU7" s="4956"/>
      <c r="AV7" s="4956"/>
      <c r="AW7" s="4956"/>
      <c r="AX7" s="4956"/>
      <c r="AY7" s="4956"/>
      <c r="AZ7" s="4956"/>
      <c r="BA7" s="4956"/>
      <c r="BB7" s="4956"/>
      <c r="BC7" s="4956"/>
      <c r="BD7" s="4956"/>
      <c r="BE7" s="4956"/>
      <c r="BF7" s="4956"/>
      <c r="BG7" s="4956"/>
      <c r="BH7" s="4956"/>
      <c r="BI7" s="4956"/>
      <c r="BJ7" s="4956"/>
      <c r="BK7" s="4956"/>
      <c r="BL7" s="4956"/>
      <c r="BM7" s="4956"/>
      <c r="BN7" s="4956"/>
      <c r="BO7" s="4956"/>
      <c r="BP7" s="4956"/>
      <c r="BQ7" s="4956"/>
      <c r="BR7" s="4956"/>
      <c r="BS7" s="4956"/>
      <c r="BT7" s="4956"/>
      <c r="BU7" s="4956"/>
      <c r="BV7" s="4956"/>
      <c r="BW7" s="4956"/>
      <c r="BX7" s="4956"/>
      <c r="BY7" s="4956"/>
      <c r="BZ7" s="4956"/>
      <c r="CA7" s="4956"/>
      <c r="CB7" s="4956"/>
      <c r="CC7" s="4956"/>
      <c r="CD7" s="4956"/>
      <c r="CE7" s="4956"/>
      <c r="CF7" s="4956"/>
      <c r="CG7" s="4956"/>
      <c r="CH7" s="4956"/>
      <c r="CI7" s="4956"/>
      <c r="CJ7" s="4956"/>
      <c r="CK7" s="4956"/>
      <c r="CL7" s="4956"/>
      <c r="CM7" s="4956"/>
      <c r="CN7" s="4956"/>
      <c r="CO7" s="4956"/>
      <c r="CP7" s="4956"/>
      <c r="CQ7" s="4956"/>
      <c r="CR7" s="4956"/>
      <c r="CS7" s="4956"/>
      <c r="CT7" s="4956"/>
      <c r="CU7" s="4956"/>
      <c r="CV7" s="4956"/>
      <c r="CW7" s="4956"/>
      <c r="CX7" s="4956"/>
      <c r="CY7" s="4956"/>
      <c r="CZ7" s="4956"/>
      <c r="DA7" s="4956"/>
      <c r="DB7" s="4956"/>
      <c r="DC7" s="4956"/>
      <c r="DD7" s="4956"/>
      <c r="DE7" s="4956"/>
      <c r="DF7" s="4956"/>
      <c r="DG7" s="4956"/>
      <c r="DH7" s="4956"/>
      <c r="DI7" s="4956"/>
      <c r="DJ7" s="4956"/>
      <c r="DK7" s="4956"/>
      <c r="DL7" s="4956"/>
      <c r="DM7" s="4956"/>
      <c r="DN7" s="4956"/>
      <c r="DO7" s="4956"/>
      <c r="DP7" s="4956"/>
      <c r="DQ7" s="4956"/>
      <c r="DR7" s="4956"/>
      <c r="DS7" s="4956"/>
      <c r="DT7" s="4956"/>
      <c r="DU7" s="4956"/>
      <c r="DV7" s="4956"/>
      <c r="DW7" s="4956"/>
      <c r="DX7" s="4956"/>
      <c r="DY7" s="4956"/>
      <c r="DZ7" s="4956"/>
      <c r="EA7" s="4956"/>
      <c r="EB7" s="4956"/>
      <c r="EC7" s="4956"/>
      <c r="ED7" s="4956"/>
      <c r="EE7" s="4956"/>
      <c r="EF7" s="4956"/>
      <c r="EG7" s="4956"/>
      <c r="EH7" s="4956"/>
      <c r="EI7" s="4956"/>
      <c r="EJ7" s="4956"/>
      <c r="EK7" s="4956"/>
      <c r="EL7" s="4956"/>
      <c r="EM7" s="4956"/>
      <c r="EN7" s="4956"/>
      <c r="EO7" s="4956"/>
      <c r="EP7" s="4956"/>
      <c r="EQ7" s="4956"/>
      <c r="ER7" s="4956"/>
      <c r="ES7" s="4956"/>
      <c r="ET7" s="4956"/>
      <c r="EU7" s="4956"/>
      <c r="EV7" s="4956"/>
      <c r="EW7" s="4956"/>
      <c r="EX7" s="4956"/>
      <c r="EY7" s="4956"/>
      <c r="EZ7" s="4956"/>
      <c r="FA7" s="4956"/>
      <c r="FB7" s="4956"/>
      <c r="FC7" s="4956"/>
      <c r="FD7" s="4956"/>
      <c r="FE7" s="4956"/>
      <c r="FF7" s="4956"/>
      <c r="FG7" s="4956"/>
      <c r="FH7" s="4956"/>
      <c r="FI7" s="4956"/>
      <c r="FJ7" s="4956"/>
      <c r="FK7" s="4956"/>
      <c r="FL7" s="4956"/>
      <c r="FM7" s="4956"/>
      <c r="FN7" s="4956"/>
      <c r="FO7" s="4956"/>
      <c r="FP7" s="4956"/>
      <c r="FQ7" s="4956"/>
      <c r="FR7" s="4956"/>
      <c r="FS7" s="4956"/>
      <c r="FT7" s="4956"/>
      <c r="FU7" s="4956"/>
      <c r="FV7" s="4956"/>
      <c r="FW7" s="4956"/>
      <c r="FX7" s="4956"/>
      <c r="FY7" s="4956"/>
      <c r="FZ7" s="4956"/>
      <c r="GA7" s="4956"/>
      <c r="GB7" s="4956"/>
      <c r="GC7" s="4956"/>
      <c r="GD7" s="4956"/>
      <c r="GE7" s="4956"/>
      <c r="GF7" s="4956"/>
      <c r="GG7" s="4956"/>
      <c r="GH7" s="4956"/>
      <c r="GI7" s="4956"/>
      <c r="GJ7" s="4956"/>
      <c r="GK7" s="4956"/>
      <c r="GL7" s="4956"/>
      <c r="GM7" s="4956"/>
      <c r="GN7" s="4956"/>
      <c r="GO7" s="4956"/>
      <c r="GP7" s="4956"/>
      <c r="GQ7" s="4956"/>
      <c r="GR7" s="4956"/>
      <c r="GS7" s="4956"/>
      <c r="GT7" s="4956"/>
      <c r="GU7" s="4956"/>
      <c r="GV7" s="4956"/>
      <c r="GW7" s="4956"/>
      <c r="GX7" s="4956"/>
      <c r="GY7" s="4956"/>
      <c r="GZ7" s="4956"/>
      <c r="HA7" s="4956"/>
      <c r="HB7" s="4956"/>
      <c r="HC7" s="4956"/>
      <c r="HD7" s="4956"/>
      <c r="HE7" s="4956"/>
      <c r="HF7" s="4956"/>
      <c r="HG7" s="4956"/>
      <c r="HH7" s="4956"/>
      <c r="HI7" s="4956"/>
      <c r="HJ7" s="4956"/>
      <c r="HK7" s="4956"/>
      <c r="HL7" s="4956"/>
      <c r="HM7" s="4956"/>
      <c r="HN7" s="4956"/>
      <c r="HO7" s="4956"/>
      <c r="HP7" s="4956"/>
      <c r="HQ7" s="4956"/>
      <c r="HR7" s="4956"/>
      <c r="HS7" s="4956"/>
      <c r="HT7" s="4956"/>
      <c r="HU7" s="4956"/>
      <c r="HV7" s="4956"/>
      <c r="HW7" s="4956"/>
      <c r="HX7" s="4956"/>
      <c r="HY7" s="4956"/>
      <c r="HZ7" s="4956"/>
      <c r="IA7" s="4956"/>
      <c r="IB7" s="4956"/>
      <c r="IC7" s="4956"/>
      <c r="ID7" s="4956"/>
      <c r="IE7" s="4956"/>
      <c r="IF7" s="4956"/>
      <c r="IG7" s="4956"/>
      <c r="IH7" s="4956"/>
      <c r="II7" s="4956"/>
      <c r="IJ7" s="4956"/>
      <c r="IK7" s="4956"/>
      <c r="IL7" s="4956"/>
      <c r="IM7" s="4956"/>
      <c r="IN7" s="4956"/>
      <c r="IO7" s="4956"/>
      <c r="IP7" s="4956"/>
      <c r="IQ7" s="4956"/>
      <c r="IR7" s="4956"/>
      <c r="IS7" s="4956"/>
      <c r="IT7" s="4956"/>
      <c r="IU7" s="4956"/>
      <c r="IV7" s="4956"/>
      <c r="IW7" s="4956"/>
      <c r="IX7" s="4956"/>
      <c r="IY7" s="4956"/>
      <c r="IZ7" s="4956"/>
      <c r="JA7" s="4956"/>
      <c r="JB7" s="4956"/>
      <c r="JC7" s="4956"/>
      <c r="JD7" s="4956"/>
      <c r="JE7" s="4956"/>
      <c r="JF7" s="4956"/>
      <c r="JG7" s="4956"/>
      <c r="JH7" s="4956"/>
      <c r="JI7" s="4956"/>
      <c r="JJ7" s="4956"/>
      <c r="JK7" s="4956"/>
      <c r="JL7" s="4956"/>
      <c r="JM7" s="4956"/>
      <c r="JN7" s="4956"/>
      <c r="JO7" s="4956"/>
      <c r="JP7" s="4956"/>
      <c r="JQ7" s="4956"/>
      <c r="JR7" s="4956"/>
      <c r="JS7" s="4956"/>
      <c r="JT7" s="4956"/>
      <c r="JU7" s="4956"/>
      <c r="JV7" s="4956"/>
      <c r="JW7" s="4956"/>
      <c r="JX7" s="4956"/>
      <c r="JY7" s="4956"/>
      <c r="JZ7" s="4956"/>
      <c r="KA7" s="4956"/>
      <c r="KB7" s="4956"/>
      <c r="KC7" s="4956"/>
      <c r="KD7" s="4956"/>
      <c r="KE7" s="4956"/>
      <c r="KF7" s="4956"/>
      <c r="KG7" s="4956"/>
      <c r="KH7" s="4956"/>
      <c r="KI7" s="4956"/>
      <c r="KJ7" s="4956"/>
      <c r="KK7" s="4956"/>
      <c r="KL7" s="4956"/>
      <c r="KM7" s="4956"/>
      <c r="KN7" s="4956"/>
      <c r="KO7" s="4956"/>
      <c r="KP7" s="4956"/>
      <c r="KQ7" s="4956"/>
      <c r="KR7" s="4956"/>
      <c r="KS7" s="4956"/>
      <c r="KT7" s="4956"/>
      <c r="KU7" s="4956"/>
      <c r="KV7" s="4956"/>
      <c r="KW7" s="4956"/>
      <c r="KX7" s="4956"/>
      <c r="KY7" s="4956"/>
      <c r="KZ7" s="4956"/>
      <c r="LA7" s="4956"/>
      <c r="LB7" s="4956"/>
      <c r="LC7" s="4956"/>
      <c r="LD7" s="4956"/>
      <c r="LE7" s="4956"/>
      <c r="LF7" s="4956"/>
      <c r="LG7" s="4956"/>
      <c r="LH7" s="4956"/>
      <c r="LI7" s="4956"/>
      <c r="LJ7" s="4956"/>
      <c r="LK7" s="4956"/>
      <c r="LL7" s="4956"/>
      <c r="LM7" s="4956"/>
      <c r="LN7" s="4956"/>
      <c r="LO7" s="4956"/>
      <c r="LP7" s="4956"/>
      <c r="LQ7" s="4956"/>
      <c r="LR7" s="4956"/>
      <c r="LS7" s="4956"/>
      <c r="LT7" s="4956"/>
      <c r="LU7" s="4956"/>
      <c r="LV7" s="4956"/>
      <c r="LW7" s="4956"/>
      <c r="LX7" s="4956"/>
      <c r="LY7" s="4956"/>
      <c r="LZ7" s="4956"/>
      <c r="MA7" s="4956"/>
      <c r="MB7" s="4956"/>
      <c r="MC7" s="4956"/>
      <c r="MD7" s="4956"/>
      <c r="ME7" s="4956"/>
      <c r="MF7" s="4956"/>
      <c r="MG7" s="4956"/>
      <c r="MH7" s="4956"/>
      <c r="MI7" s="4956"/>
      <c r="MJ7" s="4956"/>
      <c r="MK7" s="4956"/>
      <c r="ML7" s="4956"/>
      <c r="MM7" s="4956"/>
      <c r="MN7" s="4956"/>
      <c r="MO7" s="4956"/>
      <c r="MP7" s="4956"/>
      <c r="MQ7" s="4956"/>
      <c r="MR7" s="4956"/>
      <c r="MS7" s="4956"/>
      <c r="MT7" s="4956"/>
      <c r="MU7" s="4956"/>
      <c r="MV7" s="4956"/>
      <c r="MW7" s="4956"/>
      <c r="MX7" s="4956"/>
      <c r="MY7" s="4956"/>
      <c r="MZ7" s="4956"/>
      <c r="NA7" s="4956"/>
      <c r="NB7" s="4956"/>
      <c r="NC7" s="4956"/>
      <c r="ND7" s="4956"/>
      <c r="NE7" s="4956"/>
      <c r="NF7" s="4956"/>
      <c r="NG7" s="4956"/>
      <c r="NH7" s="4956"/>
      <c r="NI7" s="4956"/>
      <c r="NJ7" s="4956"/>
      <c r="NK7" s="4956"/>
      <c r="NL7" s="4956"/>
      <c r="NM7" s="4956"/>
      <c r="NN7" s="4956"/>
      <c r="NO7" s="4956"/>
      <c r="NP7" s="4956"/>
      <c r="NQ7" s="4956"/>
      <c r="NR7" s="4956"/>
      <c r="NS7" s="4956"/>
      <c r="NT7" s="4956"/>
      <c r="NU7" s="4956"/>
      <c r="NV7" s="4956"/>
      <c r="NW7" s="4956"/>
      <c r="NX7" s="4956"/>
      <c r="NY7" s="4956"/>
      <c r="NZ7" s="4956"/>
      <c r="OA7" s="4956"/>
      <c r="OB7" s="4956"/>
      <c r="OC7" s="4956"/>
      <c r="OD7" s="4956"/>
      <c r="OE7" s="4956"/>
      <c r="OF7" s="4956"/>
      <c r="OG7" s="4956"/>
      <c r="OH7" s="4956"/>
      <c r="OI7" s="4956"/>
      <c r="OJ7" s="4956"/>
      <c r="OK7" s="4956"/>
      <c r="OL7" s="4956"/>
      <c r="OM7" s="4956"/>
      <c r="ON7" s="4956"/>
      <c r="OO7" s="4956"/>
      <c r="OP7" s="4956"/>
      <c r="OQ7" s="4956"/>
      <c r="OR7" s="4956"/>
      <c r="OS7" s="4956"/>
      <c r="OT7" s="4956"/>
      <c r="OU7" s="4956"/>
      <c r="OV7" s="4956"/>
      <c r="OW7" s="4956"/>
      <c r="OX7" s="4956"/>
      <c r="OY7" s="4956"/>
      <c r="OZ7" s="4956"/>
      <c r="PA7" s="4956"/>
      <c r="PB7" s="4956"/>
      <c r="PC7" s="4956"/>
      <c r="PD7" s="4956"/>
      <c r="PE7" s="4956"/>
      <c r="PF7" s="4956"/>
      <c r="PG7" s="4956"/>
      <c r="PH7" s="4956"/>
      <c r="PI7" s="4956"/>
      <c r="PJ7" s="4956"/>
      <c r="PK7" s="4956"/>
      <c r="PL7" s="4956"/>
      <c r="PM7" s="4956"/>
      <c r="PN7" s="4956"/>
      <c r="PO7" s="4956"/>
      <c r="PP7" s="4956"/>
      <c r="PQ7" s="4956"/>
      <c r="PR7" s="4956"/>
      <c r="PS7" s="4956"/>
      <c r="PT7" s="4956"/>
      <c r="PU7" s="4956"/>
      <c r="PV7" s="4956"/>
      <c r="PW7" s="4956"/>
      <c r="PX7" s="4956"/>
      <c r="PY7" s="4956"/>
      <c r="PZ7" s="4956"/>
      <c r="QA7" s="4956"/>
      <c r="QB7" s="4956"/>
      <c r="QC7" s="4956"/>
      <c r="QD7" s="4956"/>
      <c r="QE7" s="4956"/>
      <c r="QF7" s="4956"/>
      <c r="QG7" s="4956"/>
      <c r="QH7" s="4956"/>
      <c r="QI7" s="4956"/>
      <c r="QJ7" s="4956"/>
      <c r="QK7" s="4956"/>
      <c r="QL7" s="4956"/>
      <c r="QM7" s="4956"/>
      <c r="QN7" s="4956"/>
      <c r="QO7" s="4956"/>
      <c r="QP7" s="4956"/>
      <c r="QQ7" s="4956"/>
      <c r="QR7" s="4956"/>
      <c r="QS7" s="4956"/>
      <c r="QT7" s="4956"/>
      <c r="QU7" s="4956"/>
      <c r="QV7" s="4956"/>
      <c r="QW7" s="4956"/>
      <c r="QX7" s="4956"/>
      <c r="QY7" s="4956"/>
      <c r="QZ7" s="4956"/>
      <c r="RA7" s="4956"/>
      <c r="RB7" s="4956"/>
      <c r="RC7" s="4956"/>
      <c r="RD7" s="4956"/>
      <c r="RE7" s="4956"/>
      <c r="RF7" s="4956"/>
      <c r="RG7" s="4956"/>
      <c r="RH7" s="4956"/>
      <c r="RI7" s="4956"/>
      <c r="RJ7" s="4956"/>
      <c r="RK7" s="4956"/>
      <c r="RL7" s="4956"/>
      <c r="RM7" s="4956"/>
      <c r="RN7" s="4956"/>
      <c r="RO7" s="4956"/>
      <c r="RP7" s="4956"/>
      <c r="RQ7" s="4956"/>
      <c r="RR7" s="4956"/>
      <c r="RS7" s="4956"/>
      <c r="RT7" s="4956"/>
      <c r="RU7" s="4956"/>
      <c r="RV7" s="4956"/>
      <c r="RW7" s="4956"/>
      <c r="RX7" s="4956"/>
      <c r="RY7" s="4956"/>
      <c r="RZ7" s="4956"/>
      <c r="SA7" s="4956"/>
      <c r="SB7" s="4956"/>
      <c r="SC7" s="4956"/>
      <c r="SD7" s="4956"/>
      <c r="SE7" s="4956"/>
      <c r="SF7" s="4956"/>
      <c r="SG7" s="4956"/>
      <c r="SH7" s="4956"/>
      <c r="SI7" s="4956"/>
      <c r="SJ7" s="4956"/>
      <c r="SK7" s="4956"/>
      <c r="SL7" s="4956"/>
      <c r="SM7" s="4956"/>
      <c r="SN7" s="4956"/>
      <c r="SO7" s="4956"/>
      <c r="SP7" s="4956"/>
      <c r="SQ7" s="4956"/>
      <c r="SR7" s="4956"/>
      <c r="SS7" s="4956"/>
      <c r="ST7" s="4956"/>
      <c r="SU7" s="4956"/>
      <c r="SV7" s="4956"/>
      <c r="SW7" s="4956"/>
      <c r="SX7" s="4956"/>
      <c r="SY7" s="4956"/>
      <c r="SZ7" s="4956"/>
      <c r="TA7" s="4956"/>
      <c r="TB7" s="4956"/>
      <c r="TC7" s="4956"/>
      <c r="TD7" s="4956"/>
      <c r="TE7" s="4956"/>
      <c r="TF7" s="4956"/>
      <c r="TG7" s="4956"/>
      <c r="TH7" s="4956"/>
      <c r="TI7" s="4956"/>
      <c r="TJ7" s="4956"/>
      <c r="TK7" s="4956"/>
      <c r="TL7" s="4956"/>
      <c r="TM7" s="4956"/>
      <c r="TN7" s="4956"/>
      <c r="TO7" s="4956"/>
      <c r="TP7" s="4956"/>
      <c r="TQ7" s="4956"/>
      <c r="TR7" s="4956"/>
      <c r="TS7" s="4956"/>
      <c r="TT7" s="4956"/>
      <c r="TU7" s="4956"/>
      <c r="TV7" s="4956"/>
      <c r="TW7" s="4956"/>
      <c r="TX7" s="4956"/>
      <c r="TY7" s="4956"/>
      <c r="TZ7" s="4956"/>
      <c r="UA7" s="4956"/>
      <c r="UB7" s="4956"/>
      <c r="UC7" s="4956"/>
      <c r="UD7" s="4956"/>
      <c r="UE7" s="4956"/>
      <c r="UF7" s="4956"/>
      <c r="UG7" s="4956"/>
      <c r="UH7" s="4956"/>
      <c r="UI7" s="4956"/>
      <c r="UJ7" s="4956"/>
      <c r="UK7" s="4956"/>
      <c r="UL7" s="4956"/>
      <c r="UM7" s="4956"/>
      <c r="UN7" s="4956"/>
      <c r="UO7" s="4956"/>
      <c r="UP7" s="4956"/>
      <c r="UQ7" s="4956"/>
      <c r="UR7" s="4956"/>
      <c r="US7" s="4956"/>
      <c r="UT7" s="4956"/>
      <c r="UU7" s="4956"/>
      <c r="UV7" s="4956"/>
      <c r="UW7" s="4956"/>
      <c r="UX7" s="4956"/>
      <c r="UY7" s="4956"/>
      <c r="UZ7" s="4956"/>
      <c r="VA7" s="4956"/>
      <c r="VB7" s="4956"/>
      <c r="VC7" s="4956"/>
      <c r="VD7" s="4956"/>
      <c r="VE7" s="4956"/>
      <c r="VF7" s="4956"/>
      <c r="VG7" s="4956"/>
      <c r="VH7" s="4956"/>
      <c r="VI7" s="4956"/>
      <c r="VJ7" s="4956"/>
      <c r="VK7" s="4956"/>
      <c r="VL7" s="4956"/>
      <c r="VM7" s="4956"/>
      <c r="VN7" s="4956"/>
      <c r="VO7" s="4956"/>
      <c r="VP7" s="4956"/>
      <c r="VQ7" s="4956"/>
      <c r="VR7" s="4956"/>
      <c r="VS7" s="4956"/>
      <c r="VT7" s="4956"/>
      <c r="VU7" s="4956"/>
      <c r="VV7" s="4956"/>
      <c r="VW7" s="4956"/>
      <c r="VX7" s="4956"/>
      <c r="VY7" s="4956"/>
      <c r="VZ7" s="4956"/>
      <c r="WA7" s="4956"/>
      <c r="WB7" s="4956"/>
      <c r="WC7" s="4956"/>
      <c r="WD7" s="4956"/>
      <c r="WE7" s="4956"/>
      <c r="WF7" s="4956"/>
      <c r="WG7" s="4956"/>
      <c r="WH7" s="4956"/>
      <c r="WI7" s="4956"/>
      <c r="WJ7" s="4956"/>
      <c r="WK7" s="4956"/>
      <c r="WL7" s="4956"/>
      <c r="WM7" s="4956"/>
      <c r="WN7" s="4956"/>
      <c r="WO7" s="4956"/>
      <c r="WP7" s="4956"/>
      <c r="WQ7" s="4956"/>
      <c r="WR7" s="4956"/>
      <c r="WS7" s="4956"/>
      <c r="WT7" s="4956"/>
      <c r="WU7" s="4956"/>
      <c r="WV7" s="4956"/>
      <c r="WW7" s="4956"/>
      <c r="WX7" s="4956"/>
      <c r="WY7" s="4956"/>
      <c r="WZ7" s="4956"/>
      <c r="XA7" s="4956"/>
      <c r="XB7" s="4956"/>
      <c r="XC7" s="4956"/>
      <c r="XD7" s="4956"/>
      <c r="XE7" s="4956"/>
      <c r="XF7" s="4956"/>
      <c r="XG7" s="4956"/>
      <c r="XH7" s="4956"/>
      <c r="XI7" s="4956"/>
      <c r="XJ7" s="4956"/>
      <c r="XK7" s="4956"/>
      <c r="XL7" s="4956"/>
      <c r="XM7" s="4956"/>
      <c r="XN7" s="4956"/>
      <c r="XO7" s="4956"/>
      <c r="XP7" s="4956"/>
      <c r="XQ7" s="4956"/>
      <c r="XR7" s="4956"/>
      <c r="XS7" s="4956"/>
      <c r="XT7" s="4956"/>
      <c r="XU7" s="4956"/>
      <c r="XV7" s="4956"/>
      <c r="XW7" s="4956"/>
      <c r="XX7" s="4956"/>
      <c r="XY7" s="4956"/>
      <c r="XZ7" s="4956"/>
      <c r="YA7" s="4956"/>
      <c r="YB7" s="4956"/>
      <c r="YC7" s="4956"/>
      <c r="YD7" s="4956"/>
      <c r="YE7" s="4956"/>
      <c r="YF7" s="4956"/>
      <c r="YG7" s="4956"/>
      <c r="YH7" s="4956"/>
      <c r="YI7" s="4956"/>
      <c r="YJ7" s="4956"/>
      <c r="YK7" s="4956"/>
      <c r="YL7" s="4956"/>
      <c r="YM7" s="4956"/>
      <c r="YN7" s="4956"/>
      <c r="YO7" s="4956"/>
      <c r="YP7" s="4956"/>
      <c r="YQ7" s="4956"/>
      <c r="YR7" s="4956"/>
      <c r="YS7" s="4956"/>
      <c r="YT7" s="4956"/>
      <c r="YU7" s="4956"/>
      <c r="YV7" s="4956"/>
      <c r="YW7" s="4956"/>
      <c r="YX7" s="4956"/>
      <c r="YY7" s="4956"/>
      <c r="YZ7" s="4956"/>
      <c r="ZA7" s="4956"/>
      <c r="ZB7" s="4956"/>
      <c r="ZC7" s="4956"/>
      <c r="ZD7" s="4956"/>
      <c r="ZE7" s="4956"/>
      <c r="ZF7" s="4956"/>
      <c r="ZG7" s="4956"/>
      <c r="ZH7" s="4956"/>
      <c r="ZI7" s="4956"/>
      <c r="ZJ7" s="4956"/>
      <c r="ZK7" s="4956"/>
      <c r="ZL7" s="4956"/>
      <c r="ZM7" s="4956"/>
      <c r="ZN7" s="4956"/>
      <c r="ZO7" s="4956"/>
      <c r="ZP7" s="4956"/>
      <c r="ZQ7" s="4956"/>
      <c r="ZR7" s="4956"/>
      <c r="ZS7" s="4956"/>
      <c r="ZT7" s="4956"/>
      <c r="ZU7" s="4956"/>
      <c r="ZV7" s="4956"/>
      <c r="ZW7" s="4956"/>
      <c r="ZX7" s="4956"/>
      <c r="ZY7" s="4956"/>
      <c r="ZZ7" s="4956"/>
      <c r="AAA7" s="4956"/>
      <c r="AAB7" s="4956"/>
      <c r="AAC7" s="4956"/>
      <c r="AAD7" s="4956"/>
      <c r="AAE7" s="4956"/>
      <c r="AAF7" s="4956"/>
      <c r="AAG7" s="4956"/>
      <c r="AAH7" s="4956"/>
      <c r="AAI7" s="4956"/>
      <c r="AAJ7" s="4956"/>
      <c r="AAK7" s="4956"/>
      <c r="AAL7" s="4956"/>
      <c r="AAM7" s="4956"/>
      <c r="AAN7" s="4956"/>
      <c r="AAO7" s="4956"/>
      <c r="AAP7" s="4956"/>
      <c r="AAQ7" s="4956"/>
      <c r="AAR7" s="4956"/>
      <c r="AAS7" s="4956"/>
      <c r="AAT7" s="4956"/>
      <c r="AAU7" s="4956"/>
      <c r="AAV7" s="4956"/>
      <c r="AAW7" s="4956"/>
      <c r="AAX7" s="4956"/>
      <c r="AAY7" s="4956"/>
      <c r="AAZ7" s="4956"/>
      <c r="ABA7" s="4956"/>
      <c r="ABB7" s="4956"/>
      <c r="ABC7" s="4956"/>
      <c r="ABD7" s="4956"/>
      <c r="ABE7" s="4956"/>
      <c r="ABF7" s="4956"/>
      <c r="ABG7" s="4956"/>
      <c r="ABH7" s="4956"/>
      <c r="ABI7" s="4956"/>
      <c r="ABJ7" s="4956"/>
      <c r="ABK7" s="4956"/>
      <c r="ABL7" s="4956"/>
      <c r="ABM7" s="4956"/>
      <c r="ABN7" s="4956"/>
      <c r="ABO7" s="4956"/>
      <c r="ABP7" s="4956"/>
      <c r="ABQ7" s="4956"/>
      <c r="ABR7" s="4956"/>
      <c r="ABS7" s="4956"/>
      <c r="ABT7" s="4956"/>
      <c r="ABU7" s="4956"/>
      <c r="ABV7" s="4956"/>
      <c r="ABW7" s="4956"/>
      <c r="ABX7" s="4956"/>
      <c r="ABY7" s="4956"/>
      <c r="ABZ7" s="4956"/>
      <c r="ACA7" s="4956"/>
      <c r="ACB7" s="4956"/>
      <c r="ACC7" s="4956"/>
      <c r="ACD7" s="4956"/>
      <c r="ACE7" s="4956"/>
      <c r="ACF7" s="4956"/>
      <c r="ACG7" s="4956"/>
      <c r="ACH7" s="4956"/>
      <c r="ACI7" s="4956"/>
      <c r="ACJ7" s="4956"/>
      <c r="ACK7" s="4956"/>
      <c r="ACL7" s="4956"/>
      <c r="ACM7" s="4956"/>
      <c r="ACN7" s="4956"/>
      <c r="ACO7" s="4956"/>
      <c r="ACP7" s="4956"/>
      <c r="ACQ7" s="4956"/>
      <c r="ACR7" s="4956"/>
      <c r="ACS7" s="4956"/>
      <c r="ACT7" s="4956"/>
      <c r="ACU7" s="4956"/>
      <c r="ACV7" s="4956"/>
      <c r="ACW7" s="4956"/>
      <c r="ACX7" s="4956"/>
      <c r="ACY7" s="4956"/>
      <c r="ACZ7" s="4956"/>
      <c r="ADA7" s="4956"/>
      <c r="ADB7" s="4956"/>
      <c r="ADC7" s="4956"/>
      <c r="ADD7" s="4956"/>
      <c r="ADE7" s="4956"/>
      <c r="ADF7" s="4956"/>
      <c r="ADG7" s="4956"/>
      <c r="ADH7" s="4956"/>
      <c r="ADI7" s="4956"/>
      <c r="ADJ7" s="4956"/>
      <c r="ADK7" s="4956"/>
      <c r="ADL7" s="4956"/>
      <c r="ADM7" s="4956"/>
      <c r="ADN7" s="4956"/>
      <c r="ADO7" s="4956"/>
      <c r="ADP7" s="4956"/>
      <c r="ADQ7" s="4956"/>
      <c r="ADR7" s="4956"/>
      <c r="ADS7" s="4956"/>
      <c r="ADT7" s="4956"/>
      <c r="ADU7" s="4956"/>
      <c r="ADV7" s="4956"/>
      <c r="ADW7" s="4956"/>
      <c r="ADX7" s="4956"/>
      <c r="ADY7" s="4956"/>
      <c r="ADZ7" s="4956"/>
      <c r="AEA7" s="4956"/>
      <c r="AEB7" s="4956"/>
      <c r="AEC7" s="4956"/>
      <c r="AED7" s="4956"/>
      <c r="AEE7" s="4956"/>
      <c r="AEF7" s="4956"/>
      <c r="AEG7" s="4956"/>
      <c r="AEH7" s="4956"/>
      <c r="AEI7" s="4956"/>
      <c r="AEJ7" s="4956"/>
      <c r="AEK7" s="4956"/>
      <c r="AEL7" s="4956"/>
      <c r="AEM7" s="4956"/>
      <c r="AEN7" s="4956"/>
      <c r="AEO7" s="4956"/>
      <c r="AEP7" s="4956"/>
      <c r="AEQ7" s="4956"/>
      <c r="AER7" s="4956"/>
      <c r="AES7" s="4956"/>
      <c r="AET7" s="4956"/>
      <c r="AEU7" s="4956"/>
      <c r="AEV7" s="4956"/>
      <c r="AEW7" s="4956"/>
      <c r="AEX7" s="4956"/>
      <c r="AEY7" s="4956"/>
      <c r="AEZ7" s="4956"/>
      <c r="AFA7" s="4956"/>
      <c r="AFB7" s="4956"/>
      <c r="AFC7" s="4956"/>
      <c r="AFD7" s="4956"/>
      <c r="AFE7" s="4956"/>
      <c r="AFF7" s="4956"/>
      <c r="AFG7" s="4956"/>
      <c r="AFH7" s="4956"/>
      <c r="AFI7" s="4956"/>
      <c r="AFJ7" s="4956"/>
      <c r="AFK7" s="4956"/>
      <c r="AFL7" s="4956"/>
      <c r="AFM7" s="4956"/>
      <c r="AFN7" s="4956"/>
      <c r="AFO7" s="4956"/>
      <c r="AFP7" s="4956"/>
      <c r="AFQ7" s="4956"/>
      <c r="AFR7" s="4956"/>
      <c r="AFS7" s="4956"/>
      <c r="AFT7" s="4956"/>
      <c r="AFU7" s="4956"/>
      <c r="AFV7" s="4956"/>
      <c r="AFW7" s="4956"/>
      <c r="AFX7" s="4956"/>
      <c r="AFY7" s="4956"/>
      <c r="AFZ7" s="4956"/>
      <c r="AGA7" s="4956"/>
      <c r="AGB7" s="4956"/>
      <c r="AGC7" s="4956"/>
      <c r="AGD7" s="4956"/>
      <c r="AGE7" s="4956"/>
      <c r="AGF7" s="4956"/>
      <c r="AGG7" s="4956"/>
      <c r="AGH7" s="4956"/>
      <c r="AGI7" s="4956"/>
      <c r="AGJ7" s="4956"/>
      <c r="AGK7" s="4956"/>
      <c r="AGL7" s="4956"/>
      <c r="AGM7" s="4956"/>
      <c r="AGN7" s="4956"/>
      <c r="AGO7" s="4956"/>
      <c r="AGP7" s="4956"/>
      <c r="AGQ7" s="4956"/>
      <c r="AGR7" s="4956"/>
      <c r="AGS7" s="4956"/>
      <c r="AGT7" s="4956"/>
      <c r="AGU7" s="4956"/>
      <c r="AGV7" s="4956"/>
      <c r="AGW7" s="4956"/>
      <c r="AGX7" s="4956"/>
      <c r="AGY7" s="4956"/>
      <c r="AGZ7" s="4956"/>
      <c r="AHA7" s="4956"/>
      <c r="AHB7" s="4956"/>
      <c r="AHC7" s="4956"/>
      <c r="AHD7" s="4956"/>
      <c r="AHE7" s="4956"/>
      <c r="AHF7" s="4956"/>
      <c r="AHG7" s="4956"/>
      <c r="AHH7" s="4956"/>
      <c r="AHI7" s="4956"/>
      <c r="AHJ7" s="4956"/>
      <c r="AHK7" s="4956"/>
      <c r="AHL7" s="4956"/>
      <c r="AHM7" s="4956"/>
      <c r="AHN7" s="4956"/>
      <c r="AHO7" s="4956"/>
      <c r="AHP7" s="4956"/>
      <c r="AHQ7" s="4956"/>
      <c r="AHR7" s="4956"/>
      <c r="AHS7" s="4956"/>
      <c r="AHT7" s="4956"/>
      <c r="AHU7" s="4956"/>
      <c r="AHV7" s="4956"/>
      <c r="AHW7" s="4956"/>
      <c r="AHX7" s="4956"/>
      <c r="AHY7" s="4956"/>
      <c r="AHZ7" s="4956"/>
      <c r="AIA7" s="4956"/>
      <c r="AIB7" s="4956"/>
      <c r="AIC7" s="4956"/>
      <c r="AID7" s="4956"/>
      <c r="AIE7" s="4956"/>
      <c r="AIF7" s="4956"/>
      <c r="AIG7" s="4956"/>
      <c r="AIH7" s="4956"/>
      <c r="AII7" s="4956"/>
      <c r="AIJ7" s="4956"/>
      <c r="AIK7" s="4956"/>
      <c r="AIL7" s="4956"/>
      <c r="AIM7" s="4956"/>
      <c r="AIN7" s="4956"/>
      <c r="AIO7" s="4956"/>
      <c r="AIP7" s="4956"/>
      <c r="AIQ7" s="4956"/>
      <c r="AIR7" s="4956"/>
      <c r="AIS7" s="4956"/>
      <c r="AIT7" s="4956"/>
      <c r="AIU7" s="4956"/>
      <c r="AIV7" s="4956"/>
      <c r="AIW7" s="4956"/>
      <c r="AIX7" s="4956"/>
      <c r="AIY7" s="4956"/>
      <c r="AIZ7" s="4956"/>
      <c r="AJA7" s="4956"/>
      <c r="AJB7" s="4956"/>
      <c r="AJC7" s="4956"/>
      <c r="AJD7" s="4956"/>
      <c r="AJE7" s="4956"/>
      <c r="AJF7" s="4956"/>
      <c r="AJG7" s="4956"/>
      <c r="AJH7" s="4956"/>
      <c r="AJI7" s="4956"/>
      <c r="AJJ7" s="4956"/>
      <c r="AJK7" s="4956"/>
      <c r="AJL7" s="4956"/>
      <c r="AJM7" s="4956"/>
      <c r="AJN7" s="4956"/>
      <c r="AJO7" s="4956"/>
      <c r="AJP7" s="4956"/>
      <c r="AJQ7" s="4956"/>
      <c r="AJR7" s="4956"/>
      <c r="AJS7" s="4956"/>
      <c r="AJT7" s="4956"/>
      <c r="AJU7" s="4956"/>
      <c r="AJV7" s="4956"/>
      <c r="AJW7" s="4956"/>
      <c r="AJX7" s="4956"/>
      <c r="AJY7" s="4956"/>
      <c r="AJZ7" s="4956"/>
      <c r="AKA7" s="4956"/>
      <c r="AKB7" s="4956"/>
      <c r="AKC7" s="4956"/>
      <c r="AKD7" s="4956"/>
      <c r="AKE7" s="4956"/>
      <c r="AKF7" s="4956"/>
      <c r="AKG7" s="4956"/>
      <c r="AKH7" s="4956"/>
      <c r="AKI7" s="4956"/>
      <c r="AKJ7" s="4956"/>
      <c r="AKK7" s="4956"/>
      <c r="AKL7" s="4956"/>
      <c r="AKM7" s="4956"/>
      <c r="AKN7" s="4956"/>
      <c r="AKO7" s="4956"/>
      <c r="AKP7" s="4956"/>
      <c r="AKQ7" s="4956"/>
      <c r="AKR7" s="4956"/>
      <c r="AKS7" s="4956"/>
      <c r="AKT7" s="4956"/>
      <c r="AKU7" s="4956"/>
      <c r="AKV7" s="4956"/>
      <c r="AKW7" s="4956"/>
      <c r="AKX7" s="4956"/>
      <c r="AKY7" s="4956"/>
      <c r="AKZ7" s="4956"/>
      <c r="ALA7" s="4956"/>
      <c r="ALB7" s="4956"/>
      <c r="ALC7" s="4956"/>
      <c r="ALD7" s="4956"/>
      <c r="ALE7" s="4956"/>
      <c r="ALF7" s="4956"/>
      <c r="ALG7" s="4956"/>
      <c r="ALH7" s="4956"/>
      <c r="ALI7" s="4956"/>
      <c r="ALJ7" s="4956"/>
      <c r="ALK7" s="4956"/>
      <c r="ALL7" s="4956"/>
      <c r="ALM7" s="4956"/>
      <c r="ALN7" s="4956"/>
      <c r="ALO7" s="4956"/>
      <c r="ALP7" s="4956"/>
      <c r="ALQ7" s="4956"/>
      <c r="ALR7" s="4956"/>
      <c r="ALS7" s="4956"/>
      <c r="ALT7" s="4956"/>
      <c r="ALU7" s="4956"/>
      <c r="ALV7" s="4956"/>
      <c r="ALW7" s="4956"/>
      <c r="ALX7" s="4956"/>
      <c r="ALY7" s="4956"/>
      <c r="ALZ7" s="4956"/>
      <c r="AMA7" s="4956"/>
      <c r="AMB7" s="4956"/>
      <c r="AMC7" s="4956"/>
      <c r="AMD7" s="4956"/>
      <c r="AME7" s="4956"/>
      <c r="AMF7" s="4956"/>
      <c r="AMG7" s="4956"/>
      <c r="AMH7" s="4956"/>
      <c r="AMI7" s="4956"/>
      <c r="AMJ7" s="4956"/>
      <c r="AMK7" s="4956"/>
      <c r="AML7" s="4956"/>
      <c r="AMM7" s="4956"/>
      <c r="AMN7" s="4956"/>
      <c r="AMO7" s="4956"/>
      <c r="AMP7" s="4956"/>
      <c r="AMQ7" s="4956"/>
    </row>
    <row r="8" spans="1:1031" ht="17.100000000000001" customHeight="1">
      <c r="A8" s="4961" t="s">
        <v>5721</v>
      </c>
      <c r="B8" s="4958">
        <v>332</v>
      </c>
      <c r="C8" s="916" t="s">
        <v>7988</v>
      </c>
      <c r="D8" s="4958">
        <v>0</v>
      </c>
      <c r="E8" s="916" t="s">
        <v>7988</v>
      </c>
      <c r="F8" s="4958">
        <v>79</v>
      </c>
      <c r="G8" s="916" t="s">
        <v>7988</v>
      </c>
      <c r="H8" s="4958">
        <v>0</v>
      </c>
      <c r="I8" s="916" t="s">
        <v>7988</v>
      </c>
      <c r="J8" s="4968">
        <v>12</v>
      </c>
      <c r="K8" s="916" t="s">
        <v>7988</v>
      </c>
      <c r="L8" s="4962">
        <v>119</v>
      </c>
      <c r="M8" s="4964" t="s">
        <v>7989</v>
      </c>
      <c r="N8" s="4962">
        <v>1563</v>
      </c>
      <c r="O8" s="4964" t="s">
        <v>7989</v>
      </c>
      <c r="P8" s="4969"/>
      <c r="Q8" s="4956"/>
      <c r="R8" s="4956"/>
      <c r="S8" s="4956"/>
      <c r="T8" s="4956"/>
      <c r="U8" s="4956"/>
      <c r="V8" s="4956"/>
      <c r="W8" s="4956"/>
      <c r="X8" s="4956"/>
      <c r="Y8" s="4956"/>
      <c r="Z8" s="4956"/>
      <c r="AA8" s="4956"/>
      <c r="AB8" s="4956"/>
      <c r="AC8" s="4956"/>
      <c r="AD8" s="4956"/>
      <c r="AE8" s="4956"/>
      <c r="AF8" s="4956"/>
      <c r="AG8" s="4956"/>
      <c r="AH8" s="4956"/>
      <c r="AI8" s="4956"/>
      <c r="AJ8" s="4956"/>
      <c r="AK8" s="4956"/>
      <c r="AL8" s="4956"/>
      <c r="AM8" s="4956"/>
      <c r="AN8" s="4956"/>
      <c r="AO8" s="4956"/>
      <c r="AP8" s="4956"/>
      <c r="AQ8" s="4956"/>
      <c r="AR8" s="4956"/>
      <c r="AS8" s="4956"/>
      <c r="AT8" s="4956"/>
      <c r="AU8" s="4956"/>
      <c r="AV8" s="4956"/>
      <c r="AW8" s="4956"/>
      <c r="AX8" s="4956"/>
      <c r="AY8" s="4956"/>
      <c r="AZ8" s="4956"/>
      <c r="BA8" s="4956"/>
      <c r="BB8" s="4956"/>
      <c r="BC8" s="4956"/>
      <c r="BD8" s="4956"/>
      <c r="BE8" s="4956"/>
      <c r="BF8" s="4956"/>
      <c r="BG8" s="4956"/>
      <c r="BH8" s="4956"/>
      <c r="BI8" s="4956"/>
      <c r="BJ8" s="4956"/>
      <c r="BK8" s="4956"/>
      <c r="BL8" s="4956"/>
      <c r="BM8" s="4956"/>
      <c r="BN8" s="4956"/>
      <c r="BO8" s="4956"/>
      <c r="BP8" s="4956"/>
      <c r="BQ8" s="4956"/>
      <c r="BR8" s="4956"/>
      <c r="BS8" s="4956"/>
      <c r="BT8" s="4956"/>
      <c r="BU8" s="4956"/>
      <c r="BV8" s="4956"/>
      <c r="BW8" s="4956"/>
      <c r="BX8" s="4956"/>
      <c r="BY8" s="4956"/>
      <c r="BZ8" s="4956"/>
      <c r="CA8" s="4956"/>
      <c r="CB8" s="4956"/>
      <c r="CC8" s="4956"/>
      <c r="CD8" s="4956"/>
      <c r="CE8" s="4956"/>
      <c r="CF8" s="4956"/>
      <c r="CG8" s="4956"/>
      <c r="CH8" s="4956"/>
      <c r="CI8" s="4956"/>
      <c r="CJ8" s="4956"/>
      <c r="CK8" s="4956"/>
      <c r="CL8" s="4956"/>
      <c r="CM8" s="4956"/>
      <c r="CN8" s="4956"/>
      <c r="CO8" s="4956"/>
      <c r="CP8" s="4956"/>
      <c r="CQ8" s="4956"/>
      <c r="CR8" s="4956"/>
      <c r="CS8" s="4956"/>
      <c r="CT8" s="4956"/>
      <c r="CU8" s="4956"/>
      <c r="CV8" s="4956"/>
      <c r="CW8" s="4956"/>
      <c r="CX8" s="4956"/>
      <c r="CY8" s="4956"/>
      <c r="CZ8" s="4956"/>
      <c r="DA8" s="4956"/>
      <c r="DB8" s="4956"/>
      <c r="DC8" s="4956"/>
      <c r="DD8" s="4956"/>
      <c r="DE8" s="4956"/>
      <c r="DF8" s="4956"/>
      <c r="DG8" s="4956"/>
      <c r="DH8" s="4956"/>
      <c r="DI8" s="4956"/>
      <c r="DJ8" s="4956"/>
      <c r="DK8" s="4956"/>
      <c r="DL8" s="4956"/>
      <c r="DM8" s="4956"/>
      <c r="DN8" s="4956"/>
      <c r="DO8" s="4956"/>
      <c r="DP8" s="4956"/>
      <c r="DQ8" s="4956"/>
      <c r="DR8" s="4956"/>
      <c r="DS8" s="4956"/>
      <c r="DT8" s="4956"/>
      <c r="DU8" s="4956"/>
      <c r="DV8" s="4956"/>
      <c r="DW8" s="4956"/>
      <c r="DX8" s="4956"/>
      <c r="DY8" s="4956"/>
      <c r="DZ8" s="4956"/>
      <c r="EA8" s="4956"/>
      <c r="EB8" s="4956"/>
      <c r="EC8" s="4956"/>
      <c r="ED8" s="4956"/>
      <c r="EE8" s="4956"/>
      <c r="EF8" s="4956"/>
      <c r="EG8" s="4956"/>
      <c r="EH8" s="4956"/>
      <c r="EI8" s="4956"/>
      <c r="EJ8" s="4956"/>
      <c r="EK8" s="4956"/>
      <c r="EL8" s="4956"/>
      <c r="EM8" s="4956"/>
      <c r="EN8" s="4956"/>
      <c r="EO8" s="4956"/>
      <c r="EP8" s="4956"/>
      <c r="EQ8" s="4956"/>
      <c r="ER8" s="4956"/>
      <c r="ES8" s="4956"/>
      <c r="ET8" s="4956"/>
      <c r="EU8" s="4956"/>
      <c r="EV8" s="4956"/>
      <c r="EW8" s="4956"/>
      <c r="EX8" s="4956"/>
      <c r="EY8" s="4956"/>
      <c r="EZ8" s="4956"/>
      <c r="FA8" s="4956"/>
      <c r="FB8" s="4956"/>
      <c r="FC8" s="4956"/>
      <c r="FD8" s="4956"/>
      <c r="FE8" s="4956"/>
      <c r="FF8" s="4956"/>
      <c r="FG8" s="4956"/>
      <c r="FH8" s="4956"/>
      <c r="FI8" s="4956"/>
      <c r="FJ8" s="4956"/>
      <c r="FK8" s="4956"/>
      <c r="FL8" s="4956"/>
      <c r="FM8" s="4956"/>
      <c r="FN8" s="4956"/>
      <c r="FO8" s="4956"/>
      <c r="FP8" s="4956"/>
      <c r="FQ8" s="4956"/>
      <c r="FR8" s="4956"/>
      <c r="FS8" s="4956"/>
      <c r="FT8" s="4956"/>
      <c r="FU8" s="4956"/>
      <c r="FV8" s="4956"/>
      <c r="FW8" s="4956"/>
      <c r="FX8" s="4956"/>
      <c r="FY8" s="4956"/>
      <c r="FZ8" s="4956"/>
      <c r="GA8" s="4956"/>
      <c r="GB8" s="4956"/>
      <c r="GC8" s="4956"/>
      <c r="GD8" s="4956"/>
      <c r="GE8" s="4956"/>
      <c r="GF8" s="4956"/>
      <c r="GG8" s="4956"/>
      <c r="GH8" s="4956"/>
      <c r="GI8" s="4956"/>
      <c r="GJ8" s="4956"/>
      <c r="GK8" s="4956"/>
      <c r="GL8" s="4956"/>
      <c r="GM8" s="4956"/>
      <c r="GN8" s="4956"/>
      <c r="GO8" s="4956"/>
      <c r="GP8" s="4956"/>
      <c r="GQ8" s="4956"/>
      <c r="GR8" s="4956"/>
      <c r="GS8" s="4956"/>
      <c r="GT8" s="4956"/>
      <c r="GU8" s="4956"/>
      <c r="GV8" s="4956"/>
      <c r="GW8" s="4956"/>
      <c r="GX8" s="4956"/>
      <c r="GY8" s="4956"/>
      <c r="GZ8" s="4956"/>
      <c r="HA8" s="4956"/>
      <c r="HB8" s="4956"/>
      <c r="HC8" s="4956"/>
      <c r="HD8" s="4956"/>
      <c r="HE8" s="4956"/>
      <c r="HF8" s="4956"/>
      <c r="HG8" s="4956"/>
      <c r="HH8" s="4956"/>
      <c r="HI8" s="4956"/>
      <c r="HJ8" s="4956"/>
      <c r="HK8" s="4956"/>
      <c r="HL8" s="4956"/>
      <c r="HM8" s="4956"/>
      <c r="HN8" s="4956"/>
      <c r="HO8" s="4956"/>
      <c r="HP8" s="4956"/>
      <c r="HQ8" s="4956"/>
      <c r="HR8" s="4956"/>
      <c r="HS8" s="4956"/>
      <c r="HT8" s="4956"/>
      <c r="HU8" s="4956"/>
      <c r="HV8" s="4956"/>
      <c r="HW8" s="4956"/>
      <c r="HX8" s="4956"/>
      <c r="HY8" s="4956"/>
      <c r="HZ8" s="4956"/>
      <c r="IA8" s="4956"/>
      <c r="IB8" s="4956"/>
      <c r="IC8" s="4956"/>
      <c r="ID8" s="4956"/>
      <c r="IE8" s="4956"/>
      <c r="IF8" s="4956"/>
      <c r="IG8" s="4956"/>
      <c r="IH8" s="4956"/>
      <c r="II8" s="4956"/>
      <c r="IJ8" s="4956"/>
      <c r="IK8" s="4956"/>
      <c r="IL8" s="4956"/>
      <c r="IM8" s="4956"/>
      <c r="IN8" s="4956"/>
      <c r="IO8" s="4956"/>
      <c r="IP8" s="4956"/>
      <c r="IQ8" s="4956"/>
      <c r="IR8" s="4956"/>
      <c r="IS8" s="4956"/>
      <c r="IT8" s="4956"/>
      <c r="IU8" s="4956"/>
      <c r="IV8" s="4956"/>
      <c r="IW8" s="4956"/>
      <c r="IX8" s="4956"/>
      <c r="IY8" s="4956"/>
      <c r="IZ8" s="4956"/>
      <c r="JA8" s="4956"/>
      <c r="JB8" s="4956"/>
      <c r="JC8" s="4956"/>
      <c r="JD8" s="4956"/>
      <c r="JE8" s="4956"/>
      <c r="JF8" s="4956"/>
      <c r="JG8" s="4956"/>
      <c r="JH8" s="4956"/>
      <c r="JI8" s="4956"/>
      <c r="JJ8" s="4956"/>
      <c r="JK8" s="4956"/>
      <c r="JL8" s="4956"/>
      <c r="JM8" s="4956"/>
      <c r="JN8" s="4956"/>
      <c r="JO8" s="4956"/>
      <c r="JP8" s="4956"/>
      <c r="JQ8" s="4956"/>
      <c r="JR8" s="4956"/>
      <c r="JS8" s="4956"/>
      <c r="JT8" s="4956"/>
      <c r="JU8" s="4956"/>
      <c r="JV8" s="4956"/>
      <c r="JW8" s="4956"/>
      <c r="JX8" s="4956"/>
      <c r="JY8" s="4956"/>
      <c r="JZ8" s="4956"/>
      <c r="KA8" s="4956"/>
      <c r="KB8" s="4956"/>
      <c r="KC8" s="4956"/>
      <c r="KD8" s="4956"/>
      <c r="KE8" s="4956"/>
      <c r="KF8" s="4956"/>
      <c r="KG8" s="4956"/>
      <c r="KH8" s="4956"/>
      <c r="KI8" s="4956"/>
      <c r="KJ8" s="4956"/>
      <c r="KK8" s="4956"/>
      <c r="KL8" s="4956"/>
      <c r="KM8" s="4956"/>
      <c r="KN8" s="4956"/>
      <c r="KO8" s="4956"/>
      <c r="KP8" s="4956"/>
      <c r="KQ8" s="4956"/>
      <c r="KR8" s="4956"/>
      <c r="KS8" s="4956"/>
      <c r="KT8" s="4956"/>
      <c r="KU8" s="4956"/>
      <c r="KV8" s="4956"/>
      <c r="KW8" s="4956"/>
      <c r="KX8" s="4956"/>
      <c r="KY8" s="4956"/>
      <c r="KZ8" s="4956"/>
      <c r="LA8" s="4956"/>
      <c r="LB8" s="4956"/>
      <c r="LC8" s="4956"/>
      <c r="LD8" s="4956"/>
      <c r="LE8" s="4956"/>
      <c r="LF8" s="4956"/>
      <c r="LG8" s="4956"/>
      <c r="LH8" s="4956"/>
      <c r="LI8" s="4956"/>
      <c r="LJ8" s="4956"/>
      <c r="LK8" s="4956"/>
      <c r="LL8" s="4956"/>
      <c r="LM8" s="4956"/>
      <c r="LN8" s="4956"/>
      <c r="LO8" s="4956"/>
      <c r="LP8" s="4956"/>
      <c r="LQ8" s="4956"/>
      <c r="LR8" s="4956"/>
      <c r="LS8" s="4956"/>
      <c r="LT8" s="4956"/>
      <c r="LU8" s="4956"/>
      <c r="LV8" s="4956"/>
      <c r="LW8" s="4956"/>
      <c r="LX8" s="4956"/>
      <c r="LY8" s="4956"/>
      <c r="LZ8" s="4956"/>
      <c r="MA8" s="4956"/>
      <c r="MB8" s="4956"/>
      <c r="MC8" s="4956"/>
      <c r="MD8" s="4956"/>
      <c r="ME8" s="4956"/>
      <c r="MF8" s="4956"/>
      <c r="MG8" s="4956"/>
      <c r="MH8" s="4956"/>
      <c r="MI8" s="4956"/>
      <c r="MJ8" s="4956"/>
      <c r="MK8" s="4956"/>
      <c r="ML8" s="4956"/>
      <c r="MM8" s="4956"/>
      <c r="MN8" s="4956"/>
      <c r="MO8" s="4956"/>
      <c r="MP8" s="4956"/>
      <c r="MQ8" s="4956"/>
      <c r="MR8" s="4956"/>
      <c r="MS8" s="4956"/>
      <c r="MT8" s="4956"/>
      <c r="MU8" s="4956"/>
      <c r="MV8" s="4956"/>
      <c r="MW8" s="4956"/>
      <c r="MX8" s="4956"/>
      <c r="MY8" s="4956"/>
      <c r="MZ8" s="4956"/>
      <c r="NA8" s="4956"/>
      <c r="NB8" s="4956"/>
      <c r="NC8" s="4956"/>
      <c r="ND8" s="4956"/>
      <c r="NE8" s="4956"/>
      <c r="NF8" s="4956"/>
      <c r="NG8" s="4956"/>
      <c r="NH8" s="4956"/>
      <c r="NI8" s="4956"/>
      <c r="NJ8" s="4956"/>
      <c r="NK8" s="4956"/>
      <c r="NL8" s="4956"/>
      <c r="NM8" s="4956"/>
      <c r="NN8" s="4956"/>
      <c r="NO8" s="4956"/>
      <c r="NP8" s="4956"/>
      <c r="NQ8" s="4956"/>
      <c r="NR8" s="4956"/>
      <c r="NS8" s="4956"/>
      <c r="NT8" s="4956"/>
      <c r="NU8" s="4956"/>
      <c r="NV8" s="4956"/>
      <c r="NW8" s="4956"/>
      <c r="NX8" s="4956"/>
      <c r="NY8" s="4956"/>
      <c r="NZ8" s="4956"/>
      <c r="OA8" s="4956"/>
      <c r="OB8" s="4956"/>
      <c r="OC8" s="4956"/>
      <c r="OD8" s="4956"/>
      <c r="OE8" s="4956"/>
      <c r="OF8" s="4956"/>
      <c r="OG8" s="4956"/>
      <c r="OH8" s="4956"/>
      <c r="OI8" s="4956"/>
      <c r="OJ8" s="4956"/>
      <c r="OK8" s="4956"/>
      <c r="OL8" s="4956"/>
      <c r="OM8" s="4956"/>
      <c r="ON8" s="4956"/>
      <c r="OO8" s="4956"/>
      <c r="OP8" s="4956"/>
      <c r="OQ8" s="4956"/>
      <c r="OR8" s="4956"/>
      <c r="OS8" s="4956"/>
      <c r="OT8" s="4956"/>
      <c r="OU8" s="4956"/>
      <c r="OV8" s="4956"/>
      <c r="OW8" s="4956"/>
      <c r="OX8" s="4956"/>
      <c r="OY8" s="4956"/>
      <c r="OZ8" s="4956"/>
      <c r="PA8" s="4956"/>
      <c r="PB8" s="4956"/>
      <c r="PC8" s="4956"/>
      <c r="PD8" s="4956"/>
      <c r="PE8" s="4956"/>
      <c r="PF8" s="4956"/>
      <c r="PG8" s="4956"/>
      <c r="PH8" s="4956"/>
      <c r="PI8" s="4956"/>
      <c r="PJ8" s="4956"/>
      <c r="PK8" s="4956"/>
      <c r="PL8" s="4956"/>
      <c r="PM8" s="4956"/>
      <c r="PN8" s="4956"/>
      <c r="PO8" s="4956"/>
      <c r="PP8" s="4956"/>
      <c r="PQ8" s="4956"/>
      <c r="PR8" s="4956"/>
      <c r="PS8" s="4956"/>
      <c r="PT8" s="4956"/>
      <c r="PU8" s="4956"/>
      <c r="PV8" s="4956"/>
      <c r="PW8" s="4956"/>
      <c r="PX8" s="4956"/>
      <c r="PY8" s="4956"/>
      <c r="PZ8" s="4956"/>
      <c r="QA8" s="4956"/>
      <c r="QB8" s="4956"/>
      <c r="QC8" s="4956"/>
      <c r="QD8" s="4956"/>
      <c r="QE8" s="4956"/>
      <c r="QF8" s="4956"/>
      <c r="QG8" s="4956"/>
      <c r="QH8" s="4956"/>
      <c r="QI8" s="4956"/>
      <c r="QJ8" s="4956"/>
      <c r="QK8" s="4956"/>
      <c r="QL8" s="4956"/>
      <c r="QM8" s="4956"/>
      <c r="QN8" s="4956"/>
      <c r="QO8" s="4956"/>
      <c r="QP8" s="4956"/>
      <c r="QQ8" s="4956"/>
      <c r="QR8" s="4956"/>
      <c r="QS8" s="4956"/>
      <c r="QT8" s="4956"/>
      <c r="QU8" s="4956"/>
      <c r="QV8" s="4956"/>
      <c r="QW8" s="4956"/>
      <c r="QX8" s="4956"/>
      <c r="QY8" s="4956"/>
      <c r="QZ8" s="4956"/>
      <c r="RA8" s="4956"/>
      <c r="RB8" s="4956"/>
      <c r="RC8" s="4956"/>
      <c r="RD8" s="4956"/>
      <c r="RE8" s="4956"/>
      <c r="RF8" s="4956"/>
      <c r="RG8" s="4956"/>
      <c r="RH8" s="4956"/>
      <c r="RI8" s="4956"/>
      <c r="RJ8" s="4956"/>
      <c r="RK8" s="4956"/>
      <c r="RL8" s="4956"/>
      <c r="RM8" s="4956"/>
      <c r="RN8" s="4956"/>
      <c r="RO8" s="4956"/>
      <c r="RP8" s="4956"/>
      <c r="RQ8" s="4956"/>
      <c r="RR8" s="4956"/>
      <c r="RS8" s="4956"/>
      <c r="RT8" s="4956"/>
      <c r="RU8" s="4956"/>
      <c r="RV8" s="4956"/>
      <c r="RW8" s="4956"/>
      <c r="RX8" s="4956"/>
      <c r="RY8" s="4956"/>
      <c r="RZ8" s="4956"/>
      <c r="SA8" s="4956"/>
      <c r="SB8" s="4956"/>
      <c r="SC8" s="4956"/>
      <c r="SD8" s="4956"/>
      <c r="SE8" s="4956"/>
      <c r="SF8" s="4956"/>
      <c r="SG8" s="4956"/>
      <c r="SH8" s="4956"/>
      <c r="SI8" s="4956"/>
      <c r="SJ8" s="4956"/>
      <c r="SK8" s="4956"/>
      <c r="SL8" s="4956"/>
      <c r="SM8" s="4956"/>
      <c r="SN8" s="4956"/>
      <c r="SO8" s="4956"/>
      <c r="SP8" s="4956"/>
      <c r="SQ8" s="4956"/>
      <c r="SR8" s="4956"/>
      <c r="SS8" s="4956"/>
      <c r="ST8" s="4956"/>
      <c r="SU8" s="4956"/>
      <c r="SV8" s="4956"/>
      <c r="SW8" s="4956"/>
      <c r="SX8" s="4956"/>
      <c r="SY8" s="4956"/>
      <c r="SZ8" s="4956"/>
      <c r="TA8" s="4956"/>
      <c r="TB8" s="4956"/>
      <c r="TC8" s="4956"/>
      <c r="TD8" s="4956"/>
      <c r="TE8" s="4956"/>
      <c r="TF8" s="4956"/>
      <c r="TG8" s="4956"/>
      <c r="TH8" s="4956"/>
      <c r="TI8" s="4956"/>
      <c r="TJ8" s="4956"/>
      <c r="TK8" s="4956"/>
      <c r="TL8" s="4956"/>
      <c r="TM8" s="4956"/>
      <c r="TN8" s="4956"/>
      <c r="TO8" s="4956"/>
      <c r="TP8" s="4956"/>
      <c r="TQ8" s="4956"/>
      <c r="TR8" s="4956"/>
      <c r="TS8" s="4956"/>
      <c r="TT8" s="4956"/>
      <c r="TU8" s="4956"/>
      <c r="TV8" s="4956"/>
      <c r="TW8" s="4956"/>
      <c r="TX8" s="4956"/>
      <c r="TY8" s="4956"/>
      <c r="TZ8" s="4956"/>
      <c r="UA8" s="4956"/>
      <c r="UB8" s="4956"/>
      <c r="UC8" s="4956"/>
      <c r="UD8" s="4956"/>
      <c r="UE8" s="4956"/>
      <c r="UF8" s="4956"/>
      <c r="UG8" s="4956"/>
      <c r="UH8" s="4956"/>
      <c r="UI8" s="4956"/>
      <c r="UJ8" s="4956"/>
      <c r="UK8" s="4956"/>
      <c r="UL8" s="4956"/>
      <c r="UM8" s="4956"/>
      <c r="UN8" s="4956"/>
      <c r="UO8" s="4956"/>
      <c r="UP8" s="4956"/>
      <c r="UQ8" s="4956"/>
      <c r="UR8" s="4956"/>
      <c r="US8" s="4956"/>
      <c r="UT8" s="4956"/>
      <c r="UU8" s="4956"/>
      <c r="UV8" s="4956"/>
      <c r="UW8" s="4956"/>
      <c r="UX8" s="4956"/>
      <c r="UY8" s="4956"/>
      <c r="UZ8" s="4956"/>
      <c r="VA8" s="4956"/>
      <c r="VB8" s="4956"/>
      <c r="VC8" s="4956"/>
      <c r="VD8" s="4956"/>
      <c r="VE8" s="4956"/>
      <c r="VF8" s="4956"/>
      <c r="VG8" s="4956"/>
      <c r="VH8" s="4956"/>
      <c r="VI8" s="4956"/>
      <c r="VJ8" s="4956"/>
      <c r="VK8" s="4956"/>
      <c r="VL8" s="4956"/>
      <c r="VM8" s="4956"/>
      <c r="VN8" s="4956"/>
      <c r="VO8" s="4956"/>
      <c r="VP8" s="4956"/>
      <c r="VQ8" s="4956"/>
      <c r="VR8" s="4956"/>
      <c r="VS8" s="4956"/>
      <c r="VT8" s="4956"/>
      <c r="VU8" s="4956"/>
      <c r="VV8" s="4956"/>
      <c r="VW8" s="4956"/>
      <c r="VX8" s="4956"/>
      <c r="VY8" s="4956"/>
      <c r="VZ8" s="4956"/>
      <c r="WA8" s="4956"/>
      <c r="WB8" s="4956"/>
      <c r="WC8" s="4956"/>
      <c r="WD8" s="4956"/>
      <c r="WE8" s="4956"/>
      <c r="WF8" s="4956"/>
      <c r="WG8" s="4956"/>
      <c r="WH8" s="4956"/>
      <c r="WI8" s="4956"/>
      <c r="WJ8" s="4956"/>
      <c r="WK8" s="4956"/>
      <c r="WL8" s="4956"/>
      <c r="WM8" s="4956"/>
      <c r="WN8" s="4956"/>
      <c r="WO8" s="4956"/>
      <c r="WP8" s="4956"/>
      <c r="WQ8" s="4956"/>
      <c r="WR8" s="4956"/>
      <c r="WS8" s="4956"/>
      <c r="WT8" s="4956"/>
      <c r="WU8" s="4956"/>
      <c r="WV8" s="4956"/>
      <c r="WW8" s="4956"/>
      <c r="WX8" s="4956"/>
      <c r="WY8" s="4956"/>
      <c r="WZ8" s="4956"/>
      <c r="XA8" s="4956"/>
      <c r="XB8" s="4956"/>
      <c r="XC8" s="4956"/>
      <c r="XD8" s="4956"/>
      <c r="XE8" s="4956"/>
      <c r="XF8" s="4956"/>
      <c r="XG8" s="4956"/>
      <c r="XH8" s="4956"/>
      <c r="XI8" s="4956"/>
      <c r="XJ8" s="4956"/>
      <c r="XK8" s="4956"/>
      <c r="XL8" s="4956"/>
      <c r="XM8" s="4956"/>
      <c r="XN8" s="4956"/>
      <c r="XO8" s="4956"/>
      <c r="XP8" s="4956"/>
      <c r="XQ8" s="4956"/>
      <c r="XR8" s="4956"/>
      <c r="XS8" s="4956"/>
      <c r="XT8" s="4956"/>
      <c r="XU8" s="4956"/>
      <c r="XV8" s="4956"/>
      <c r="XW8" s="4956"/>
      <c r="XX8" s="4956"/>
      <c r="XY8" s="4956"/>
      <c r="XZ8" s="4956"/>
      <c r="YA8" s="4956"/>
      <c r="YB8" s="4956"/>
      <c r="YC8" s="4956"/>
      <c r="YD8" s="4956"/>
      <c r="YE8" s="4956"/>
      <c r="YF8" s="4956"/>
      <c r="YG8" s="4956"/>
      <c r="YH8" s="4956"/>
      <c r="YI8" s="4956"/>
      <c r="YJ8" s="4956"/>
      <c r="YK8" s="4956"/>
      <c r="YL8" s="4956"/>
      <c r="YM8" s="4956"/>
      <c r="YN8" s="4956"/>
      <c r="YO8" s="4956"/>
      <c r="YP8" s="4956"/>
      <c r="YQ8" s="4956"/>
      <c r="YR8" s="4956"/>
      <c r="YS8" s="4956"/>
      <c r="YT8" s="4956"/>
      <c r="YU8" s="4956"/>
      <c r="YV8" s="4956"/>
      <c r="YW8" s="4956"/>
      <c r="YX8" s="4956"/>
      <c r="YY8" s="4956"/>
      <c r="YZ8" s="4956"/>
      <c r="ZA8" s="4956"/>
      <c r="ZB8" s="4956"/>
      <c r="ZC8" s="4956"/>
      <c r="ZD8" s="4956"/>
      <c r="ZE8" s="4956"/>
      <c r="ZF8" s="4956"/>
      <c r="ZG8" s="4956"/>
      <c r="ZH8" s="4956"/>
      <c r="ZI8" s="4956"/>
      <c r="ZJ8" s="4956"/>
      <c r="ZK8" s="4956"/>
      <c r="ZL8" s="4956"/>
      <c r="ZM8" s="4956"/>
      <c r="ZN8" s="4956"/>
      <c r="ZO8" s="4956"/>
      <c r="ZP8" s="4956"/>
      <c r="ZQ8" s="4956"/>
      <c r="ZR8" s="4956"/>
      <c r="ZS8" s="4956"/>
      <c r="ZT8" s="4956"/>
      <c r="ZU8" s="4956"/>
      <c r="ZV8" s="4956"/>
      <c r="ZW8" s="4956"/>
      <c r="ZX8" s="4956"/>
      <c r="ZY8" s="4956"/>
      <c r="ZZ8" s="4956"/>
      <c r="AAA8" s="4956"/>
      <c r="AAB8" s="4956"/>
      <c r="AAC8" s="4956"/>
      <c r="AAD8" s="4956"/>
      <c r="AAE8" s="4956"/>
      <c r="AAF8" s="4956"/>
      <c r="AAG8" s="4956"/>
      <c r="AAH8" s="4956"/>
      <c r="AAI8" s="4956"/>
      <c r="AAJ8" s="4956"/>
      <c r="AAK8" s="4956"/>
      <c r="AAL8" s="4956"/>
      <c r="AAM8" s="4956"/>
      <c r="AAN8" s="4956"/>
      <c r="AAO8" s="4956"/>
      <c r="AAP8" s="4956"/>
      <c r="AAQ8" s="4956"/>
      <c r="AAR8" s="4956"/>
      <c r="AAS8" s="4956"/>
      <c r="AAT8" s="4956"/>
      <c r="AAU8" s="4956"/>
      <c r="AAV8" s="4956"/>
      <c r="AAW8" s="4956"/>
      <c r="AAX8" s="4956"/>
      <c r="AAY8" s="4956"/>
      <c r="AAZ8" s="4956"/>
      <c r="ABA8" s="4956"/>
      <c r="ABB8" s="4956"/>
      <c r="ABC8" s="4956"/>
      <c r="ABD8" s="4956"/>
      <c r="ABE8" s="4956"/>
      <c r="ABF8" s="4956"/>
      <c r="ABG8" s="4956"/>
      <c r="ABH8" s="4956"/>
      <c r="ABI8" s="4956"/>
      <c r="ABJ8" s="4956"/>
      <c r="ABK8" s="4956"/>
      <c r="ABL8" s="4956"/>
      <c r="ABM8" s="4956"/>
      <c r="ABN8" s="4956"/>
      <c r="ABO8" s="4956"/>
      <c r="ABP8" s="4956"/>
      <c r="ABQ8" s="4956"/>
      <c r="ABR8" s="4956"/>
      <c r="ABS8" s="4956"/>
      <c r="ABT8" s="4956"/>
      <c r="ABU8" s="4956"/>
      <c r="ABV8" s="4956"/>
      <c r="ABW8" s="4956"/>
      <c r="ABX8" s="4956"/>
      <c r="ABY8" s="4956"/>
      <c r="ABZ8" s="4956"/>
      <c r="ACA8" s="4956"/>
      <c r="ACB8" s="4956"/>
      <c r="ACC8" s="4956"/>
      <c r="ACD8" s="4956"/>
      <c r="ACE8" s="4956"/>
      <c r="ACF8" s="4956"/>
      <c r="ACG8" s="4956"/>
      <c r="ACH8" s="4956"/>
      <c r="ACI8" s="4956"/>
      <c r="ACJ8" s="4956"/>
      <c r="ACK8" s="4956"/>
      <c r="ACL8" s="4956"/>
      <c r="ACM8" s="4956"/>
      <c r="ACN8" s="4956"/>
      <c r="ACO8" s="4956"/>
      <c r="ACP8" s="4956"/>
      <c r="ACQ8" s="4956"/>
      <c r="ACR8" s="4956"/>
      <c r="ACS8" s="4956"/>
      <c r="ACT8" s="4956"/>
      <c r="ACU8" s="4956"/>
      <c r="ACV8" s="4956"/>
      <c r="ACW8" s="4956"/>
      <c r="ACX8" s="4956"/>
      <c r="ACY8" s="4956"/>
      <c r="ACZ8" s="4956"/>
      <c r="ADA8" s="4956"/>
      <c r="ADB8" s="4956"/>
      <c r="ADC8" s="4956"/>
      <c r="ADD8" s="4956"/>
      <c r="ADE8" s="4956"/>
      <c r="ADF8" s="4956"/>
      <c r="ADG8" s="4956"/>
      <c r="ADH8" s="4956"/>
      <c r="ADI8" s="4956"/>
      <c r="ADJ8" s="4956"/>
      <c r="ADK8" s="4956"/>
      <c r="ADL8" s="4956"/>
      <c r="ADM8" s="4956"/>
      <c r="ADN8" s="4956"/>
      <c r="ADO8" s="4956"/>
      <c r="ADP8" s="4956"/>
      <c r="ADQ8" s="4956"/>
      <c r="ADR8" s="4956"/>
      <c r="ADS8" s="4956"/>
      <c r="ADT8" s="4956"/>
      <c r="ADU8" s="4956"/>
      <c r="ADV8" s="4956"/>
      <c r="ADW8" s="4956"/>
      <c r="ADX8" s="4956"/>
      <c r="ADY8" s="4956"/>
      <c r="ADZ8" s="4956"/>
      <c r="AEA8" s="4956"/>
      <c r="AEB8" s="4956"/>
      <c r="AEC8" s="4956"/>
      <c r="AED8" s="4956"/>
      <c r="AEE8" s="4956"/>
      <c r="AEF8" s="4956"/>
      <c r="AEG8" s="4956"/>
      <c r="AEH8" s="4956"/>
      <c r="AEI8" s="4956"/>
      <c r="AEJ8" s="4956"/>
      <c r="AEK8" s="4956"/>
      <c r="AEL8" s="4956"/>
      <c r="AEM8" s="4956"/>
      <c r="AEN8" s="4956"/>
      <c r="AEO8" s="4956"/>
      <c r="AEP8" s="4956"/>
      <c r="AEQ8" s="4956"/>
      <c r="AER8" s="4956"/>
      <c r="AES8" s="4956"/>
      <c r="AET8" s="4956"/>
      <c r="AEU8" s="4956"/>
      <c r="AEV8" s="4956"/>
      <c r="AEW8" s="4956"/>
      <c r="AEX8" s="4956"/>
      <c r="AEY8" s="4956"/>
      <c r="AEZ8" s="4956"/>
      <c r="AFA8" s="4956"/>
      <c r="AFB8" s="4956"/>
      <c r="AFC8" s="4956"/>
      <c r="AFD8" s="4956"/>
      <c r="AFE8" s="4956"/>
      <c r="AFF8" s="4956"/>
      <c r="AFG8" s="4956"/>
      <c r="AFH8" s="4956"/>
      <c r="AFI8" s="4956"/>
      <c r="AFJ8" s="4956"/>
      <c r="AFK8" s="4956"/>
      <c r="AFL8" s="4956"/>
      <c r="AFM8" s="4956"/>
      <c r="AFN8" s="4956"/>
      <c r="AFO8" s="4956"/>
      <c r="AFP8" s="4956"/>
      <c r="AFQ8" s="4956"/>
      <c r="AFR8" s="4956"/>
      <c r="AFS8" s="4956"/>
      <c r="AFT8" s="4956"/>
      <c r="AFU8" s="4956"/>
      <c r="AFV8" s="4956"/>
      <c r="AFW8" s="4956"/>
      <c r="AFX8" s="4956"/>
      <c r="AFY8" s="4956"/>
      <c r="AFZ8" s="4956"/>
      <c r="AGA8" s="4956"/>
      <c r="AGB8" s="4956"/>
      <c r="AGC8" s="4956"/>
      <c r="AGD8" s="4956"/>
      <c r="AGE8" s="4956"/>
      <c r="AGF8" s="4956"/>
      <c r="AGG8" s="4956"/>
      <c r="AGH8" s="4956"/>
      <c r="AGI8" s="4956"/>
      <c r="AGJ8" s="4956"/>
      <c r="AGK8" s="4956"/>
      <c r="AGL8" s="4956"/>
      <c r="AGM8" s="4956"/>
      <c r="AGN8" s="4956"/>
      <c r="AGO8" s="4956"/>
      <c r="AGP8" s="4956"/>
      <c r="AGQ8" s="4956"/>
      <c r="AGR8" s="4956"/>
      <c r="AGS8" s="4956"/>
      <c r="AGT8" s="4956"/>
      <c r="AGU8" s="4956"/>
      <c r="AGV8" s="4956"/>
      <c r="AGW8" s="4956"/>
      <c r="AGX8" s="4956"/>
      <c r="AGY8" s="4956"/>
      <c r="AGZ8" s="4956"/>
      <c r="AHA8" s="4956"/>
      <c r="AHB8" s="4956"/>
      <c r="AHC8" s="4956"/>
      <c r="AHD8" s="4956"/>
      <c r="AHE8" s="4956"/>
      <c r="AHF8" s="4956"/>
      <c r="AHG8" s="4956"/>
      <c r="AHH8" s="4956"/>
      <c r="AHI8" s="4956"/>
      <c r="AHJ8" s="4956"/>
      <c r="AHK8" s="4956"/>
      <c r="AHL8" s="4956"/>
      <c r="AHM8" s="4956"/>
      <c r="AHN8" s="4956"/>
      <c r="AHO8" s="4956"/>
      <c r="AHP8" s="4956"/>
      <c r="AHQ8" s="4956"/>
      <c r="AHR8" s="4956"/>
      <c r="AHS8" s="4956"/>
      <c r="AHT8" s="4956"/>
      <c r="AHU8" s="4956"/>
      <c r="AHV8" s="4956"/>
      <c r="AHW8" s="4956"/>
      <c r="AHX8" s="4956"/>
      <c r="AHY8" s="4956"/>
      <c r="AHZ8" s="4956"/>
      <c r="AIA8" s="4956"/>
      <c r="AIB8" s="4956"/>
      <c r="AIC8" s="4956"/>
      <c r="AID8" s="4956"/>
      <c r="AIE8" s="4956"/>
      <c r="AIF8" s="4956"/>
      <c r="AIG8" s="4956"/>
      <c r="AIH8" s="4956"/>
      <c r="AII8" s="4956"/>
      <c r="AIJ8" s="4956"/>
      <c r="AIK8" s="4956"/>
      <c r="AIL8" s="4956"/>
      <c r="AIM8" s="4956"/>
      <c r="AIN8" s="4956"/>
      <c r="AIO8" s="4956"/>
      <c r="AIP8" s="4956"/>
      <c r="AIQ8" s="4956"/>
      <c r="AIR8" s="4956"/>
      <c r="AIS8" s="4956"/>
      <c r="AIT8" s="4956"/>
      <c r="AIU8" s="4956"/>
      <c r="AIV8" s="4956"/>
      <c r="AIW8" s="4956"/>
      <c r="AIX8" s="4956"/>
      <c r="AIY8" s="4956"/>
      <c r="AIZ8" s="4956"/>
      <c r="AJA8" s="4956"/>
      <c r="AJB8" s="4956"/>
      <c r="AJC8" s="4956"/>
      <c r="AJD8" s="4956"/>
      <c r="AJE8" s="4956"/>
      <c r="AJF8" s="4956"/>
      <c r="AJG8" s="4956"/>
      <c r="AJH8" s="4956"/>
      <c r="AJI8" s="4956"/>
      <c r="AJJ8" s="4956"/>
      <c r="AJK8" s="4956"/>
      <c r="AJL8" s="4956"/>
      <c r="AJM8" s="4956"/>
      <c r="AJN8" s="4956"/>
      <c r="AJO8" s="4956"/>
      <c r="AJP8" s="4956"/>
      <c r="AJQ8" s="4956"/>
      <c r="AJR8" s="4956"/>
      <c r="AJS8" s="4956"/>
      <c r="AJT8" s="4956"/>
      <c r="AJU8" s="4956"/>
      <c r="AJV8" s="4956"/>
      <c r="AJW8" s="4956"/>
      <c r="AJX8" s="4956"/>
      <c r="AJY8" s="4956"/>
      <c r="AJZ8" s="4956"/>
      <c r="AKA8" s="4956"/>
      <c r="AKB8" s="4956"/>
      <c r="AKC8" s="4956"/>
      <c r="AKD8" s="4956"/>
      <c r="AKE8" s="4956"/>
      <c r="AKF8" s="4956"/>
      <c r="AKG8" s="4956"/>
      <c r="AKH8" s="4956"/>
      <c r="AKI8" s="4956"/>
      <c r="AKJ8" s="4956"/>
      <c r="AKK8" s="4956"/>
      <c r="AKL8" s="4956"/>
      <c r="AKM8" s="4956"/>
      <c r="AKN8" s="4956"/>
      <c r="AKO8" s="4956"/>
      <c r="AKP8" s="4956"/>
      <c r="AKQ8" s="4956"/>
      <c r="AKR8" s="4956"/>
      <c r="AKS8" s="4956"/>
      <c r="AKT8" s="4956"/>
      <c r="AKU8" s="4956"/>
      <c r="AKV8" s="4956"/>
      <c r="AKW8" s="4956"/>
      <c r="AKX8" s="4956"/>
      <c r="AKY8" s="4956"/>
      <c r="AKZ8" s="4956"/>
      <c r="ALA8" s="4956"/>
      <c r="ALB8" s="4956"/>
      <c r="ALC8" s="4956"/>
      <c r="ALD8" s="4956"/>
      <c r="ALE8" s="4956"/>
      <c r="ALF8" s="4956"/>
      <c r="ALG8" s="4956"/>
      <c r="ALH8" s="4956"/>
      <c r="ALI8" s="4956"/>
      <c r="ALJ8" s="4956"/>
      <c r="ALK8" s="4956"/>
      <c r="ALL8" s="4956"/>
      <c r="ALM8" s="4956"/>
      <c r="ALN8" s="4956"/>
      <c r="ALO8" s="4956"/>
      <c r="ALP8" s="4956"/>
      <c r="ALQ8" s="4956"/>
      <c r="ALR8" s="4956"/>
      <c r="ALS8" s="4956"/>
      <c r="ALT8" s="4956"/>
      <c r="ALU8" s="4956"/>
      <c r="ALV8" s="4956"/>
      <c r="ALW8" s="4956"/>
      <c r="ALX8" s="4956"/>
      <c r="ALY8" s="4956"/>
      <c r="ALZ8" s="4956"/>
      <c r="AMA8" s="4956"/>
      <c r="AMB8" s="4956"/>
      <c r="AMC8" s="4956"/>
      <c r="AMD8" s="4956"/>
      <c r="AME8" s="4956"/>
      <c r="AMF8" s="4956"/>
      <c r="AMG8" s="4956"/>
      <c r="AMH8" s="4956"/>
      <c r="AMI8" s="4956"/>
      <c r="AMJ8" s="4956"/>
      <c r="AMK8" s="4956"/>
      <c r="AML8" s="4956"/>
      <c r="AMM8" s="4956"/>
      <c r="AMN8" s="4956"/>
      <c r="AMO8" s="4956"/>
      <c r="AMP8" s="4956"/>
      <c r="AMQ8" s="4956"/>
    </row>
    <row r="9" spans="1:1031" ht="17.100000000000001" customHeight="1">
      <c r="A9" s="4961" t="s">
        <v>5720</v>
      </c>
      <c r="B9" s="4958">
        <v>1564</v>
      </c>
      <c r="C9" s="4970" t="s">
        <v>7990</v>
      </c>
      <c r="D9" s="4958">
        <v>0</v>
      </c>
      <c r="E9" s="4970" t="s">
        <v>7990</v>
      </c>
      <c r="F9" s="4962">
        <v>10748</v>
      </c>
      <c r="G9" s="4970" t="s">
        <v>7990</v>
      </c>
      <c r="H9" s="4958">
        <v>0</v>
      </c>
      <c r="I9" s="4970" t="s">
        <v>7990</v>
      </c>
      <c r="J9" s="4958">
        <v>984</v>
      </c>
      <c r="K9" s="4970" t="s">
        <v>7990</v>
      </c>
      <c r="L9" s="4958" t="s">
        <v>7991</v>
      </c>
      <c r="M9" s="915"/>
      <c r="N9" s="4958" t="s">
        <v>7991</v>
      </c>
      <c r="O9" s="915"/>
      <c r="P9" s="4953"/>
      <c r="Q9" s="4956"/>
      <c r="R9" s="4956"/>
      <c r="S9" s="4956"/>
      <c r="T9" s="4956"/>
      <c r="U9" s="4956"/>
      <c r="V9" s="4956"/>
      <c r="W9" s="4956"/>
      <c r="X9" s="4956"/>
      <c r="Y9" s="4956"/>
      <c r="Z9" s="4956"/>
      <c r="AA9" s="4956"/>
      <c r="AB9" s="4956"/>
      <c r="AC9" s="4956"/>
      <c r="AD9" s="4956"/>
      <c r="AE9" s="4956"/>
      <c r="AF9" s="4956"/>
      <c r="AG9" s="4956"/>
      <c r="AH9" s="4956"/>
      <c r="AI9" s="4956"/>
      <c r="AJ9" s="4956"/>
      <c r="AK9" s="4956"/>
      <c r="AL9" s="4956"/>
      <c r="AM9" s="4956"/>
      <c r="AN9" s="4956"/>
      <c r="AO9" s="4956"/>
      <c r="AP9" s="4956"/>
      <c r="AQ9" s="4956"/>
      <c r="AR9" s="4956"/>
      <c r="AS9" s="4956"/>
      <c r="AT9" s="4956"/>
      <c r="AU9" s="4956"/>
      <c r="AV9" s="4956"/>
      <c r="AW9" s="4956"/>
      <c r="AX9" s="4956"/>
      <c r="AY9" s="4956"/>
      <c r="AZ9" s="4956"/>
      <c r="BA9" s="4956"/>
      <c r="BB9" s="4956"/>
      <c r="BC9" s="4956"/>
      <c r="BD9" s="4956"/>
      <c r="BE9" s="4956"/>
      <c r="BF9" s="4956"/>
      <c r="BG9" s="4956"/>
      <c r="BH9" s="4956"/>
      <c r="BI9" s="4956"/>
      <c r="BJ9" s="4956"/>
      <c r="BK9" s="4956"/>
      <c r="BL9" s="4956"/>
      <c r="BM9" s="4956"/>
      <c r="BN9" s="4956"/>
      <c r="BO9" s="4956"/>
      <c r="BP9" s="4956"/>
      <c r="BQ9" s="4956"/>
      <c r="BR9" s="4956"/>
      <c r="BS9" s="4956"/>
      <c r="BT9" s="4956"/>
      <c r="BU9" s="4956"/>
      <c r="BV9" s="4956"/>
      <c r="BW9" s="4956"/>
      <c r="BX9" s="4956"/>
      <c r="BY9" s="4956"/>
      <c r="BZ9" s="4956"/>
      <c r="CA9" s="4956"/>
      <c r="CB9" s="4956"/>
      <c r="CC9" s="4956"/>
      <c r="CD9" s="4956"/>
      <c r="CE9" s="4956"/>
      <c r="CF9" s="4956"/>
      <c r="CG9" s="4956"/>
      <c r="CH9" s="4956"/>
      <c r="CI9" s="4956"/>
      <c r="CJ9" s="4956"/>
      <c r="CK9" s="4956"/>
      <c r="CL9" s="4956"/>
      <c r="CM9" s="4956"/>
      <c r="CN9" s="4956"/>
      <c r="CO9" s="4956"/>
      <c r="CP9" s="4956"/>
      <c r="CQ9" s="4956"/>
      <c r="CR9" s="4956"/>
      <c r="CS9" s="4956"/>
      <c r="CT9" s="4956"/>
      <c r="CU9" s="4956"/>
      <c r="CV9" s="4956"/>
      <c r="CW9" s="4956"/>
      <c r="CX9" s="4956"/>
      <c r="CY9" s="4956"/>
      <c r="CZ9" s="4956"/>
      <c r="DA9" s="4956"/>
      <c r="DB9" s="4956"/>
      <c r="DC9" s="4956"/>
      <c r="DD9" s="4956"/>
      <c r="DE9" s="4956"/>
      <c r="DF9" s="4956"/>
      <c r="DG9" s="4956"/>
      <c r="DH9" s="4956"/>
      <c r="DI9" s="4956"/>
      <c r="DJ9" s="4956"/>
      <c r="DK9" s="4956"/>
      <c r="DL9" s="4956"/>
      <c r="DM9" s="4956"/>
      <c r="DN9" s="4956"/>
      <c r="DO9" s="4956"/>
      <c r="DP9" s="4956"/>
      <c r="DQ9" s="4956"/>
      <c r="DR9" s="4956"/>
      <c r="DS9" s="4956"/>
      <c r="DT9" s="4956"/>
      <c r="DU9" s="4956"/>
      <c r="DV9" s="4956"/>
      <c r="DW9" s="4956"/>
      <c r="DX9" s="4956"/>
      <c r="DY9" s="4956"/>
      <c r="DZ9" s="4956"/>
      <c r="EA9" s="4956"/>
      <c r="EB9" s="4956"/>
      <c r="EC9" s="4956"/>
      <c r="ED9" s="4956"/>
      <c r="EE9" s="4956"/>
      <c r="EF9" s="4956"/>
      <c r="EG9" s="4956"/>
      <c r="EH9" s="4956"/>
      <c r="EI9" s="4956"/>
      <c r="EJ9" s="4956"/>
      <c r="EK9" s="4956"/>
      <c r="EL9" s="4956"/>
      <c r="EM9" s="4956"/>
      <c r="EN9" s="4956"/>
      <c r="EO9" s="4956"/>
      <c r="EP9" s="4956"/>
      <c r="EQ9" s="4956"/>
      <c r="ER9" s="4956"/>
      <c r="ES9" s="4956"/>
      <c r="ET9" s="4956"/>
      <c r="EU9" s="4956"/>
      <c r="EV9" s="4956"/>
      <c r="EW9" s="4956"/>
      <c r="EX9" s="4956"/>
      <c r="EY9" s="4956"/>
      <c r="EZ9" s="4956"/>
      <c r="FA9" s="4956"/>
      <c r="FB9" s="4956"/>
      <c r="FC9" s="4956"/>
      <c r="FD9" s="4956"/>
      <c r="FE9" s="4956"/>
      <c r="FF9" s="4956"/>
      <c r="FG9" s="4956"/>
      <c r="FH9" s="4956"/>
      <c r="FI9" s="4956"/>
      <c r="FJ9" s="4956"/>
      <c r="FK9" s="4956"/>
      <c r="FL9" s="4956"/>
      <c r="FM9" s="4956"/>
      <c r="FN9" s="4956"/>
      <c r="FO9" s="4956"/>
      <c r="FP9" s="4956"/>
      <c r="FQ9" s="4956"/>
      <c r="FR9" s="4956"/>
      <c r="FS9" s="4956"/>
      <c r="FT9" s="4956"/>
      <c r="FU9" s="4956"/>
      <c r="FV9" s="4956"/>
      <c r="FW9" s="4956"/>
      <c r="FX9" s="4956"/>
      <c r="FY9" s="4956"/>
      <c r="FZ9" s="4956"/>
      <c r="GA9" s="4956"/>
      <c r="GB9" s="4956"/>
      <c r="GC9" s="4956"/>
      <c r="GD9" s="4956"/>
      <c r="GE9" s="4956"/>
      <c r="GF9" s="4956"/>
      <c r="GG9" s="4956"/>
      <c r="GH9" s="4956"/>
      <c r="GI9" s="4956"/>
      <c r="GJ9" s="4956"/>
      <c r="GK9" s="4956"/>
      <c r="GL9" s="4956"/>
      <c r="GM9" s="4956"/>
      <c r="GN9" s="4956"/>
      <c r="GO9" s="4956"/>
      <c r="GP9" s="4956"/>
      <c r="GQ9" s="4956"/>
      <c r="GR9" s="4956"/>
      <c r="GS9" s="4956"/>
      <c r="GT9" s="4956"/>
      <c r="GU9" s="4956"/>
      <c r="GV9" s="4956"/>
      <c r="GW9" s="4956"/>
      <c r="GX9" s="4956"/>
      <c r="GY9" s="4956"/>
      <c r="GZ9" s="4956"/>
      <c r="HA9" s="4956"/>
      <c r="HB9" s="4956"/>
      <c r="HC9" s="4956"/>
      <c r="HD9" s="4956"/>
      <c r="HE9" s="4956"/>
      <c r="HF9" s="4956"/>
      <c r="HG9" s="4956"/>
      <c r="HH9" s="4956"/>
      <c r="HI9" s="4956"/>
      <c r="HJ9" s="4956"/>
      <c r="HK9" s="4956"/>
      <c r="HL9" s="4956"/>
      <c r="HM9" s="4956"/>
      <c r="HN9" s="4956"/>
      <c r="HO9" s="4956"/>
      <c r="HP9" s="4956"/>
      <c r="HQ9" s="4956"/>
      <c r="HR9" s="4956"/>
      <c r="HS9" s="4956"/>
      <c r="HT9" s="4956"/>
      <c r="HU9" s="4956"/>
      <c r="HV9" s="4956"/>
      <c r="HW9" s="4956"/>
      <c r="HX9" s="4956"/>
      <c r="HY9" s="4956"/>
      <c r="HZ9" s="4956"/>
      <c r="IA9" s="4956"/>
      <c r="IB9" s="4956"/>
      <c r="IC9" s="4956"/>
      <c r="ID9" s="4956"/>
      <c r="IE9" s="4956"/>
      <c r="IF9" s="4956"/>
      <c r="IG9" s="4956"/>
      <c r="IH9" s="4956"/>
      <c r="II9" s="4956"/>
      <c r="IJ9" s="4956"/>
      <c r="IK9" s="4956"/>
      <c r="IL9" s="4956"/>
      <c r="IM9" s="4956"/>
      <c r="IN9" s="4956"/>
      <c r="IO9" s="4956"/>
      <c r="IP9" s="4956"/>
      <c r="IQ9" s="4956"/>
      <c r="IR9" s="4956"/>
      <c r="IS9" s="4956"/>
      <c r="IT9" s="4956"/>
      <c r="IU9" s="4956"/>
      <c r="IV9" s="4956"/>
      <c r="IW9" s="4956"/>
      <c r="IX9" s="4956"/>
      <c r="IY9" s="4956"/>
      <c r="IZ9" s="4956"/>
      <c r="JA9" s="4956"/>
      <c r="JB9" s="4956"/>
      <c r="JC9" s="4956"/>
      <c r="JD9" s="4956"/>
      <c r="JE9" s="4956"/>
      <c r="JF9" s="4956"/>
      <c r="JG9" s="4956"/>
      <c r="JH9" s="4956"/>
      <c r="JI9" s="4956"/>
      <c r="JJ9" s="4956"/>
      <c r="JK9" s="4956"/>
      <c r="JL9" s="4956"/>
      <c r="JM9" s="4956"/>
      <c r="JN9" s="4956"/>
      <c r="JO9" s="4956"/>
      <c r="JP9" s="4956"/>
      <c r="JQ9" s="4956"/>
      <c r="JR9" s="4956"/>
      <c r="JS9" s="4956"/>
      <c r="JT9" s="4956"/>
      <c r="JU9" s="4956"/>
      <c r="JV9" s="4956"/>
      <c r="JW9" s="4956"/>
      <c r="JX9" s="4956"/>
      <c r="JY9" s="4956"/>
      <c r="JZ9" s="4956"/>
      <c r="KA9" s="4956"/>
      <c r="KB9" s="4956"/>
      <c r="KC9" s="4956"/>
      <c r="KD9" s="4956"/>
      <c r="KE9" s="4956"/>
      <c r="KF9" s="4956"/>
      <c r="KG9" s="4956"/>
      <c r="KH9" s="4956"/>
      <c r="KI9" s="4956"/>
      <c r="KJ9" s="4956"/>
      <c r="KK9" s="4956"/>
      <c r="KL9" s="4956"/>
      <c r="KM9" s="4956"/>
      <c r="KN9" s="4956"/>
      <c r="KO9" s="4956"/>
      <c r="KP9" s="4956"/>
      <c r="KQ9" s="4956"/>
      <c r="KR9" s="4956"/>
      <c r="KS9" s="4956"/>
      <c r="KT9" s="4956"/>
      <c r="KU9" s="4956"/>
      <c r="KV9" s="4956"/>
      <c r="KW9" s="4956"/>
      <c r="KX9" s="4956"/>
      <c r="KY9" s="4956"/>
      <c r="KZ9" s="4956"/>
      <c r="LA9" s="4956"/>
      <c r="LB9" s="4956"/>
      <c r="LC9" s="4956"/>
      <c r="LD9" s="4956"/>
      <c r="LE9" s="4956"/>
      <c r="LF9" s="4956"/>
      <c r="LG9" s="4956"/>
      <c r="LH9" s="4956"/>
      <c r="LI9" s="4956"/>
      <c r="LJ9" s="4956"/>
      <c r="LK9" s="4956"/>
      <c r="LL9" s="4956"/>
      <c r="LM9" s="4956"/>
      <c r="LN9" s="4956"/>
      <c r="LO9" s="4956"/>
      <c r="LP9" s="4956"/>
      <c r="LQ9" s="4956"/>
      <c r="LR9" s="4956"/>
      <c r="LS9" s="4956"/>
      <c r="LT9" s="4956"/>
      <c r="LU9" s="4956"/>
      <c r="LV9" s="4956"/>
      <c r="LW9" s="4956"/>
      <c r="LX9" s="4956"/>
      <c r="LY9" s="4956"/>
      <c r="LZ9" s="4956"/>
      <c r="MA9" s="4956"/>
      <c r="MB9" s="4956"/>
      <c r="MC9" s="4956"/>
      <c r="MD9" s="4956"/>
      <c r="ME9" s="4956"/>
      <c r="MF9" s="4956"/>
      <c r="MG9" s="4956"/>
      <c r="MH9" s="4956"/>
      <c r="MI9" s="4956"/>
      <c r="MJ9" s="4956"/>
      <c r="MK9" s="4956"/>
      <c r="ML9" s="4956"/>
      <c r="MM9" s="4956"/>
      <c r="MN9" s="4956"/>
      <c r="MO9" s="4956"/>
      <c r="MP9" s="4956"/>
      <c r="MQ9" s="4956"/>
      <c r="MR9" s="4956"/>
      <c r="MS9" s="4956"/>
      <c r="MT9" s="4956"/>
      <c r="MU9" s="4956"/>
      <c r="MV9" s="4956"/>
      <c r="MW9" s="4956"/>
      <c r="MX9" s="4956"/>
      <c r="MY9" s="4956"/>
      <c r="MZ9" s="4956"/>
      <c r="NA9" s="4956"/>
      <c r="NB9" s="4956"/>
      <c r="NC9" s="4956"/>
      <c r="ND9" s="4956"/>
      <c r="NE9" s="4956"/>
      <c r="NF9" s="4956"/>
      <c r="NG9" s="4956"/>
      <c r="NH9" s="4956"/>
      <c r="NI9" s="4956"/>
      <c r="NJ9" s="4956"/>
      <c r="NK9" s="4956"/>
      <c r="NL9" s="4956"/>
      <c r="NM9" s="4956"/>
      <c r="NN9" s="4956"/>
      <c r="NO9" s="4956"/>
      <c r="NP9" s="4956"/>
      <c r="NQ9" s="4956"/>
      <c r="NR9" s="4956"/>
      <c r="NS9" s="4956"/>
      <c r="NT9" s="4956"/>
      <c r="NU9" s="4956"/>
      <c r="NV9" s="4956"/>
      <c r="NW9" s="4956"/>
      <c r="NX9" s="4956"/>
      <c r="NY9" s="4956"/>
      <c r="NZ9" s="4956"/>
      <c r="OA9" s="4956"/>
      <c r="OB9" s="4956"/>
      <c r="OC9" s="4956"/>
      <c r="OD9" s="4956"/>
      <c r="OE9" s="4956"/>
      <c r="OF9" s="4956"/>
      <c r="OG9" s="4956"/>
      <c r="OH9" s="4956"/>
      <c r="OI9" s="4956"/>
      <c r="OJ9" s="4956"/>
      <c r="OK9" s="4956"/>
      <c r="OL9" s="4956"/>
      <c r="OM9" s="4956"/>
      <c r="ON9" s="4956"/>
      <c r="OO9" s="4956"/>
      <c r="OP9" s="4956"/>
      <c r="OQ9" s="4956"/>
      <c r="OR9" s="4956"/>
      <c r="OS9" s="4956"/>
      <c r="OT9" s="4956"/>
      <c r="OU9" s="4956"/>
      <c r="OV9" s="4956"/>
      <c r="OW9" s="4956"/>
      <c r="OX9" s="4956"/>
      <c r="OY9" s="4956"/>
      <c r="OZ9" s="4956"/>
      <c r="PA9" s="4956"/>
      <c r="PB9" s="4956"/>
      <c r="PC9" s="4956"/>
      <c r="PD9" s="4956"/>
      <c r="PE9" s="4956"/>
      <c r="PF9" s="4956"/>
      <c r="PG9" s="4956"/>
      <c r="PH9" s="4956"/>
      <c r="PI9" s="4956"/>
      <c r="PJ9" s="4956"/>
      <c r="PK9" s="4956"/>
      <c r="PL9" s="4956"/>
      <c r="PM9" s="4956"/>
      <c r="PN9" s="4956"/>
      <c r="PO9" s="4956"/>
      <c r="PP9" s="4956"/>
      <c r="PQ9" s="4956"/>
      <c r="PR9" s="4956"/>
      <c r="PS9" s="4956"/>
      <c r="PT9" s="4956"/>
      <c r="PU9" s="4956"/>
      <c r="PV9" s="4956"/>
      <c r="PW9" s="4956"/>
      <c r="PX9" s="4956"/>
      <c r="PY9" s="4956"/>
      <c r="PZ9" s="4956"/>
      <c r="QA9" s="4956"/>
      <c r="QB9" s="4956"/>
      <c r="QC9" s="4956"/>
      <c r="QD9" s="4956"/>
      <c r="QE9" s="4956"/>
      <c r="QF9" s="4956"/>
      <c r="QG9" s="4956"/>
      <c r="QH9" s="4956"/>
      <c r="QI9" s="4956"/>
      <c r="QJ9" s="4956"/>
      <c r="QK9" s="4956"/>
      <c r="QL9" s="4956"/>
      <c r="QM9" s="4956"/>
      <c r="QN9" s="4956"/>
      <c r="QO9" s="4956"/>
      <c r="QP9" s="4956"/>
      <c r="QQ9" s="4956"/>
      <c r="QR9" s="4956"/>
      <c r="QS9" s="4956"/>
      <c r="QT9" s="4956"/>
      <c r="QU9" s="4956"/>
      <c r="QV9" s="4956"/>
      <c r="QW9" s="4956"/>
      <c r="QX9" s="4956"/>
      <c r="QY9" s="4956"/>
      <c r="QZ9" s="4956"/>
      <c r="RA9" s="4956"/>
      <c r="RB9" s="4956"/>
      <c r="RC9" s="4956"/>
      <c r="RD9" s="4956"/>
      <c r="RE9" s="4956"/>
      <c r="RF9" s="4956"/>
      <c r="RG9" s="4956"/>
      <c r="RH9" s="4956"/>
      <c r="RI9" s="4956"/>
      <c r="RJ9" s="4956"/>
      <c r="RK9" s="4956"/>
      <c r="RL9" s="4956"/>
      <c r="RM9" s="4956"/>
      <c r="RN9" s="4956"/>
      <c r="RO9" s="4956"/>
      <c r="RP9" s="4956"/>
      <c r="RQ9" s="4956"/>
      <c r="RR9" s="4956"/>
      <c r="RS9" s="4956"/>
      <c r="RT9" s="4956"/>
      <c r="RU9" s="4956"/>
      <c r="RV9" s="4956"/>
      <c r="RW9" s="4956"/>
      <c r="RX9" s="4956"/>
      <c r="RY9" s="4956"/>
      <c r="RZ9" s="4956"/>
      <c r="SA9" s="4956"/>
      <c r="SB9" s="4956"/>
      <c r="SC9" s="4956"/>
      <c r="SD9" s="4956"/>
      <c r="SE9" s="4956"/>
      <c r="SF9" s="4956"/>
      <c r="SG9" s="4956"/>
      <c r="SH9" s="4956"/>
      <c r="SI9" s="4956"/>
      <c r="SJ9" s="4956"/>
      <c r="SK9" s="4956"/>
      <c r="SL9" s="4956"/>
      <c r="SM9" s="4956"/>
      <c r="SN9" s="4956"/>
      <c r="SO9" s="4956"/>
      <c r="SP9" s="4956"/>
      <c r="SQ9" s="4956"/>
      <c r="SR9" s="4956"/>
      <c r="SS9" s="4956"/>
      <c r="ST9" s="4956"/>
      <c r="SU9" s="4956"/>
      <c r="SV9" s="4956"/>
      <c r="SW9" s="4956"/>
      <c r="SX9" s="4956"/>
      <c r="SY9" s="4956"/>
      <c r="SZ9" s="4956"/>
      <c r="TA9" s="4956"/>
      <c r="TB9" s="4956"/>
      <c r="TC9" s="4956"/>
      <c r="TD9" s="4956"/>
      <c r="TE9" s="4956"/>
      <c r="TF9" s="4956"/>
      <c r="TG9" s="4956"/>
      <c r="TH9" s="4956"/>
      <c r="TI9" s="4956"/>
      <c r="TJ9" s="4956"/>
      <c r="TK9" s="4956"/>
      <c r="TL9" s="4956"/>
      <c r="TM9" s="4956"/>
      <c r="TN9" s="4956"/>
      <c r="TO9" s="4956"/>
      <c r="TP9" s="4956"/>
      <c r="TQ9" s="4956"/>
      <c r="TR9" s="4956"/>
      <c r="TS9" s="4956"/>
      <c r="TT9" s="4956"/>
      <c r="TU9" s="4956"/>
      <c r="TV9" s="4956"/>
      <c r="TW9" s="4956"/>
      <c r="TX9" s="4956"/>
      <c r="TY9" s="4956"/>
      <c r="TZ9" s="4956"/>
      <c r="UA9" s="4956"/>
      <c r="UB9" s="4956"/>
      <c r="UC9" s="4956"/>
      <c r="UD9" s="4956"/>
      <c r="UE9" s="4956"/>
      <c r="UF9" s="4956"/>
      <c r="UG9" s="4956"/>
      <c r="UH9" s="4956"/>
      <c r="UI9" s="4956"/>
      <c r="UJ9" s="4956"/>
      <c r="UK9" s="4956"/>
      <c r="UL9" s="4956"/>
      <c r="UM9" s="4956"/>
      <c r="UN9" s="4956"/>
      <c r="UO9" s="4956"/>
      <c r="UP9" s="4956"/>
      <c r="UQ9" s="4956"/>
      <c r="UR9" s="4956"/>
      <c r="US9" s="4956"/>
      <c r="UT9" s="4956"/>
      <c r="UU9" s="4956"/>
      <c r="UV9" s="4956"/>
      <c r="UW9" s="4956"/>
      <c r="UX9" s="4956"/>
      <c r="UY9" s="4956"/>
      <c r="UZ9" s="4956"/>
      <c r="VA9" s="4956"/>
      <c r="VB9" s="4956"/>
      <c r="VC9" s="4956"/>
      <c r="VD9" s="4956"/>
      <c r="VE9" s="4956"/>
      <c r="VF9" s="4956"/>
      <c r="VG9" s="4956"/>
      <c r="VH9" s="4956"/>
      <c r="VI9" s="4956"/>
      <c r="VJ9" s="4956"/>
      <c r="VK9" s="4956"/>
      <c r="VL9" s="4956"/>
      <c r="VM9" s="4956"/>
      <c r="VN9" s="4956"/>
      <c r="VO9" s="4956"/>
      <c r="VP9" s="4956"/>
      <c r="VQ9" s="4956"/>
      <c r="VR9" s="4956"/>
      <c r="VS9" s="4956"/>
      <c r="VT9" s="4956"/>
      <c r="VU9" s="4956"/>
      <c r="VV9" s="4956"/>
      <c r="VW9" s="4956"/>
      <c r="VX9" s="4956"/>
      <c r="VY9" s="4956"/>
      <c r="VZ9" s="4956"/>
      <c r="WA9" s="4956"/>
      <c r="WB9" s="4956"/>
      <c r="WC9" s="4956"/>
      <c r="WD9" s="4956"/>
      <c r="WE9" s="4956"/>
      <c r="WF9" s="4956"/>
      <c r="WG9" s="4956"/>
      <c r="WH9" s="4956"/>
      <c r="WI9" s="4956"/>
      <c r="WJ9" s="4956"/>
      <c r="WK9" s="4956"/>
      <c r="WL9" s="4956"/>
      <c r="WM9" s="4956"/>
      <c r="WN9" s="4956"/>
      <c r="WO9" s="4956"/>
      <c r="WP9" s="4956"/>
      <c r="WQ9" s="4956"/>
      <c r="WR9" s="4956"/>
      <c r="WS9" s="4956"/>
      <c r="WT9" s="4956"/>
      <c r="WU9" s="4956"/>
      <c r="WV9" s="4956"/>
      <c r="WW9" s="4956"/>
      <c r="WX9" s="4956"/>
      <c r="WY9" s="4956"/>
      <c r="WZ9" s="4956"/>
      <c r="XA9" s="4956"/>
      <c r="XB9" s="4956"/>
      <c r="XC9" s="4956"/>
      <c r="XD9" s="4956"/>
      <c r="XE9" s="4956"/>
      <c r="XF9" s="4956"/>
      <c r="XG9" s="4956"/>
      <c r="XH9" s="4956"/>
      <c r="XI9" s="4956"/>
      <c r="XJ9" s="4956"/>
      <c r="XK9" s="4956"/>
      <c r="XL9" s="4956"/>
      <c r="XM9" s="4956"/>
      <c r="XN9" s="4956"/>
      <c r="XO9" s="4956"/>
      <c r="XP9" s="4956"/>
      <c r="XQ9" s="4956"/>
      <c r="XR9" s="4956"/>
      <c r="XS9" s="4956"/>
      <c r="XT9" s="4956"/>
      <c r="XU9" s="4956"/>
      <c r="XV9" s="4956"/>
      <c r="XW9" s="4956"/>
      <c r="XX9" s="4956"/>
      <c r="XY9" s="4956"/>
      <c r="XZ9" s="4956"/>
      <c r="YA9" s="4956"/>
      <c r="YB9" s="4956"/>
      <c r="YC9" s="4956"/>
      <c r="YD9" s="4956"/>
      <c r="YE9" s="4956"/>
      <c r="YF9" s="4956"/>
      <c r="YG9" s="4956"/>
      <c r="YH9" s="4956"/>
      <c r="YI9" s="4956"/>
      <c r="YJ9" s="4956"/>
      <c r="YK9" s="4956"/>
      <c r="YL9" s="4956"/>
      <c r="YM9" s="4956"/>
      <c r="YN9" s="4956"/>
      <c r="YO9" s="4956"/>
      <c r="YP9" s="4956"/>
      <c r="YQ9" s="4956"/>
      <c r="YR9" s="4956"/>
      <c r="YS9" s="4956"/>
      <c r="YT9" s="4956"/>
      <c r="YU9" s="4956"/>
      <c r="YV9" s="4956"/>
      <c r="YW9" s="4956"/>
      <c r="YX9" s="4956"/>
      <c r="YY9" s="4956"/>
      <c r="YZ9" s="4956"/>
      <c r="ZA9" s="4956"/>
      <c r="ZB9" s="4956"/>
      <c r="ZC9" s="4956"/>
      <c r="ZD9" s="4956"/>
      <c r="ZE9" s="4956"/>
      <c r="ZF9" s="4956"/>
      <c r="ZG9" s="4956"/>
      <c r="ZH9" s="4956"/>
      <c r="ZI9" s="4956"/>
      <c r="ZJ9" s="4956"/>
      <c r="ZK9" s="4956"/>
      <c r="ZL9" s="4956"/>
      <c r="ZM9" s="4956"/>
      <c r="ZN9" s="4956"/>
      <c r="ZO9" s="4956"/>
      <c r="ZP9" s="4956"/>
      <c r="ZQ9" s="4956"/>
      <c r="ZR9" s="4956"/>
      <c r="ZS9" s="4956"/>
      <c r="ZT9" s="4956"/>
      <c r="ZU9" s="4956"/>
      <c r="ZV9" s="4956"/>
      <c r="ZW9" s="4956"/>
      <c r="ZX9" s="4956"/>
      <c r="ZY9" s="4956"/>
      <c r="ZZ9" s="4956"/>
      <c r="AAA9" s="4956"/>
      <c r="AAB9" s="4956"/>
      <c r="AAC9" s="4956"/>
      <c r="AAD9" s="4956"/>
      <c r="AAE9" s="4956"/>
      <c r="AAF9" s="4956"/>
      <c r="AAG9" s="4956"/>
      <c r="AAH9" s="4956"/>
      <c r="AAI9" s="4956"/>
      <c r="AAJ9" s="4956"/>
      <c r="AAK9" s="4956"/>
      <c r="AAL9" s="4956"/>
      <c r="AAM9" s="4956"/>
      <c r="AAN9" s="4956"/>
      <c r="AAO9" s="4956"/>
      <c r="AAP9" s="4956"/>
      <c r="AAQ9" s="4956"/>
      <c r="AAR9" s="4956"/>
      <c r="AAS9" s="4956"/>
      <c r="AAT9" s="4956"/>
      <c r="AAU9" s="4956"/>
      <c r="AAV9" s="4956"/>
      <c r="AAW9" s="4956"/>
      <c r="AAX9" s="4956"/>
      <c r="AAY9" s="4956"/>
      <c r="AAZ9" s="4956"/>
      <c r="ABA9" s="4956"/>
      <c r="ABB9" s="4956"/>
      <c r="ABC9" s="4956"/>
      <c r="ABD9" s="4956"/>
      <c r="ABE9" s="4956"/>
      <c r="ABF9" s="4956"/>
      <c r="ABG9" s="4956"/>
      <c r="ABH9" s="4956"/>
      <c r="ABI9" s="4956"/>
      <c r="ABJ9" s="4956"/>
      <c r="ABK9" s="4956"/>
      <c r="ABL9" s="4956"/>
      <c r="ABM9" s="4956"/>
      <c r="ABN9" s="4956"/>
      <c r="ABO9" s="4956"/>
      <c r="ABP9" s="4956"/>
      <c r="ABQ9" s="4956"/>
      <c r="ABR9" s="4956"/>
      <c r="ABS9" s="4956"/>
      <c r="ABT9" s="4956"/>
      <c r="ABU9" s="4956"/>
      <c r="ABV9" s="4956"/>
      <c r="ABW9" s="4956"/>
      <c r="ABX9" s="4956"/>
      <c r="ABY9" s="4956"/>
      <c r="ABZ9" s="4956"/>
      <c r="ACA9" s="4956"/>
      <c r="ACB9" s="4956"/>
      <c r="ACC9" s="4956"/>
      <c r="ACD9" s="4956"/>
      <c r="ACE9" s="4956"/>
      <c r="ACF9" s="4956"/>
      <c r="ACG9" s="4956"/>
      <c r="ACH9" s="4956"/>
      <c r="ACI9" s="4956"/>
      <c r="ACJ9" s="4956"/>
      <c r="ACK9" s="4956"/>
      <c r="ACL9" s="4956"/>
      <c r="ACM9" s="4956"/>
      <c r="ACN9" s="4956"/>
      <c r="ACO9" s="4956"/>
      <c r="ACP9" s="4956"/>
      <c r="ACQ9" s="4956"/>
      <c r="ACR9" s="4956"/>
      <c r="ACS9" s="4956"/>
      <c r="ACT9" s="4956"/>
      <c r="ACU9" s="4956"/>
      <c r="ACV9" s="4956"/>
      <c r="ACW9" s="4956"/>
      <c r="ACX9" s="4956"/>
      <c r="ACY9" s="4956"/>
      <c r="ACZ9" s="4956"/>
      <c r="ADA9" s="4956"/>
      <c r="ADB9" s="4956"/>
      <c r="ADC9" s="4956"/>
      <c r="ADD9" s="4956"/>
      <c r="ADE9" s="4956"/>
      <c r="ADF9" s="4956"/>
      <c r="ADG9" s="4956"/>
      <c r="ADH9" s="4956"/>
      <c r="ADI9" s="4956"/>
      <c r="ADJ9" s="4956"/>
      <c r="ADK9" s="4956"/>
      <c r="ADL9" s="4956"/>
      <c r="ADM9" s="4956"/>
      <c r="ADN9" s="4956"/>
      <c r="ADO9" s="4956"/>
      <c r="ADP9" s="4956"/>
      <c r="ADQ9" s="4956"/>
      <c r="ADR9" s="4956"/>
      <c r="ADS9" s="4956"/>
      <c r="ADT9" s="4956"/>
      <c r="ADU9" s="4956"/>
      <c r="ADV9" s="4956"/>
      <c r="ADW9" s="4956"/>
      <c r="ADX9" s="4956"/>
      <c r="ADY9" s="4956"/>
      <c r="ADZ9" s="4956"/>
      <c r="AEA9" s="4956"/>
      <c r="AEB9" s="4956"/>
      <c r="AEC9" s="4956"/>
      <c r="AED9" s="4956"/>
      <c r="AEE9" s="4956"/>
      <c r="AEF9" s="4956"/>
      <c r="AEG9" s="4956"/>
      <c r="AEH9" s="4956"/>
      <c r="AEI9" s="4956"/>
      <c r="AEJ9" s="4956"/>
      <c r="AEK9" s="4956"/>
      <c r="AEL9" s="4956"/>
      <c r="AEM9" s="4956"/>
      <c r="AEN9" s="4956"/>
      <c r="AEO9" s="4956"/>
      <c r="AEP9" s="4956"/>
      <c r="AEQ9" s="4956"/>
      <c r="AER9" s="4956"/>
      <c r="AES9" s="4956"/>
      <c r="AET9" s="4956"/>
      <c r="AEU9" s="4956"/>
      <c r="AEV9" s="4956"/>
      <c r="AEW9" s="4956"/>
      <c r="AEX9" s="4956"/>
      <c r="AEY9" s="4956"/>
      <c r="AEZ9" s="4956"/>
      <c r="AFA9" s="4956"/>
      <c r="AFB9" s="4956"/>
      <c r="AFC9" s="4956"/>
      <c r="AFD9" s="4956"/>
      <c r="AFE9" s="4956"/>
      <c r="AFF9" s="4956"/>
      <c r="AFG9" s="4956"/>
      <c r="AFH9" s="4956"/>
      <c r="AFI9" s="4956"/>
      <c r="AFJ9" s="4956"/>
      <c r="AFK9" s="4956"/>
      <c r="AFL9" s="4956"/>
      <c r="AFM9" s="4956"/>
      <c r="AFN9" s="4956"/>
      <c r="AFO9" s="4956"/>
      <c r="AFP9" s="4956"/>
      <c r="AFQ9" s="4956"/>
      <c r="AFR9" s="4956"/>
      <c r="AFS9" s="4956"/>
      <c r="AFT9" s="4956"/>
      <c r="AFU9" s="4956"/>
      <c r="AFV9" s="4956"/>
      <c r="AFW9" s="4956"/>
      <c r="AFX9" s="4956"/>
      <c r="AFY9" s="4956"/>
      <c r="AFZ9" s="4956"/>
      <c r="AGA9" s="4956"/>
      <c r="AGB9" s="4956"/>
      <c r="AGC9" s="4956"/>
      <c r="AGD9" s="4956"/>
      <c r="AGE9" s="4956"/>
      <c r="AGF9" s="4956"/>
      <c r="AGG9" s="4956"/>
      <c r="AGH9" s="4956"/>
      <c r="AGI9" s="4956"/>
      <c r="AGJ9" s="4956"/>
      <c r="AGK9" s="4956"/>
      <c r="AGL9" s="4956"/>
      <c r="AGM9" s="4956"/>
      <c r="AGN9" s="4956"/>
      <c r="AGO9" s="4956"/>
      <c r="AGP9" s="4956"/>
      <c r="AGQ9" s="4956"/>
      <c r="AGR9" s="4956"/>
      <c r="AGS9" s="4956"/>
      <c r="AGT9" s="4956"/>
      <c r="AGU9" s="4956"/>
      <c r="AGV9" s="4956"/>
      <c r="AGW9" s="4956"/>
      <c r="AGX9" s="4956"/>
      <c r="AGY9" s="4956"/>
      <c r="AGZ9" s="4956"/>
      <c r="AHA9" s="4956"/>
      <c r="AHB9" s="4956"/>
      <c r="AHC9" s="4956"/>
      <c r="AHD9" s="4956"/>
      <c r="AHE9" s="4956"/>
      <c r="AHF9" s="4956"/>
      <c r="AHG9" s="4956"/>
      <c r="AHH9" s="4956"/>
      <c r="AHI9" s="4956"/>
      <c r="AHJ9" s="4956"/>
      <c r="AHK9" s="4956"/>
      <c r="AHL9" s="4956"/>
      <c r="AHM9" s="4956"/>
      <c r="AHN9" s="4956"/>
      <c r="AHO9" s="4956"/>
      <c r="AHP9" s="4956"/>
      <c r="AHQ9" s="4956"/>
      <c r="AHR9" s="4956"/>
      <c r="AHS9" s="4956"/>
      <c r="AHT9" s="4956"/>
      <c r="AHU9" s="4956"/>
      <c r="AHV9" s="4956"/>
      <c r="AHW9" s="4956"/>
      <c r="AHX9" s="4956"/>
      <c r="AHY9" s="4956"/>
      <c r="AHZ9" s="4956"/>
      <c r="AIA9" s="4956"/>
      <c r="AIB9" s="4956"/>
      <c r="AIC9" s="4956"/>
      <c r="AID9" s="4956"/>
      <c r="AIE9" s="4956"/>
      <c r="AIF9" s="4956"/>
      <c r="AIG9" s="4956"/>
      <c r="AIH9" s="4956"/>
      <c r="AII9" s="4956"/>
      <c r="AIJ9" s="4956"/>
      <c r="AIK9" s="4956"/>
      <c r="AIL9" s="4956"/>
      <c r="AIM9" s="4956"/>
      <c r="AIN9" s="4956"/>
      <c r="AIO9" s="4956"/>
      <c r="AIP9" s="4956"/>
      <c r="AIQ9" s="4956"/>
      <c r="AIR9" s="4956"/>
      <c r="AIS9" s="4956"/>
      <c r="AIT9" s="4956"/>
      <c r="AIU9" s="4956"/>
      <c r="AIV9" s="4956"/>
      <c r="AIW9" s="4956"/>
      <c r="AIX9" s="4956"/>
      <c r="AIY9" s="4956"/>
      <c r="AIZ9" s="4956"/>
      <c r="AJA9" s="4956"/>
      <c r="AJB9" s="4956"/>
      <c r="AJC9" s="4956"/>
      <c r="AJD9" s="4956"/>
      <c r="AJE9" s="4956"/>
      <c r="AJF9" s="4956"/>
      <c r="AJG9" s="4956"/>
      <c r="AJH9" s="4956"/>
      <c r="AJI9" s="4956"/>
      <c r="AJJ9" s="4956"/>
      <c r="AJK9" s="4956"/>
      <c r="AJL9" s="4956"/>
      <c r="AJM9" s="4956"/>
      <c r="AJN9" s="4956"/>
      <c r="AJO9" s="4956"/>
      <c r="AJP9" s="4956"/>
      <c r="AJQ9" s="4956"/>
      <c r="AJR9" s="4956"/>
      <c r="AJS9" s="4956"/>
      <c r="AJT9" s="4956"/>
      <c r="AJU9" s="4956"/>
      <c r="AJV9" s="4956"/>
      <c r="AJW9" s="4956"/>
      <c r="AJX9" s="4956"/>
      <c r="AJY9" s="4956"/>
      <c r="AJZ9" s="4956"/>
      <c r="AKA9" s="4956"/>
      <c r="AKB9" s="4956"/>
      <c r="AKC9" s="4956"/>
      <c r="AKD9" s="4956"/>
      <c r="AKE9" s="4956"/>
      <c r="AKF9" s="4956"/>
      <c r="AKG9" s="4956"/>
      <c r="AKH9" s="4956"/>
      <c r="AKI9" s="4956"/>
      <c r="AKJ9" s="4956"/>
      <c r="AKK9" s="4956"/>
      <c r="AKL9" s="4956"/>
      <c r="AKM9" s="4956"/>
      <c r="AKN9" s="4956"/>
      <c r="AKO9" s="4956"/>
      <c r="AKP9" s="4956"/>
      <c r="AKQ9" s="4956"/>
      <c r="AKR9" s="4956"/>
      <c r="AKS9" s="4956"/>
      <c r="AKT9" s="4956"/>
      <c r="AKU9" s="4956"/>
      <c r="AKV9" s="4956"/>
      <c r="AKW9" s="4956"/>
      <c r="AKX9" s="4956"/>
      <c r="AKY9" s="4956"/>
      <c r="AKZ9" s="4956"/>
      <c r="ALA9" s="4956"/>
      <c r="ALB9" s="4956"/>
      <c r="ALC9" s="4956"/>
      <c r="ALD9" s="4956"/>
      <c r="ALE9" s="4956"/>
      <c r="ALF9" s="4956"/>
      <c r="ALG9" s="4956"/>
      <c r="ALH9" s="4956"/>
      <c r="ALI9" s="4956"/>
      <c r="ALJ9" s="4956"/>
      <c r="ALK9" s="4956"/>
      <c r="ALL9" s="4956"/>
      <c r="ALM9" s="4956"/>
      <c r="ALN9" s="4956"/>
      <c r="ALO9" s="4956"/>
      <c r="ALP9" s="4956"/>
      <c r="ALQ9" s="4956"/>
      <c r="ALR9" s="4956"/>
      <c r="ALS9" s="4956"/>
      <c r="ALT9" s="4956"/>
      <c r="ALU9" s="4956"/>
      <c r="ALV9" s="4956"/>
      <c r="ALW9" s="4956"/>
      <c r="ALX9" s="4956"/>
      <c r="ALY9" s="4956"/>
      <c r="ALZ9" s="4956"/>
      <c r="AMA9" s="4956"/>
      <c r="AMB9" s="4956"/>
      <c r="AMC9" s="4956"/>
      <c r="AMD9" s="4956"/>
      <c r="AME9" s="4956"/>
      <c r="AMF9" s="4956"/>
      <c r="AMG9" s="4956"/>
      <c r="AMH9" s="4956"/>
      <c r="AMI9" s="4956"/>
      <c r="AMJ9" s="4956"/>
      <c r="AMK9" s="4956"/>
      <c r="AML9" s="4956"/>
      <c r="AMM9" s="4956"/>
      <c r="AMN9" s="4956"/>
      <c r="AMO9" s="4956"/>
      <c r="AMP9" s="4956"/>
      <c r="AMQ9" s="4956"/>
    </row>
    <row r="10" spans="1:1031" ht="17.100000000000001" customHeight="1">
      <c r="A10" s="4971" t="s">
        <v>7992</v>
      </c>
      <c r="B10" s="4958">
        <v>330</v>
      </c>
      <c r="C10" s="914"/>
      <c r="D10" s="4958" t="s">
        <v>1946</v>
      </c>
      <c r="E10" s="914"/>
      <c r="F10" s="4962">
        <v>1156</v>
      </c>
      <c r="G10" s="914"/>
      <c r="H10" s="4958" t="s">
        <v>1946</v>
      </c>
      <c r="I10" s="913"/>
      <c r="J10" s="4958">
        <v>20</v>
      </c>
      <c r="K10" s="913"/>
      <c r="L10" s="4962">
        <v>16933</v>
      </c>
      <c r="M10" s="914"/>
      <c r="N10" s="4962">
        <v>19989</v>
      </c>
      <c r="O10" s="914"/>
      <c r="P10" s="4953"/>
      <c r="Q10" s="4956"/>
      <c r="R10" s="4956"/>
      <c r="S10" s="4956"/>
      <c r="T10" s="4956"/>
      <c r="U10" s="4956"/>
      <c r="V10" s="4956"/>
      <c r="W10" s="4956"/>
      <c r="X10" s="4956"/>
      <c r="Y10" s="4956"/>
      <c r="Z10" s="4956"/>
      <c r="AA10" s="4956"/>
      <c r="AB10" s="4956"/>
      <c r="AC10" s="4956"/>
      <c r="AD10" s="4956"/>
      <c r="AE10" s="4956"/>
      <c r="AF10" s="4956"/>
      <c r="AG10" s="4956"/>
      <c r="AH10" s="4956"/>
      <c r="AI10" s="4956"/>
      <c r="AJ10" s="4956"/>
      <c r="AK10" s="4956"/>
      <c r="AL10" s="4956"/>
      <c r="AM10" s="4956"/>
      <c r="AN10" s="4956"/>
      <c r="AO10" s="4956"/>
      <c r="AP10" s="4956"/>
      <c r="AQ10" s="4956"/>
      <c r="AR10" s="4956"/>
      <c r="AS10" s="4956"/>
      <c r="AT10" s="4956"/>
      <c r="AU10" s="4956"/>
      <c r="AV10" s="4956"/>
      <c r="AW10" s="4956"/>
      <c r="AX10" s="4956"/>
      <c r="AY10" s="4956"/>
      <c r="AZ10" s="4956"/>
      <c r="BA10" s="4956"/>
      <c r="BB10" s="4956"/>
      <c r="BC10" s="4956"/>
      <c r="BD10" s="4956"/>
      <c r="BE10" s="4956"/>
      <c r="BF10" s="4956"/>
      <c r="BG10" s="4956"/>
      <c r="BH10" s="4956"/>
      <c r="BI10" s="4956"/>
      <c r="BJ10" s="4956"/>
      <c r="BK10" s="4956"/>
      <c r="BL10" s="4956"/>
      <c r="BM10" s="4956"/>
      <c r="BN10" s="4956"/>
      <c r="BO10" s="4956"/>
      <c r="BP10" s="4956"/>
      <c r="BQ10" s="4956"/>
      <c r="BR10" s="4956"/>
      <c r="BS10" s="4956"/>
      <c r="BT10" s="4956"/>
      <c r="BU10" s="4956"/>
      <c r="BV10" s="4956"/>
      <c r="BW10" s="4956"/>
      <c r="BX10" s="4956"/>
      <c r="BY10" s="4956"/>
      <c r="BZ10" s="4956"/>
      <c r="CA10" s="4956"/>
      <c r="CB10" s="4956"/>
      <c r="CC10" s="4956"/>
      <c r="CD10" s="4956"/>
      <c r="CE10" s="4956"/>
      <c r="CF10" s="4956"/>
      <c r="CG10" s="4956"/>
      <c r="CH10" s="4956"/>
      <c r="CI10" s="4956"/>
      <c r="CJ10" s="4956"/>
      <c r="CK10" s="4956"/>
      <c r="CL10" s="4956"/>
      <c r="CM10" s="4956"/>
      <c r="CN10" s="4956"/>
      <c r="CO10" s="4956"/>
      <c r="CP10" s="4956"/>
      <c r="CQ10" s="4956"/>
      <c r="CR10" s="4956"/>
      <c r="CS10" s="4956"/>
      <c r="CT10" s="4956"/>
      <c r="CU10" s="4956"/>
      <c r="CV10" s="4956"/>
      <c r="CW10" s="4956"/>
      <c r="CX10" s="4956"/>
      <c r="CY10" s="4956"/>
      <c r="CZ10" s="4956"/>
      <c r="DA10" s="4956"/>
      <c r="DB10" s="4956"/>
      <c r="DC10" s="4956"/>
      <c r="DD10" s="4956"/>
      <c r="DE10" s="4956"/>
      <c r="DF10" s="4956"/>
      <c r="DG10" s="4956"/>
      <c r="DH10" s="4956"/>
      <c r="DI10" s="4956"/>
      <c r="DJ10" s="4956"/>
      <c r="DK10" s="4956"/>
      <c r="DL10" s="4956"/>
      <c r="DM10" s="4956"/>
      <c r="DN10" s="4956"/>
      <c r="DO10" s="4956"/>
      <c r="DP10" s="4956"/>
      <c r="DQ10" s="4956"/>
      <c r="DR10" s="4956"/>
      <c r="DS10" s="4956"/>
      <c r="DT10" s="4956"/>
      <c r="DU10" s="4956"/>
      <c r="DV10" s="4956"/>
      <c r="DW10" s="4956"/>
      <c r="DX10" s="4956"/>
      <c r="DY10" s="4956"/>
      <c r="DZ10" s="4956"/>
      <c r="EA10" s="4956"/>
      <c r="EB10" s="4956"/>
      <c r="EC10" s="4956"/>
      <c r="ED10" s="4956"/>
      <c r="EE10" s="4956"/>
      <c r="EF10" s="4956"/>
      <c r="EG10" s="4956"/>
      <c r="EH10" s="4956"/>
      <c r="EI10" s="4956"/>
      <c r="EJ10" s="4956"/>
      <c r="EK10" s="4956"/>
      <c r="EL10" s="4956"/>
      <c r="EM10" s="4956"/>
      <c r="EN10" s="4956"/>
      <c r="EO10" s="4956"/>
      <c r="EP10" s="4956"/>
      <c r="EQ10" s="4956"/>
      <c r="ER10" s="4956"/>
      <c r="ES10" s="4956"/>
      <c r="ET10" s="4956"/>
      <c r="EU10" s="4956"/>
      <c r="EV10" s="4956"/>
      <c r="EW10" s="4956"/>
      <c r="EX10" s="4956"/>
      <c r="EY10" s="4956"/>
      <c r="EZ10" s="4956"/>
      <c r="FA10" s="4956"/>
      <c r="FB10" s="4956"/>
      <c r="FC10" s="4956"/>
      <c r="FD10" s="4956"/>
      <c r="FE10" s="4956"/>
      <c r="FF10" s="4956"/>
      <c r="FG10" s="4956"/>
      <c r="FH10" s="4956"/>
      <c r="FI10" s="4956"/>
      <c r="FJ10" s="4956"/>
      <c r="FK10" s="4956"/>
      <c r="FL10" s="4956"/>
      <c r="FM10" s="4956"/>
      <c r="FN10" s="4956"/>
      <c r="FO10" s="4956"/>
      <c r="FP10" s="4956"/>
      <c r="FQ10" s="4956"/>
      <c r="FR10" s="4956"/>
      <c r="FS10" s="4956"/>
      <c r="FT10" s="4956"/>
      <c r="FU10" s="4956"/>
      <c r="FV10" s="4956"/>
      <c r="FW10" s="4956"/>
      <c r="FX10" s="4956"/>
      <c r="FY10" s="4956"/>
      <c r="FZ10" s="4956"/>
      <c r="GA10" s="4956"/>
      <c r="GB10" s="4956"/>
      <c r="GC10" s="4956"/>
      <c r="GD10" s="4956"/>
      <c r="GE10" s="4956"/>
      <c r="GF10" s="4956"/>
      <c r="GG10" s="4956"/>
      <c r="GH10" s="4956"/>
      <c r="GI10" s="4956"/>
      <c r="GJ10" s="4956"/>
      <c r="GK10" s="4956"/>
      <c r="GL10" s="4956"/>
      <c r="GM10" s="4956"/>
      <c r="GN10" s="4956"/>
      <c r="GO10" s="4956"/>
      <c r="GP10" s="4956"/>
      <c r="GQ10" s="4956"/>
      <c r="GR10" s="4956"/>
      <c r="GS10" s="4956"/>
      <c r="GT10" s="4956"/>
      <c r="GU10" s="4956"/>
      <c r="GV10" s="4956"/>
      <c r="GW10" s="4956"/>
      <c r="GX10" s="4956"/>
      <c r="GY10" s="4956"/>
      <c r="GZ10" s="4956"/>
      <c r="HA10" s="4956"/>
      <c r="HB10" s="4956"/>
      <c r="HC10" s="4956"/>
      <c r="HD10" s="4956"/>
      <c r="HE10" s="4956"/>
      <c r="HF10" s="4956"/>
      <c r="HG10" s="4956"/>
      <c r="HH10" s="4956"/>
      <c r="HI10" s="4956"/>
      <c r="HJ10" s="4956"/>
      <c r="HK10" s="4956"/>
      <c r="HL10" s="4956"/>
      <c r="HM10" s="4956"/>
      <c r="HN10" s="4956"/>
      <c r="HO10" s="4956"/>
      <c r="HP10" s="4956"/>
      <c r="HQ10" s="4956"/>
      <c r="HR10" s="4956"/>
      <c r="HS10" s="4956"/>
      <c r="HT10" s="4956"/>
      <c r="HU10" s="4956"/>
      <c r="HV10" s="4956"/>
      <c r="HW10" s="4956"/>
      <c r="HX10" s="4956"/>
      <c r="HY10" s="4956"/>
      <c r="HZ10" s="4956"/>
      <c r="IA10" s="4956"/>
      <c r="IB10" s="4956"/>
      <c r="IC10" s="4956"/>
      <c r="ID10" s="4956"/>
      <c r="IE10" s="4956"/>
      <c r="IF10" s="4956"/>
      <c r="IG10" s="4956"/>
      <c r="IH10" s="4956"/>
      <c r="II10" s="4956"/>
      <c r="IJ10" s="4956"/>
      <c r="IK10" s="4956"/>
      <c r="IL10" s="4956"/>
      <c r="IM10" s="4956"/>
      <c r="IN10" s="4956"/>
      <c r="IO10" s="4956"/>
      <c r="IP10" s="4956"/>
      <c r="IQ10" s="4956"/>
      <c r="IR10" s="4956"/>
      <c r="IS10" s="4956"/>
      <c r="IT10" s="4956"/>
      <c r="IU10" s="4956"/>
      <c r="IV10" s="4956"/>
      <c r="IW10" s="4956"/>
      <c r="IX10" s="4956"/>
      <c r="IY10" s="4956"/>
      <c r="IZ10" s="4956"/>
      <c r="JA10" s="4956"/>
      <c r="JB10" s="4956"/>
      <c r="JC10" s="4956"/>
      <c r="JD10" s="4956"/>
      <c r="JE10" s="4956"/>
      <c r="JF10" s="4956"/>
      <c r="JG10" s="4956"/>
      <c r="JH10" s="4956"/>
      <c r="JI10" s="4956"/>
      <c r="JJ10" s="4956"/>
      <c r="JK10" s="4956"/>
      <c r="JL10" s="4956"/>
      <c r="JM10" s="4956"/>
      <c r="JN10" s="4956"/>
      <c r="JO10" s="4956"/>
      <c r="JP10" s="4956"/>
      <c r="JQ10" s="4956"/>
      <c r="JR10" s="4956"/>
      <c r="JS10" s="4956"/>
      <c r="JT10" s="4956"/>
      <c r="JU10" s="4956"/>
      <c r="JV10" s="4956"/>
      <c r="JW10" s="4956"/>
      <c r="JX10" s="4956"/>
      <c r="JY10" s="4956"/>
      <c r="JZ10" s="4956"/>
      <c r="KA10" s="4956"/>
      <c r="KB10" s="4956"/>
      <c r="KC10" s="4956"/>
      <c r="KD10" s="4956"/>
      <c r="KE10" s="4956"/>
      <c r="KF10" s="4956"/>
      <c r="KG10" s="4956"/>
      <c r="KH10" s="4956"/>
      <c r="KI10" s="4956"/>
      <c r="KJ10" s="4956"/>
      <c r="KK10" s="4956"/>
      <c r="KL10" s="4956"/>
      <c r="KM10" s="4956"/>
      <c r="KN10" s="4956"/>
      <c r="KO10" s="4956"/>
      <c r="KP10" s="4956"/>
      <c r="KQ10" s="4956"/>
      <c r="KR10" s="4956"/>
      <c r="KS10" s="4956"/>
      <c r="KT10" s="4956"/>
      <c r="KU10" s="4956"/>
      <c r="KV10" s="4956"/>
      <c r="KW10" s="4956"/>
      <c r="KX10" s="4956"/>
      <c r="KY10" s="4956"/>
      <c r="KZ10" s="4956"/>
      <c r="LA10" s="4956"/>
      <c r="LB10" s="4956"/>
      <c r="LC10" s="4956"/>
      <c r="LD10" s="4956"/>
      <c r="LE10" s="4956"/>
      <c r="LF10" s="4956"/>
      <c r="LG10" s="4956"/>
      <c r="LH10" s="4956"/>
      <c r="LI10" s="4956"/>
      <c r="LJ10" s="4956"/>
      <c r="LK10" s="4956"/>
      <c r="LL10" s="4956"/>
      <c r="LM10" s="4956"/>
      <c r="LN10" s="4956"/>
      <c r="LO10" s="4956"/>
      <c r="LP10" s="4956"/>
      <c r="LQ10" s="4956"/>
      <c r="LR10" s="4956"/>
      <c r="LS10" s="4956"/>
      <c r="LT10" s="4956"/>
      <c r="LU10" s="4956"/>
      <c r="LV10" s="4956"/>
      <c r="LW10" s="4956"/>
      <c r="LX10" s="4956"/>
      <c r="LY10" s="4956"/>
      <c r="LZ10" s="4956"/>
      <c r="MA10" s="4956"/>
      <c r="MB10" s="4956"/>
      <c r="MC10" s="4956"/>
      <c r="MD10" s="4956"/>
      <c r="ME10" s="4956"/>
      <c r="MF10" s="4956"/>
      <c r="MG10" s="4956"/>
      <c r="MH10" s="4956"/>
      <c r="MI10" s="4956"/>
      <c r="MJ10" s="4956"/>
      <c r="MK10" s="4956"/>
      <c r="ML10" s="4956"/>
      <c r="MM10" s="4956"/>
      <c r="MN10" s="4956"/>
      <c r="MO10" s="4956"/>
      <c r="MP10" s="4956"/>
      <c r="MQ10" s="4956"/>
      <c r="MR10" s="4956"/>
      <c r="MS10" s="4956"/>
      <c r="MT10" s="4956"/>
      <c r="MU10" s="4956"/>
      <c r="MV10" s="4956"/>
      <c r="MW10" s="4956"/>
      <c r="MX10" s="4956"/>
      <c r="MY10" s="4956"/>
      <c r="MZ10" s="4956"/>
      <c r="NA10" s="4956"/>
      <c r="NB10" s="4956"/>
      <c r="NC10" s="4956"/>
      <c r="ND10" s="4956"/>
      <c r="NE10" s="4956"/>
      <c r="NF10" s="4956"/>
      <c r="NG10" s="4956"/>
      <c r="NH10" s="4956"/>
      <c r="NI10" s="4956"/>
      <c r="NJ10" s="4956"/>
      <c r="NK10" s="4956"/>
      <c r="NL10" s="4956"/>
      <c r="NM10" s="4956"/>
      <c r="NN10" s="4956"/>
      <c r="NO10" s="4956"/>
      <c r="NP10" s="4956"/>
      <c r="NQ10" s="4956"/>
      <c r="NR10" s="4956"/>
      <c r="NS10" s="4956"/>
      <c r="NT10" s="4956"/>
      <c r="NU10" s="4956"/>
      <c r="NV10" s="4956"/>
      <c r="NW10" s="4956"/>
      <c r="NX10" s="4956"/>
      <c r="NY10" s="4956"/>
      <c r="NZ10" s="4956"/>
      <c r="OA10" s="4956"/>
      <c r="OB10" s="4956"/>
      <c r="OC10" s="4956"/>
      <c r="OD10" s="4956"/>
      <c r="OE10" s="4956"/>
      <c r="OF10" s="4956"/>
      <c r="OG10" s="4956"/>
      <c r="OH10" s="4956"/>
      <c r="OI10" s="4956"/>
      <c r="OJ10" s="4956"/>
      <c r="OK10" s="4956"/>
      <c r="OL10" s="4956"/>
      <c r="OM10" s="4956"/>
      <c r="ON10" s="4956"/>
      <c r="OO10" s="4956"/>
      <c r="OP10" s="4956"/>
      <c r="OQ10" s="4956"/>
      <c r="OR10" s="4956"/>
      <c r="OS10" s="4956"/>
      <c r="OT10" s="4956"/>
      <c r="OU10" s="4956"/>
      <c r="OV10" s="4956"/>
      <c r="OW10" s="4956"/>
      <c r="OX10" s="4956"/>
      <c r="OY10" s="4956"/>
      <c r="OZ10" s="4956"/>
      <c r="PA10" s="4956"/>
      <c r="PB10" s="4956"/>
      <c r="PC10" s="4956"/>
      <c r="PD10" s="4956"/>
      <c r="PE10" s="4956"/>
      <c r="PF10" s="4956"/>
      <c r="PG10" s="4956"/>
      <c r="PH10" s="4956"/>
      <c r="PI10" s="4956"/>
      <c r="PJ10" s="4956"/>
      <c r="PK10" s="4956"/>
      <c r="PL10" s="4956"/>
      <c r="PM10" s="4956"/>
      <c r="PN10" s="4956"/>
      <c r="PO10" s="4956"/>
      <c r="PP10" s="4956"/>
      <c r="PQ10" s="4956"/>
      <c r="PR10" s="4956"/>
      <c r="PS10" s="4956"/>
      <c r="PT10" s="4956"/>
      <c r="PU10" s="4956"/>
      <c r="PV10" s="4956"/>
      <c r="PW10" s="4956"/>
      <c r="PX10" s="4956"/>
      <c r="PY10" s="4956"/>
      <c r="PZ10" s="4956"/>
      <c r="QA10" s="4956"/>
      <c r="QB10" s="4956"/>
      <c r="QC10" s="4956"/>
      <c r="QD10" s="4956"/>
      <c r="QE10" s="4956"/>
      <c r="QF10" s="4956"/>
      <c r="QG10" s="4956"/>
      <c r="QH10" s="4956"/>
      <c r="QI10" s="4956"/>
      <c r="QJ10" s="4956"/>
      <c r="QK10" s="4956"/>
      <c r="QL10" s="4956"/>
      <c r="QM10" s="4956"/>
      <c r="QN10" s="4956"/>
      <c r="QO10" s="4956"/>
      <c r="QP10" s="4956"/>
      <c r="QQ10" s="4956"/>
      <c r="QR10" s="4956"/>
      <c r="QS10" s="4956"/>
      <c r="QT10" s="4956"/>
      <c r="QU10" s="4956"/>
      <c r="QV10" s="4956"/>
      <c r="QW10" s="4956"/>
      <c r="QX10" s="4956"/>
      <c r="QY10" s="4956"/>
      <c r="QZ10" s="4956"/>
      <c r="RA10" s="4956"/>
      <c r="RB10" s="4956"/>
      <c r="RC10" s="4956"/>
      <c r="RD10" s="4956"/>
      <c r="RE10" s="4956"/>
      <c r="RF10" s="4956"/>
      <c r="RG10" s="4956"/>
      <c r="RH10" s="4956"/>
      <c r="RI10" s="4956"/>
      <c r="RJ10" s="4956"/>
      <c r="RK10" s="4956"/>
      <c r="RL10" s="4956"/>
      <c r="RM10" s="4956"/>
      <c r="RN10" s="4956"/>
      <c r="RO10" s="4956"/>
      <c r="RP10" s="4956"/>
      <c r="RQ10" s="4956"/>
      <c r="RR10" s="4956"/>
      <c r="RS10" s="4956"/>
      <c r="RT10" s="4956"/>
      <c r="RU10" s="4956"/>
      <c r="RV10" s="4956"/>
      <c r="RW10" s="4956"/>
      <c r="RX10" s="4956"/>
      <c r="RY10" s="4956"/>
      <c r="RZ10" s="4956"/>
      <c r="SA10" s="4956"/>
      <c r="SB10" s="4956"/>
      <c r="SC10" s="4956"/>
      <c r="SD10" s="4956"/>
      <c r="SE10" s="4956"/>
      <c r="SF10" s="4956"/>
      <c r="SG10" s="4956"/>
      <c r="SH10" s="4956"/>
      <c r="SI10" s="4956"/>
      <c r="SJ10" s="4956"/>
      <c r="SK10" s="4956"/>
      <c r="SL10" s="4956"/>
      <c r="SM10" s="4956"/>
      <c r="SN10" s="4956"/>
      <c r="SO10" s="4956"/>
      <c r="SP10" s="4956"/>
      <c r="SQ10" s="4956"/>
      <c r="SR10" s="4956"/>
      <c r="SS10" s="4956"/>
      <c r="ST10" s="4956"/>
      <c r="SU10" s="4956"/>
      <c r="SV10" s="4956"/>
      <c r="SW10" s="4956"/>
      <c r="SX10" s="4956"/>
      <c r="SY10" s="4956"/>
      <c r="SZ10" s="4956"/>
      <c r="TA10" s="4956"/>
      <c r="TB10" s="4956"/>
      <c r="TC10" s="4956"/>
      <c r="TD10" s="4956"/>
      <c r="TE10" s="4956"/>
      <c r="TF10" s="4956"/>
      <c r="TG10" s="4956"/>
      <c r="TH10" s="4956"/>
      <c r="TI10" s="4956"/>
      <c r="TJ10" s="4956"/>
      <c r="TK10" s="4956"/>
      <c r="TL10" s="4956"/>
      <c r="TM10" s="4956"/>
      <c r="TN10" s="4956"/>
      <c r="TO10" s="4956"/>
      <c r="TP10" s="4956"/>
      <c r="TQ10" s="4956"/>
      <c r="TR10" s="4956"/>
      <c r="TS10" s="4956"/>
      <c r="TT10" s="4956"/>
      <c r="TU10" s="4956"/>
      <c r="TV10" s="4956"/>
      <c r="TW10" s="4956"/>
      <c r="TX10" s="4956"/>
      <c r="TY10" s="4956"/>
      <c r="TZ10" s="4956"/>
      <c r="UA10" s="4956"/>
      <c r="UB10" s="4956"/>
      <c r="UC10" s="4956"/>
      <c r="UD10" s="4956"/>
      <c r="UE10" s="4956"/>
      <c r="UF10" s="4956"/>
      <c r="UG10" s="4956"/>
      <c r="UH10" s="4956"/>
      <c r="UI10" s="4956"/>
      <c r="UJ10" s="4956"/>
      <c r="UK10" s="4956"/>
      <c r="UL10" s="4956"/>
      <c r="UM10" s="4956"/>
      <c r="UN10" s="4956"/>
      <c r="UO10" s="4956"/>
      <c r="UP10" s="4956"/>
      <c r="UQ10" s="4956"/>
      <c r="UR10" s="4956"/>
      <c r="US10" s="4956"/>
      <c r="UT10" s="4956"/>
      <c r="UU10" s="4956"/>
      <c r="UV10" s="4956"/>
      <c r="UW10" s="4956"/>
      <c r="UX10" s="4956"/>
      <c r="UY10" s="4956"/>
      <c r="UZ10" s="4956"/>
      <c r="VA10" s="4956"/>
      <c r="VB10" s="4956"/>
      <c r="VC10" s="4956"/>
      <c r="VD10" s="4956"/>
      <c r="VE10" s="4956"/>
      <c r="VF10" s="4956"/>
      <c r="VG10" s="4956"/>
      <c r="VH10" s="4956"/>
      <c r="VI10" s="4956"/>
      <c r="VJ10" s="4956"/>
      <c r="VK10" s="4956"/>
      <c r="VL10" s="4956"/>
      <c r="VM10" s="4956"/>
      <c r="VN10" s="4956"/>
      <c r="VO10" s="4956"/>
      <c r="VP10" s="4956"/>
      <c r="VQ10" s="4956"/>
      <c r="VR10" s="4956"/>
      <c r="VS10" s="4956"/>
      <c r="VT10" s="4956"/>
      <c r="VU10" s="4956"/>
      <c r="VV10" s="4956"/>
      <c r="VW10" s="4956"/>
      <c r="VX10" s="4956"/>
      <c r="VY10" s="4956"/>
      <c r="VZ10" s="4956"/>
      <c r="WA10" s="4956"/>
      <c r="WB10" s="4956"/>
      <c r="WC10" s="4956"/>
      <c r="WD10" s="4956"/>
      <c r="WE10" s="4956"/>
      <c r="WF10" s="4956"/>
      <c r="WG10" s="4956"/>
      <c r="WH10" s="4956"/>
      <c r="WI10" s="4956"/>
      <c r="WJ10" s="4956"/>
      <c r="WK10" s="4956"/>
      <c r="WL10" s="4956"/>
      <c r="WM10" s="4956"/>
      <c r="WN10" s="4956"/>
      <c r="WO10" s="4956"/>
      <c r="WP10" s="4956"/>
      <c r="WQ10" s="4956"/>
      <c r="WR10" s="4956"/>
      <c r="WS10" s="4956"/>
      <c r="WT10" s="4956"/>
      <c r="WU10" s="4956"/>
      <c r="WV10" s="4956"/>
      <c r="WW10" s="4956"/>
      <c r="WX10" s="4956"/>
      <c r="WY10" s="4956"/>
      <c r="WZ10" s="4956"/>
      <c r="XA10" s="4956"/>
      <c r="XB10" s="4956"/>
      <c r="XC10" s="4956"/>
      <c r="XD10" s="4956"/>
      <c r="XE10" s="4956"/>
      <c r="XF10" s="4956"/>
      <c r="XG10" s="4956"/>
      <c r="XH10" s="4956"/>
      <c r="XI10" s="4956"/>
      <c r="XJ10" s="4956"/>
      <c r="XK10" s="4956"/>
      <c r="XL10" s="4956"/>
      <c r="XM10" s="4956"/>
      <c r="XN10" s="4956"/>
      <c r="XO10" s="4956"/>
      <c r="XP10" s="4956"/>
      <c r="XQ10" s="4956"/>
      <c r="XR10" s="4956"/>
      <c r="XS10" s="4956"/>
      <c r="XT10" s="4956"/>
      <c r="XU10" s="4956"/>
      <c r="XV10" s="4956"/>
      <c r="XW10" s="4956"/>
      <c r="XX10" s="4956"/>
      <c r="XY10" s="4956"/>
      <c r="XZ10" s="4956"/>
      <c r="YA10" s="4956"/>
      <c r="YB10" s="4956"/>
      <c r="YC10" s="4956"/>
      <c r="YD10" s="4956"/>
      <c r="YE10" s="4956"/>
      <c r="YF10" s="4956"/>
      <c r="YG10" s="4956"/>
      <c r="YH10" s="4956"/>
      <c r="YI10" s="4956"/>
      <c r="YJ10" s="4956"/>
      <c r="YK10" s="4956"/>
      <c r="YL10" s="4956"/>
      <c r="YM10" s="4956"/>
      <c r="YN10" s="4956"/>
      <c r="YO10" s="4956"/>
      <c r="YP10" s="4956"/>
      <c r="YQ10" s="4956"/>
      <c r="YR10" s="4956"/>
      <c r="YS10" s="4956"/>
      <c r="YT10" s="4956"/>
      <c r="YU10" s="4956"/>
      <c r="YV10" s="4956"/>
      <c r="YW10" s="4956"/>
      <c r="YX10" s="4956"/>
      <c r="YY10" s="4956"/>
      <c r="YZ10" s="4956"/>
      <c r="ZA10" s="4956"/>
      <c r="ZB10" s="4956"/>
      <c r="ZC10" s="4956"/>
      <c r="ZD10" s="4956"/>
      <c r="ZE10" s="4956"/>
      <c r="ZF10" s="4956"/>
      <c r="ZG10" s="4956"/>
      <c r="ZH10" s="4956"/>
      <c r="ZI10" s="4956"/>
      <c r="ZJ10" s="4956"/>
      <c r="ZK10" s="4956"/>
      <c r="ZL10" s="4956"/>
      <c r="ZM10" s="4956"/>
      <c r="ZN10" s="4956"/>
      <c r="ZO10" s="4956"/>
      <c r="ZP10" s="4956"/>
      <c r="ZQ10" s="4956"/>
      <c r="ZR10" s="4956"/>
      <c r="ZS10" s="4956"/>
      <c r="ZT10" s="4956"/>
      <c r="ZU10" s="4956"/>
      <c r="ZV10" s="4956"/>
      <c r="ZW10" s="4956"/>
      <c r="ZX10" s="4956"/>
      <c r="ZY10" s="4956"/>
      <c r="ZZ10" s="4956"/>
      <c r="AAA10" s="4956"/>
      <c r="AAB10" s="4956"/>
      <c r="AAC10" s="4956"/>
      <c r="AAD10" s="4956"/>
      <c r="AAE10" s="4956"/>
      <c r="AAF10" s="4956"/>
      <c r="AAG10" s="4956"/>
      <c r="AAH10" s="4956"/>
      <c r="AAI10" s="4956"/>
      <c r="AAJ10" s="4956"/>
      <c r="AAK10" s="4956"/>
      <c r="AAL10" s="4956"/>
      <c r="AAM10" s="4956"/>
      <c r="AAN10" s="4956"/>
      <c r="AAO10" s="4956"/>
      <c r="AAP10" s="4956"/>
      <c r="AAQ10" s="4956"/>
      <c r="AAR10" s="4956"/>
      <c r="AAS10" s="4956"/>
      <c r="AAT10" s="4956"/>
      <c r="AAU10" s="4956"/>
      <c r="AAV10" s="4956"/>
      <c r="AAW10" s="4956"/>
      <c r="AAX10" s="4956"/>
      <c r="AAY10" s="4956"/>
      <c r="AAZ10" s="4956"/>
      <c r="ABA10" s="4956"/>
      <c r="ABB10" s="4956"/>
      <c r="ABC10" s="4956"/>
      <c r="ABD10" s="4956"/>
      <c r="ABE10" s="4956"/>
      <c r="ABF10" s="4956"/>
      <c r="ABG10" s="4956"/>
      <c r="ABH10" s="4956"/>
      <c r="ABI10" s="4956"/>
      <c r="ABJ10" s="4956"/>
      <c r="ABK10" s="4956"/>
      <c r="ABL10" s="4956"/>
      <c r="ABM10" s="4956"/>
      <c r="ABN10" s="4956"/>
      <c r="ABO10" s="4956"/>
      <c r="ABP10" s="4956"/>
      <c r="ABQ10" s="4956"/>
      <c r="ABR10" s="4956"/>
      <c r="ABS10" s="4956"/>
      <c r="ABT10" s="4956"/>
      <c r="ABU10" s="4956"/>
      <c r="ABV10" s="4956"/>
      <c r="ABW10" s="4956"/>
      <c r="ABX10" s="4956"/>
      <c r="ABY10" s="4956"/>
      <c r="ABZ10" s="4956"/>
      <c r="ACA10" s="4956"/>
      <c r="ACB10" s="4956"/>
      <c r="ACC10" s="4956"/>
      <c r="ACD10" s="4956"/>
      <c r="ACE10" s="4956"/>
      <c r="ACF10" s="4956"/>
      <c r="ACG10" s="4956"/>
      <c r="ACH10" s="4956"/>
      <c r="ACI10" s="4956"/>
      <c r="ACJ10" s="4956"/>
      <c r="ACK10" s="4956"/>
      <c r="ACL10" s="4956"/>
      <c r="ACM10" s="4956"/>
      <c r="ACN10" s="4956"/>
      <c r="ACO10" s="4956"/>
      <c r="ACP10" s="4956"/>
      <c r="ACQ10" s="4956"/>
      <c r="ACR10" s="4956"/>
      <c r="ACS10" s="4956"/>
      <c r="ACT10" s="4956"/>
      <c r="ACU10" s="4956"/>
      <c r="ACV10" s="4956"/>
      <c r="ACW10" s="4956"/>
      <c r="ACX10" s="4956"/>
      <c r="ACY10" s="4956"/>
      <c r="ACZ10" s="4956"/>
      <c r="ADA10" s="4956"/>
      <c r="ADB10" s="4956"/>
      <c r="ADC10" s="4956"/>
      <c r="ADD10" s="4956"/>
      <c r="ADE10" s="4956"/>
      <c r="ADF10" s="4956"/>
      <c r="ADG10" s="4956"/>
      <c r="ADH10" s="4956"/>
      <c r="ADI10" s="4956"/>
      <c r="ADJ10" s="4956"/>
      <c r="ADK10" s="4956"/>
      <c r="ADL10" s="4956"/>
      <c r="ADM10" s="4956"/>
      <c r="ADN10" s="4956"/>
      <c r="ADO10" s="4956"/>
      <c r="ADP10" s="4956"/>
      <c r="ADQ10" s="4956"/>
      <c r="ADR10" s="4956"/>
      <c r="ADS10" s="4956"/>
      <c r="ADT10" s="4956"/>
      <c r="ADU10" s="4956"/>
      <c r="ADV10" s="4956"/>
      <c r="ADW10" s="4956"/>
      <c r="ADX10" s="4956"/>
      <c r="ADY10" s="4956"/>
      <c r="ADZ10" s="4956"/>
      <c r="AEA10" s="4956"/>
      <c r="AEB10" s="4956"/>
      <c r="AEC10" s="4956"/>
      <c r="AED10" s="4956"/>
      <c r="AEE10" s="4956"/>
      <c r="AEF10" s="4956"/>
      <c r="AEG10" s="4956"/>
      <c r="AEH10" s="4956"/>
      <c r="AEI10" s="4956"/>
      <c r="AEJ10" s="4956"/>
      <c r="AEK10" s="4956"/>
      <c r="AEL10" s="4956"/>
      <c r="AEM10" s="4956"/>
      <c r="AEN10" s="4956"/>
      <c r="AEO10" s="4956"/>
      <c r="AEP10" s="4956"/>
      <c r="AEQ10" s="4956"/>
      <c r="AER10" s="4956"/>
      <c r="AES10" s="4956"/>
      <c r="AET10" s="4956"/>
      <c r="AEU10" s="4956"/>
      <c r="AEV10" s="4956"/>
      <c r="AEW10" s="4956"/>
      <c r="AEX10" s="4956"/>
      <c r="AEY10" s="4956"/>
      <c r="AEZ10" s="4956"/>
      <c r="AFA10" s="4956"/>
      <c r="AFB10" s="4956"/>
      <c r="AFC10" s="4956"/>
      <c r="AFD10" s="4956"/>
      <c r="AFE10" s="4956"/>
      <c r="AFF10" s="4956"/>
      <c r="AFG10" s="4956"/>
      <c r="AFH10" s="4956"/>
      <c r="AFI10" s="4956"/>
      <c r="AFJ10" s="4956"/>
      <c r="AFK10" s="4956"/>
      <c r="AFL10" s="4956"/>
      <c r="AFM10" s="4956"/>
      <c r="AFN10" s="4956"/>
      <c r="AFO10" s="4956"/>
      <c r="AFP10" s="4956"/>
      <c r="AFQ10" s="4956"/>
      <c r="AFR10" s="4956"/>
      <c r="AFS10" s="4956"/>
      <c r="AFT10" s="4956"/>
      <c r="AFU10" s="4956"/>
      <c r="AFV10" s="4956"/>
      <c r="AFW10" s="4956"/>
      <c r="AFX10" s="4956"/>
      <c r="AFY10" s="4956"/>
      <c r="AFZ10" s="4956"/>
      <c r="AGA10" s="4956"/>
      <c r="AGB10" s="4956"/>
      <c r="AGC10" s="4956"/>
      <c r="AGD10" s="4956"/>
      <c r="AGE10" s="4956"/>
      <c r="AGF10" s="4956"/>
      <c r="AGG10" s="4956"/>
      <c r="AGH10" s="4956"/>
      <c r="AGI10" s="4956"/>
      <c r="AGJ10" s="4956"/>
      <c r="AGK10" s="4956"/>
      <c r="AGL10" s="4956"/>
      <c r="AGM10" s="4956"/>
      <c r="AGN10" s="4956"/>
      <c r="AGO10" s="4956"/>
      <c r="AGP10" s="4956"/>
      <c r="AGQ10" s="4956"/>
      <c r="AGR10" s="4956"/>
      <c r="AGS10" s="4956"/>
      <c r="AGT10" s="4956"/>
      <c r="AGU10" s="4956"/>
      <c r="AGV10" s="4956"/>
      <c r="AGW10" s="4956"/>
      <c r="AGX10" s="4956"/>
      <c r="AGY10" s="4956"/>
      <c r="AGZ10" s="4956"/>
      <c r="AHA10" s="4956"/>
      <c r="AHB10" s="4956"/>
      <c r="AHC10" s="4956"/>
      <c r="AHD10" s="4956"/>
      <c r="AHE10" s="4956"/>
      <c r="AHF10" s="4956"/>
      <c r="AHG10" s="4956"/>
      <c r="AHH10" s="4956"/>
      <c r="AHI10" s="4956"/>
      <c r="AHJ10" s="4956"/>
      <c r="AHK10" s="4956"/>
      <c r="AHL10" s="4956"/>
      <c r="AHM10" s="4956"/>
      <c r="AHN10" s="4956"/>
      <c r="AHO10" s="4956"/>
      <c r="AHP10" s="4956"/>
      <c r="AHQ10" s="4956"/>
      <c r="AHR10" s="4956"/>
      <c r="AHS10" s="4956"/>
      <c r="AHT10" s="4956"/>
      <c r="AHU10" s="4956"/>
      <c r="AHV10" s="4956"/>
      <c r="AHW10" s="4956"/>
      <c r="AHX10" s="4956"/>
      <c r="AHY10" s="4956"/>
      <c r="AHZ10" s="4956"/>
      <c r="AIA10" s="4956"/>
      <c r="AIB10" s="4956"/>
      <c r="AIC10" s="4956"/>
      <c r="AID10" s="4956"/>
      <c r="AIE10" s="4956"/>
      <c r="AIF10" s="4956"/>
      <c r="AIG10" s="4956"/>
      <c r="AIH10" s="4956"/>
      <c r="AII10" s="4956"/>
      <c r="AIJ10" s="4956"/>
      <c r="AIK10" s="4956"/>
      <c r="AIL10" s="4956"/>
      <c r="AIM10" s="4956"/>
      <c r="AIN10" s="4956"/>
      <c r="AIO10" s="4956"/>
      <c r="AIP10" s="4956"/>
      <c r="AIQ10" s="4956"/>
      <c r="AIR10" s="4956"/>
      <c r="AIS10" s="4956"/>
      <c r="AIT10" s="4956"/>
      <c r="AIU10" s="4956"/>
      <c r="AIV10" s="4956"/>
      <c r="AIW10" s="4956"/>
      <c r="AIX10" s="4956"/>
      <c r="AIY10" s="4956"/>
      <c r="AIZ10" s="4956"/>
      <c r="AJA10" s="4956"/>
      <c r="AJB10" s="4956"/>
      <c r="AJC10" s="4956"/>
      <c r="AJD10" s="4956"/>
      <c r="AJE10" s="4956"/>
      <c r="AJF10" s="4956"/>
      <c r="AJG10" s="4956"/>
      <c r="AJH10" s="4956"/>
      <c r="AJI10" s="4956"/>
      <c r="AJJ10" s="4956"/>
      <c r="AJK10" s="4956"/>
      <c r="AJL10" s="4956"/>
      <c r="AJM10" s="4956"/>
      <c r="AJN10" s="4956"/>
      <c r="AJO10" s="4956"/>
      <c r="AJP10" s="4956"/>
      <c r="AJQ10" s="4956"/>
      <c r="AJR10" s="4956"/>
      <c r="AJS10" s="4956"/>
      <c r="AJT10" s="4956"/>
      <c r="AJU10" s="4956"/>
      <c r="AJV10" s="4956"/>
      <c r="AJW10" s="4956"/>
      <c r="AJX10" s="4956"/>
      <c r="AJY10" s="4956"/>
      <c r="AJZ10" s="4956"/>
      <c r="AKA10" s="4956"/>
      <c r="AKB10" s="4956"/>
      <c r="AKC10" s="4956"/>
      <c r="AKD10" s="4956"/>
      <c r="AKE10" s="4956"/>
      <c r="AKF10" s="4956"/>
      <c r="AKG10" s="4956"/>
      <c r="AKH10" s="4956"/>
      <c r="AKI10" s="4956"/>
      <c r="AKJ10" s="4956"/>
      <c r="AKK10" s="4956"/>
      <c r="AKL10" s="4956"/>
      <c r="AKM10" s="4956"/>
      <c r="AKN10" s="4956"/>
      <c r="AKO10" s="4956"/>
      <c r="AKP10" s="4956"/>
      <c r="AKQ10" s="4956"/>
      <c r="AKR10" s="4956"/>
      <c r="AKS10" s="4956"/>
      <c r="AKT10" s="4956"/>
      <c r="AKU10" s="4956"/>
      <c r="AKV10" s="4956"/>
      <c r="AKW10" s="4956"/>
      <c r="AKX10" s="4956"/>
      <c r="AKY10" s="4956"/>
      <c r="AKZ10" s="4956"/>
      <c r="ALA10" s="4956"/>
      <c r="ALB10" s="4956"/>
      <c r="ALC10" s="4956"/>
      <c r="ALD10" s="4956"/>
      <c r="ALE10" s="4956"/>
      <c r="ALF10" s="4956"/>
      <c r="ALG10" s="4956"/>
      <c r="ALH10" s="4956"/>
      <c r="ALI10" s="4956"/>
      <c r="ALJ10" s="4956"/>
      <c r="ALK10" s="4956"/>
      <c r="ALL10" s="4956"/>
      <c r="ALM10" s="4956"/>
      <c r="ALN10" s="4956"/>
      <c r="ALO10" s="4956"/>
      <c r="ALP10" s="4956"/>
      <c r="ALQ10" s="4956"/>
      <c r="ALR10" s="4956"/>
      <c r="ALS10" s="4956"/>
      <c r="ALT10" s="4956"/>
      <c r="ALU10" s="4956"/>
      <c r="ALV10" s="4956"/>
      <c r="ALW10" s="4956"/>
      <c r="ALX10" s="4956"/>
      <c r="ALY10" s="4956"/>
      <c r="ALZ10" s="4956"/>
      <c r="AMA10" s="4956"/>
      <c r="AMB10" s="4956"/>
      <c r="AMC10" s="4956"/>
      <c r="AMD10" s="4956"/>
      <c r="AME10" s="4956"/>
      <c r="AMF10" s="4956"/>
      <c r="AMG10" s="4956"/>
      <c r="AMH10" s="4956"/>
      <c r="AMI10" s="4956"/>
      <c r="AMJ10" s="4956"/>
      <c r="AMK10" s="4956"/>
      <c r="AML10" s="4956"/>
      <c r="AMM10" s="4956"/>
      <c r="AMN10" s="4956"/>
      <c r="AMO10" s="4956"/>
      <c r="AMP10" s="4956"/>
      <c r="AMQ10" s="4956"/>
    </row>
    <row r="11" spans="1:1031" ht="17.100000000000001" customHeight="1" thickBot="1">
      <c r="A11" s="4972" t="s">
        <v>6043</v>
      </c>
      <c r="B11" s="4973">
        <v>8.0000000000000004E-4</v>
      </c>
      <c r="C11" s="4974"/>
      <c r="D11" s="4975">
        <v>0</v>
      </c>
      <c r="E11" s="4974"/>
      <c r="F11" s="4974">
        <v>2.44</v>
      </c>
      <c r="G11" s="4974"/>
      <c r="H11" s="4975">
        <v>0</v>
      </c>
      <c r="I11" s="4976"/>
      <c r="J11" s="4976">
        <v>0.13</v>
      </c>
      <c r="K11" s="4976"/>
      <c r="L11" s="4974">
        <v>1.46</v>
      </c>
      <c r="M11" s="4974"/>
      <c r="N11" s="4974">
        <v>62.52</v>
      </c>
      <c r="O11" s="4974"/>
      <c r="P11" s="4953"/>
      <c r="Q11" s="4956"/>
      <c r="R11" s="4956"/>
      <c r="S11" s="4956"/>
      <c r="T11" s="4956"/>
      <c r="U11" s="4956"/>
      <c r="V11" s="4956"/>
      <c r="W11" s="4956"/>
      <c r="X11" s="4956"/>
      <c r="Y11" s="4956"/>
      <c r="Z11" s="4956"/>
      <c r="AA11" s="4956"/>
      <c r="AB11" s="4956"/>
      <c r="AC11" s="4956"/>
      <c r="AD11" s="4956"/>
      <c r="AE11" s="4956"/>
      <c r="AF11" s="4956"/>
      <c r="AG11" s="4956"/>
      <c r="AH11" s="4956"/>
      <c r="AI11" s="4956"/>
      <c r="AJ11" s="4956"/>
      <c r="AK11" s="4956"/>
      <c r="AL11" s="4956"/>
      <c r="AM11" s="4956"/>
      <c r="AN11" s="4956"/>
      <c r="AO11" s="4956"/>
      <c r="AP11" s="4956"/>
      <c r="AQ11" s="4956"/>
      <c r="AR11" s="4956"/>
      <c r="AS11" s="4956"/>
      <c r="AT11" s="4956"/>
      <c r="AU11" s="4956"/>
      <c r="AV11" s="4956"/>
      <c r="AW11" s="4956"/>
      <c r="AX11" s="4956"/>
      <c r="AY11" s="4956"/>
      <c r="AZ11" s="4956"/>
      <c r="BA11" s="4956"/>
      <c r="BB11" s="4956"/>
      <c r="BC11" s="4956"/>
      <c r="BD11" s="4956"/>
      <c r="BE11" s="4956"/>
      <c r="BF11" s="4956"/>
      <c r="BG11" s="4956"/>
      <c r="BH11" s="4956"/>
      <c r="BI11" s="4956"/>
      <c r="BJ11" s="4956"/>
      <c r="BK11" s="4956"/>
      <c r="BL11" s="4956"/>
      <c r="BM11" s="4956"/>
      <c r="BN11" s="4956"/>
      <c r="BO11" s="4956"/>
      <c r="BP11" s="4956"/>
      <c r="BQ11" s="4956"/>
      <c r="BR11" s="4956"/>
      <c r="BS11" s="4956"/>
      <c r="BT11" s="4956"/>
      <c r="BU11" s="4956"/>
      <c r="BV11" s="4956"/>
      <c r="BW11" s="4956"/>
      <c r="BX11" s="4956"/>
      <c r="BY11" s="4956"/>
      <c r="BZ11" s="4956"/>
      <c r="CA11" s="4956"/>
      <c r="CB11" s="4956"/>
      <c r="CC11" s="4956"/>
      <c r="CD11" s="4956"/>
      <c r="CE11" s="4956"/>
      <c r="CF11" s="4956"/>
      <c r="CG11" s="4956"/>
      <c r="CH11" s="4956"/>
      <c r="CI11" s="4956"/>
      <c r="CJ11" s="4956"/>
      <c r="CK11" s="4956"/>
      <c r="CL11" s="4956"/>
      <c r="CM11" s="4956"/>
      <c r="CN11" s="4956"/>
      <c r="CO11" s="4956"/>
      <c r="CP11" s="4956"/>
      <c r="CQ11" s="4956"/>
      <c r="CR11" s="4956"/>
      <c r="CS11" s="4956"/>
      <c r="CT11" s="4956"/>
      <c r="CU11" s="4956"/>
      <c r="CV11" s="4956"/>
      <c r="CW11" s="4956"/>
      <c r="CX11" s="4956"/>
      <c r="CY11" s="4956"/>
      <c r="CZ11" s="4956"/>
      <c r="DA11" s="4956"/>
      <c r="DB11" s="4956"/>
      <c r="DC11" s="4956"/>
      <c r="DD11" s="4956"/>
      <c r="DE11" s="4956"/>
      <c r="DF11" s="4956"/>
      <c r="DG11" s="4956"/>
      <c r="DH11" s="4956"/>
      <c r="DI11" s="4956"/>
      <c r="DJ11" s="4956"/>
      <c r="DK11" s="4956"/>
      <c r="DL11" s="4956"/>
      <c r="DM11" s="4956"/>
      <c r="DN11" s="4956"/>
      <c r="DO11" s="4956"/>
      <c r="DP11" s="4956"/>
      <c r="DQ11" s="4956"/>
      <c r="DR11" s="4956"/>
      <c r="DS11" s="4956"/>
      <c r="DT11" s="4956"/>
      <c r="DU11" s="4956"/>
      <c r="DV11" s="4956"/>
      <c r="DW11" s="4956"/>
      <c r="DX11" s="4956"/>
      <c r="DY11" s="4956"/>
      <c r="DZ11" s="4956"/>
      <c r="EA11" s="4956"/>
      <c r="EB11" s="4956"/>
      <c r="EC11" s="4956"/>
      <c r="ED11" s="4956"/>
      <c r="EE11" s="4956"/>
      <c r="EF11" s="4956"/>
      <c r="EG11" s="4956"/>
      <c r="EH11" s="4956"/>
      <c r="EI11" s="4956"/>
      <c r="EJ11" s="4956"/>
      <c r="EK11" s="4956"/>
      <c r="EL11" s="4956"/>
      <c r="EM11" s="4956"/>
      <c r="EN11" s="4956"/>
      <c r="EO11" s="4956"/>
      <c r="EP11" s="4956"/>
      <c r="EQ11" s="4956"/>
      <c r="ER11" s="4956"/>
      <c r="ES11" s="4956"/>
      <c r="ET11" s="4956"/>
      <c r="EU11" s="4956"/>
      <c r="EV11" s="4956"/>
      <c r="EW11" s="4956"/>
      <c r="EX11" s="4956"/>
      <c r="EY11" s="4956"/>
      <c r="EZ11" s="4956"/>
      <c r="FA11" s="4956"/>
      <c r="FB11" s="4956"/>
      <c r="FC11" s="4956"/>
      <c r="FD11" s="4956"/>
      <c r="FE11" s="4956"/>
      <c r="FF11" s="4956"/>
      <c r="FG11" s="4956"/>
      <c r="FH11" s="4956"/>
      <c r="FI11" s="4956"/>
      <c r="FJ11" s="4956"/>
      <c r="FK11" s="4956"/>
      <c r="FL11" s="4956"/>
      <c r="FM11" s="4956"/>
      <c r="FN11" s="4956"/>
      <c r="FO11" s="4956"/>
      <c r="FP11" s="4956"/>
      <c r="FQ11" s="4956"/>
      <c r="FR11" s="4956"/>
      <c r="FS11" s="4956"/>
      <c r="FT11" s="4956"/>
      <c r="FU11" s="4956"/>
      <c r="FV11" s="4956"/>
      <c r="FW11" s="4956"/>
      <c r="FX11" s="4956"/>
      <c r="FY11" s="4956"/>
      <c r="FZ11" s="4956"/>
      <c r="GA11" s="4956"/>
      <c r="GB11" s="4956"/>
      <c r="GC11" s="4956"/>
      <c r="GD11" s="4956"/>
      <c r="GE11" s="4956"/>
      <c r="GF11" s="4956"/>
      <c r="GG11" s="4956"/>
      <c r="GH11" s="4956"/>
      <c r="GI11" s="4956"/>
      <c r="GJ11" s="4956"/>
      <c r="GK11" s="4956"/>
      <c r="GL11" s="4956"/>
      <c r="GM11" s="4956"/>
      <c r="GN11" s="4956"/>
      <c r="GO11" s="4956"/>
      <c r="GP11" s="4956"/>
      <c r="GQ11" s="4956"/>
      <c r="GR11" s="4956"/>
      <c r="GS11" s="4956"/>
      <c r="GT11" s="4956"/>
      <c r="GU11" s="4956"/>
      <c r="GV11" s="4956"/>
      <c r="GW11" s="4956"/>
      <c r="GX11" s="4956"/>
      <c r="GY11" s="4956"/>
      <c r="GZ11" s="4956"/>
      <c r="HA11" s="4956"/>
      <c r="HB11" s="4956"/>
      <c r="HC11" s="4956"/>
      <c r="HD11" s="4956"/>
      <c r="HE11" s="4956"/>
      <c r="HF11" s="4956"/>
      <c r="HG11" s="4956"/>
      <c r="HH11" s="4956"/>
      <c r="HI11" s="4956"/>
      <c r="HJ11" s="4956"/>
      <c r="HK11" s="4956"/>
      <c r="HL11" s="4956"/>
      <c r="HM11" s="4956"/>
      <c r="HN11" s="4956"/>
      <c r="HO11" s="4956"/>
      <c r="HP11" s="4956"/>
      <c r="HQ11" s="4956"/>
      <c r="HR11" s="4956"/>
      <c r="HS11" s="4956"/>
      <c r="HT11" s="4956"/>
      <c r="HU11" s="4956"/>
      <c r="HV11" s="4956"/>
      <c r="HW11" s="4956"/>
      <c r="HX11" s="4956"/>
      <c r="HY11" s="4956"/>
      <c r="HZ11" s="4956"/>
      <c r="IA11" s="4956"/>
      <c r="IB11" s="4956"/>
      <c r="IC11" s="4956"/>
      <c r="ID11" s="4956"/>
      <c r="IE11" s="4956"/>
      <c r="IF11" s="4956"/>
      <c r="IG11" s="4956"/>
      <c r="IH11" s="4956"/>
      <c r="II11" s="4956"/>
      <c r="IJ11" s="4956"/>
      <c r="IK11" s="4956"/>
      <c r="IL11" s="4956"/>
      <c r="IM11" s="4956"/>
      <c r="IN11" s="4956"/>
      <c r="IO11" s="4956"/>
      <c r="IP11" s="4956"/>
      <c r="IQ11" s="4956"/>
      <c r="IR11" s="4956"/>
      <c r="IS11" s="4956"/>
      <c r="IT11" s="4956"/>
      <c r="IU11" s="4956"/>
      <c r="IV11" s="4956"/>
      <c r="IW11" s="4956"/>
      <c r="IX11" s="4956"/>
      <c r="IY11" s="4956"/>
      <c r="IZ11" s="4956"/>
      <c r="JA11" s="4956"/>
      <c r="JB11" s="4956"/>
      <c r="JC11" s="4956"/>
      <c r="JD11" s="4956"/>
      <c r="JE11" s="4956"/>
      <c r="JF11" s="4956"/>
      <c r="JG11" s="4956"/>
      <c r="JH11" s="4956"/>
      <c r="JI11" s="4956"/>
      <c r="JJ11" s="4956"/>
      <c r="JK11" s="4956"/>
      <c r="JL11" s="4956"/>
      <c r="JM11" s="4956"/>
      <c r="JN11" s="4956"/>
      <c r="JO11" s="4956"/>
      <c r="JP11" s="4956"/>
      <c r="JQ11" s="4956"/>
      <c r="JR11" s="4956"/>
      <c r="JS11" s="4956"/>
      <c r="JT11" s="4956"/>
      <c r="JU11" s="4956"/>
      <c r="JV11" s="4956"/>
      <c r="JW11" s="4956"/>
      <c r="JX11" s="4956"/>
      <c r="JY11" s="4956"/>
      <c r="JZ11" s="4956"/>
      <c r="KA11" s="4956"/>
      <c r="KB11" s="4956"/>
      <c r="KC11" s="4956"/>
      <c r="KD11" s="4956"/>
      <c r="KE11" s="4956"/>
      <c r="KF11" s="4956"/>
      <c r="KG11" s="4956"/>
      <c r="KH11" s="4956"/>
      <c r="KI11" s="4956"/>
      <c r="KJ11" s="4956"/>
      <c r="KK11" s="4956"/>
      <c r="KL11" s="4956"/>
      <c r="KM11" s="4956"/>
      <c r="KN11" s="4956"/>
      <c r="KO11" s="4956"/>
      <c r="KP11" s="4956"/>
      <c r="KQ11" s="4956"/>
      <c r="KR11" s="4956"/>
      <c r="KS11" s="4956"/>
      <c r="KT11" s="4956"/>
      <c r="KU11" s="4956"/>
      <c r="KV11" s="4956"/>
      <c r="KW11" s="4956"/>
      <c r="KX11" s="4956"/>
      <c r="KY11" s="4956"/>
      <c r="KZ11" s="4956"/>
      <c r="LA11" s="4956"/>
      <c r="LB11" s="4956"/>
      <c r="LC11" s="4956"/>
      <c r="LD11" s="4956"/>
      <c r="LE11" s="4956"/>
      <c r="LF11" s="4956"/>
      <c r="LG11" s="4956"/>
      <c r="LH11" s="4956"/>
      <c r="LI11" s="4956"/>
      <c r="LJ11" s="4956"/>
      <c r="LK11" s="4956"/>
      <c r="LL11" s="4956"/>
      <c r="LM11" s="4956"/>
      <c r="LN11" s="4956"/>
      <c r="LO11" s="4956"/>
      <c r="LP11" s="4956"/>
      <c r="LQ11" s="4956"/>
      <c r="LR11" s="4956"/>
      <c r="LS11" s="4956"/>
      <c r="LT11" s="4956"/>
      <c r="LU11" s="4956"/>
      <c r="LV11" s="4956"/>
      <c r="LW11" s="4956"/>
      <c r="LX11" s="4956"/>
      <c r="LY11" s="4956"/>
      <c r="LZ11" s="4956"/>
      <c r="MA11" s="4956"/>
      <c r="MB11" s="4956"/>
      <c r="MC11" s="4956"/>
      <c r="MD11" s="4956"/>
      <c r="ME11" s="4956"/>
      <c r="MF11" s="4956"/>
      <c r="MG11" s="4956"/>
      <c r="MH11" s="4956"/>
      <c r="MI11" s="4956"/>
      <c r="MJ11" s="4956"/>
      <c r="MK11" s="4956"/>
      <c r="ML11" s="4956"/>
      <c r="MM11" s="4956"/>
      <c r="MN11" s="4956"/>
      <c r="MO11" s="4956"/>
      <c r="MP11" s="4956"/>
      <c r="MQ11" s="4956"/>
      <c r="MR11" s="4956"/>
      <c r="MS11" s="4956"/>
      <c r="MT11" s="4956"/>
      <c r="MU11" s="4956"/>
      <c r="MV11" s="4956"/>
      <c r="MW11" s="4956"/>
      <c r="MX11" s="4956"/>
      <c r="MY11" s="4956"/>
      <c r="MZ11" s="4956"/>
      <c r="NA11" s="4956"/>
      <c r="NB11" s="4956"/>
      <c r="NC11" s="4956"/>
      <c r="ND11" s="4956"/>
      <c r="NE11" s="4956"/>
      <c r="NF11" s="4956"/>
      <c r="NG11" s="4956"/>
      <c r="NH11" s="4956"/>
      <c r="NI11" s="4956"/>
      <c r="NJ11" s="4956"/>
      <c r="NK11" s="4956"/>
      <c r="NL11" s="4956"/>
      <c r="NM11" s="4956"/>
      <c r="NN11" s="4956"/>
      <c r="NO11" s="4956"/>
      <c r="NP11" s="4956"/>
      <c r="NQ11" s="4956"/>
      <c r="NR11" s="4956"/>
      <c r="NS11" s="4956"/>
      <c r="NT11" s="4956"/>
      <c r="NU11" s="4956"/>
      <c r="NV11" s="4956"/>
      <c r="NW11" s="4956"/>
      <c r="NX11" s="4956"/>
      <c r="NY11" s="4956"/>
      <c r="NZ11" s="4956"/>
      <c r="OA11" s="4956"/>
      <c r="OB11" s="4956"/>
      <c r="OC11" s="4956"/>
      <c r="OD11" s="4956"/>
      <c r="OE11" s="4956"/>
      <c r="OF11" s="4956"/>
      <c r="OG11" s="4956"/>
      <c r="OH11" s="4956"/>
      <c r="OI11" s="4956"/>
      <c r="OJ11" s="4956"/>
      <c r="OK11" s="4956"/>
      <c r="OL11" s="4956"/>
      <c r="OM11" s="4956"/>
      <c r="ON11" s="4956"/>
      <c r="OO11" s="4956"/>
      <c r="OP11" s="4956"/>
      <c r="OQ11" s="4956"/>
      <c r="OR11" s="4956"/>
      <c r="OS11" s="4956"/>
      <c r="OT11" s="4956"/>
      <c r="OU11" s="4956"/>
      <c r="OV11" s="4956"/>
      <c r="OW11" s="4956"/>
      <c r="OX11" s="4956"/>
      <c r="OY11" s="4956"/>
      <c r="OZ11" s="4956"/>
      <c r="PA11" s="4956"/>
      <c r="PB11" s="4956"/>
      <c r="PC11" s="4956"/>
      <c r="PD11" s="4956"/>
      <c r="PE11" s="4956"/>
      <c r="PF11" s="4956"/>
      <c r="PG11" s="4956"/>
      <c r="PH11" s="4956"/>
      <c r="PI11" s="4956"/>
      <c r="PJ11" s="4956"/>
      <c r="PK11" s="4956"/>
      <c r="PL11" s="4956"/>
      <c r="PM11" s="4956"/>
      <c r="PN11" s="4956"/>
      <c r="PO11" s="4956"/>
      <c r="PP11" s="4956"/>
      <c r="PQ11" s="4956"/>
      <c r="PR11" s="4956"/>
      <c r="PS11" s="4956"/>
      <c r="PT11" s="4956"/>
      <c r="PU11" s="4956"/>
      <c r="PV11" s="4956"/>
      <c r="PW11" s="4956"/>
      <c r="PX11" s="4956"/>
      <c r="PY11" s="4956"/>
      <c r="PZ11" s="4956"/>
      <c r="QA11" s="4956"/>
      <c r="QB11" s="4956"/>
      <c r="QC11" s="4956"/>
      <c r="QD11" s="4956"/>
      <c r="QE11" s="4956"/>
      <c r="QF11" s="4956"/>
      <c r="QG11" s="4956"/>
      <c r="QH11" s="4956"/>
      <c r="QI11" s="4956"/>
      <c r="QJ11" s="4956"/>
      <c r="QK11" s="4956"/>
      <c r="QL11" s="4956"/>
      <c r="QM11" s="4956"/>
      <c r="QN11" s="4956"/>
      <c r="QO11" s="4956"/>
      <c r="QP11" s="4956"/>
      <c r="QQ11" s="4956"/>
      <c r="QR11" s="4956"/>
      <c r="QS11" s="4956"/>
      <c r="QT11" s="4956"/>
      <c r="QU11" s="4956"/>
      <c r="QV11" s="4956"/>
      <c r="QW11" s="4956"/>
      <c r="QX11" s="4956"/>
      <c r="QY11" s="4956"/>
      <c r="QZ11" s="4956"/>
      <c r="RA11" s="4956"/>
      <c r="RB11" s="4956"/>
      <c r="RC11" s="4956"/>
      <c r="RD11" s="4956"/>
      <c r="RE11" s="4956"/>
      <c r="RF11" s="4956"/>
      <c r="RG11" s="4956"/>
      <c r="RH11" s="4956"/>
      <c r="RI11" s="4956"/>
      <c r="RJ11" s="4956"/>
      <c r="RK11" s="4956"/>
      <c r="RL11" s="4956"/>
      <c r="RM11" s="4956"/>
      <c r="RN11" s="4956"/>
      <c r="RO11" s="4956"/>
      <c r="RP11" s="4956"/>
      <c r="RQ11" s="4956"/>
      <c r="RR11" s="4956"/>
      <c r="RS11" s="4956"/>
      <c r="RT11" s="4956"/>
      <c r="RU11" s="4956"/>
      <c r="RV11" s="4956"/>
      <c r="RW11" s="4956"/>
      <c r="RX11" s="4956"/>
      <c r="RY11" s="4956"/>
      <c r="RZ11" s="4956"/>
      <c r="SA11" s="4956"/>
      <c r="SB11" s="4956"/>
      <c r="SC11" s="4956"/>
      <c r="SD11" s="4956"/>
      <c r="SE11" s="4956"/>
      <c r="SF11" s="4956"/>
      <c r="SG11" s="4956"/>
      <c r="SH11" s="4956"/>
      <c r="SI11" s="4956"/>
      <c r="SJ11" s="4956"/>
      <c r="SK11" s="4956"/>
      <c r="SL11" s="4956"/>
      <c r="SM11" s="4956"/>
      <c r="SN11" s="4956"/>
      <c r="SO11" s="4956"/>
      <c r="SP11" s="4956"/>
      <c r="SQ11" s="4956"/>
      <c r="SR11" s="4956"/>
      <c r="SS11" s="4956"/>
      <c r="ST11" s="4956"/>
      <c r="SU11" s="4956"/>
      <c r="SV11" s="4956"/>
      <c r="SW11" s="4956"/>
      <c r="SX11" s="4956"/>
      <c r="SY11" s="4956"/>
      <c r="SZ11" s="4956"/>
      <c r="TA11" s="4956"/>
      <c r="TB11" s="4956"/>
      <c r="TC11" s="4956"/>
      <c r="TD11" s="4956"/>
      <c r="TE11" s="4956"/>
      <c r="TF11" s="4956"/>
      <c r="TG11" s="4956"/>
      <c r="TH11" s="4956"/>
      <c r="TI11" s="4956"/>
      <c r="TJ11" s="4956"/>
      <c r="TK11" s="4956"/>
      <c r="TL11" s="4956"/>
      <c r="TM11" s="4956"/>
      <c r="TN11" s="4956"/>
      <c r="TO11" s="4956"/>
      <c r="TP11" s="4956"/>
      <c r="TQ11" s="4956"/>
      <c r="TR11" s="4956"/>
      <c r="TS11" s="4956"/>
      <c r="TT11" s="4956"/>
      <c r="TU11" s="4956"/>
      <c r="TV11" s="4956"/>
      <c r="TW11" s="4956"/>
      <c r="TX11" s="4956"/>
      <c r="TY11" s="4956"/>
      <c r="TZ11" s="4956"/>
      <c r="UA11" s="4956"/>
      <c r="UB11" s="4956"/>
      <c r="UC11" s="4956"/>
      <c r="UD11" s="4956"/>
      <c r="UE11" s="4956"/>
      <c r="UF11" s="4956"/>
      <c r="UG11" s="4956"/>
      <c r="UH11" s="4956"/>
      <c r="UI11" s="4956"/>
      <c r="UJ11" s="4956"/>
      <c r="UK11" s="4956"/>
      <c r="UL11" s="4956"/>
      <c r="UM11" s="4956"/>
      <c r="UN11" s="4956"/>
      <c r="UO11" s="4956"/>
      <c r="UP11" s="4956"/>
      <c r="UQ11" s="4956"/>
      <c r="UR11" s="4956"/>
      <c r="US11" s="4956"/>
      <c r="UT11" s="4956"/>
      <c r="UU11" s="4956"/>
      <c r="UV11" s="4956"/>
      <c r="UW11" s="4956"/>
      <c r="UX11" s="4956"/>
      <c r="UY11" s="4956"/>
      <c r="UZ11" s="4956"/>
      <c r="VA11" s="4956"/>
      <c r="VB11" s="4956"/>
      <c r="VC11" s="4956"/>
      <c r="VD11" s="4956"/>
      <c r="VE11" s="4956"/>
      <c r="VF11" s="4956"/>
      <c r="VG11" s="4956"/>
      <c r="VH11" s="4956"/>
      <c r="VI11" s="4956"/>
      <c r="VJ11" s="4956"/>
      <c r="VK11" s="4956"/>
      <c r="VL11" s="4956"/>
      <c r="VM11" s="4956"/>
      <c r="VN11" s="4956"/>
      <c r="VO11" s="4956"/>
      <c r="VP11" s="4956"/>
      <c r="VQ11" s="4956"/>
      <c r="VR11" s="4956"/>
      <c r="VS11" s="4956"/>
      <c r="VT11" s="4956"/>
      <c r="VU11" s="4956"/>
      <c r="VV11" s="4956"/>
      <c r="VW11" s="4956"/>
      <c r="VX11" s="4956"/>
      <c r="VY11" s="4956"/>
      <c r="VZ11" s="4956"/>
      <c r="WA11" s="4956"/>
      <c r="WB11" s="4956"/>
      <c r="WC11" s="4956"/>
      <c r="WD11" s="4956"/>
      <c r="WE11" s="4956"/>
      <c r="WF11" s="4956"/>
      <c r="WG11" s="4956"/>
      <c r="WH11" s="4956"/>
      <c r="WI11" s="4956"/>
      <c r="WJ11" s="4956"/>
      <c r="WK11" s="4956"/>
      <c r="WL11" s="4956"/>
      <c r="WM11" s="4956"/>
      <c r="WN11" s="4956"/>
      <c r="WO11" s="4956"/>
      <c r="WP11" s="4956"/>
      <c r="WQ11" s="4956"/>
      <c r="WR11" s="4956"/>
      <c r="WS11" s="4956"/>
      <c r="WT11" s="4956"/>
      <c r="WU11" s="4956"/>
      <c r="WV11" s="4956"/>
      <c r="WW11" s="4956"/>
      <c r="WX11" s="4956"/>
      <c r="WY11" s="4956"/>
      <c r="WZ11" s="4956"/>
      <c r="XA11" s="4956"/>
      <c r="XB11" s="4956"/>
      <c r="XC11" s="4956"/>
      <c r="XD11" s="4956"/>
      <c r="XE11" s="4956"/>
      <c r="XF11" s="4956"/>
      <c r="XG11" s="4956"/>
      <c r="XH11" s="4956"/>
      <c r="XI11" s="4956"/>
      <c r="XJ11" s="4956"/>
      <c r="XK11" s="4956"/>
      <c r="XL11" s="4956"/>
      <c r="XM11" s="4956"/>
      <c r="XN11" s="4956"/>
      <c r="XO11" s="4956"/>
      <c r="XP11" s="4956"/>
      <c r="XQ11" s="4956"/>
      <c r="XR11" s="4956"/>
      <c r="XS11" s="4956"/>
      <c r="XT11" s="4956"/>
      <c r="XU11" s="4956"/>
      <c r="XV11" s="4956"/>
      <c r="XW11" s="4956"/>
      <c r="XX11" s="4956"/>
      <c r="XY11" s="4956"/>
      <c r="XZ11" s="4956"/>
      <c r="YA11" s="4956"/>
      <c r="YB11" s="4956"/>
      <c r="YC11" s="4956"/>
      <c r="YD11" s="4956"/>
      <c r="YE11" s="4956"/>
      <c r="YF11" s="4956"/>
      <c r="YG11" s="4956"/>
      <c r="YH11" s="4956"/>
      <c r="YI11" s="4956"/>
      <c r="YJ11" s="4956"/>
      <c r="YK11" s="4956"/>
      <c r="YL11" s="4956"/>
      <c r="YM11" s="4956"/>
      <c r="YN11" s="4956"/>
      <c r="YO11" s="4956"/>
      <c r="YP11" s="4956"/>
      <c r="YQ11" s="4956"/>
      <c r="YR11" s="4956"/>
      <c r="YS11" s="4956"/>
      <c r="YT11" s="4956"/>
      <c r="YU11" s="4956"/>
      <c r="YV11" s="4956"/>
      <c r="YW11" s="4956"/>
      <c r="YX11" s="4956"/>
      <c r="YY11" s="4956"/>
      <c r="YZ11" s="4956"/>
      <c r="ZA11" s="4956"/>
      <c r="ZB11" s="4956"/>
      <c r="ZC11" s="4956"/>
      <c r="ZD11" s="4956"/>
      <c r="ZE11" s="4956"/>
      <c r="ZF11" s="4956"/>
      <c r="ZG11" s="4956"/>
      <c r="ZH11" s="4956"/>
      <c r="ZI11" s="4956"/>
      <c r="ZJ11" s="4956"/>
      <c r="ZK11" s="4956"/>
      <c r="ZL11" s="4956"/>
      <c r="ZM11" s="4956"/>
      <c r="ZN11" s="4956"/>
      <c r="ZO11" s="4956"/>
      <c r="ZP11" s="4956"/>
      <c r="ZQ11" s="4956"/>
      <c r="ZR11" s="4956"/>
      <c r="ZS11" s="4956"/>
      <c r="ZT11" s="4956"/>
      <c r="ZU11" s="4956"/>
      <c r="ZV11" s="4956"/>
      <c r="ZW11" s="4956"/>
      <c r="ZX11" s="4956"/>
      <c r="ZY11" s="4956"/>
      <c r="ZZ11" s="4956"/>
      <c r="AAA11" s="4956"/>
      <c r="AAB11" s="4956"/>
      <c r="AAC11" s="4956"/>
      <c r="AAD11" s="4956"/>
      <c r="AAE11" s="4956"/>
      <c r="AAF11" s="4956"/>
      <c r="AAG11" s="4956"/>
      <c r="AAH11" s="4956"/>
      <c r="AAI11" s="4956"/>
      <c r="AAJ11" s="4956"/>
      <c r="AAK11" s="4956"/>
      <c r="AAL11" s="4956"/>
      <c r="AAM11" s="4956"/>
      <c r="AAN11" s="4956"/>
      <c r="AAO11" s="4956"/>
      <c r="AAP11" s="4956"/>
      <c r="AAQ11" s="4956"/>
      <c r="AAR11" s="4956"/>
      <c r="AAS11" s="4956"/>
      <c r="AAT11" s="4956"/>
      <c r="AAU11" s="4956"/>
      <c r="AAV11" s="4956"/>
      <c r="AAW11" s="4956"/>
      <c r="AAX11" s="4956"/>
      <c r="AAY11" s="4956"/>
      <c r="AAZ11" s="4956"/>
      <c r="ABA11" s="4956"/>
      <c r="ABB11" s="4956"/>
      <c r="ABC11" s="4956"/>
      <c r="ABD11" s="4956"/>
      <c r="ABE11" s="4956"/>
      <c r="ABF11" s="4956"/>
      <c r="ABG11" s="4956"/>
      <c r="ABH11" s="4956"/>
      <c r="ABI11" s="4956"/>
      <c r="ABJ11" s="4956"/>
      <c r="ABK11" s="4956"/>
      <c r="ABL11" s="4956"/>
      <c r="ABM11" s="4956"/>
      <c r="ABN11" s="4956"/>
      <c r="ABO11" s="4956"/>
      <c r="ABP11" s="4956"/>
      <c r="ABQ11" s="4956"/>
      <c r="ABR11" s="4956"/>
      <c r="ABS11" s="4956"/>
      <c r="ABT11" s="4956"/>
      <c r="ABU11" s="4956"/>
      <c r="ABV11" s="4956"/>
      <c r="ABW11" s="4956"/>
      <c r="ABX11" s="4956"/>
      <c r="ABY11" s="4956"/>
      <c r="ABZ11" s="4956"/>
      <c r="ACA11" s="4956"/>
      <c r="ACB11" s="4956"/>
      <c r="ACC11" s="4956"/>
      <c r="ACD11" s="4956"/>
      <c r="ACE11" s="4956"/>
      <c r="ACF11" s="4956"/>
      <c r="ACG11" s="4956"/>
      <c r="ACH11" s="4956"/>
      <c r="ACI11" s="4956"/>
      <c r="ACJ11" s="4956"/>
      <c r="ACK11" s="4956"/>
      <c r="ACL11" s="4956"/>
      <c r="ACM11" s="4956"/>
      <c r="ACN11" s="4956"/>
      <c r="ACO11" s="4956"/>
      <c r="ACP11" s="4956"/>
      <c r="ACQ11" s="4956"/>
      <c r="ACR11" s="4956"/>
      <c r="ACS11" s="4956"/>
      <c r="ACT11" s="4956"/>
      <c r="ACU11" s="4956"/>
      <c r="ACV11" s="4956"/>
      <c r="ACW11" s="4956"/>
      <c r="ACX11" s="4956"/>
      <c r="ACY11" s="4956"/>
      <c r="ACZ11" s="4956"/>
      <c r="ADA11" s="4956"/>
      <c r="ADB11" s="4956"/>
      <c r="ADC11" s="4956"/>
      <c r="ADD11" s="4956"/>
      <c r="ADE11" s="4956"/>
      <c r="ADF11" s="4956"/>
      <c r="ADG11" s="4956"/>
      <c r="ADH11" s="4956"/>
      <c r="ADI11" s="4956"/>
      <c r="ADJ11" s="4956"/>
      <c r="ADK11" s="4956"/>
      <c r="ADL11" s="4956"/>
      <c r="ADM11" s="4956"/>
      <c r="ADN11" s="4956"/>
      <c r="ADO11" s="4956"/>
      <c r="ADP11" s="4956"/>
      <c r="ADQ11" s="4956"/>
      <c r="ADR11" s="4956"/>
      <c r="ADS11" s="4956"/>
      <c r="ADT11" s="4956"/>
      <c r="ADU11" s="4956"/>
      <c r="ADV11" s="4956"/>
      <c r="ADW11" s="4956"/>
      <c r="ADX11" s="4956"/>
      <c r="ADY11" s="4956"/>
      <c r="ADZ11" s="4956"/>
      <c r="AEA11" s="4956"/>
      <c r="AEB11" s="4956"/>
      <c r="AEC11" s="4956"/>
      <c r="AED11" s="4956"/>
      <c r="AEE11" s="4956"/>
      <c r="AEF11" s="4956"/>
      <c r="AEG11" s="4956"/>
      <c r="AEH11" s="4956"/>
      <c r="AEI11" s="4956"/>
      <c r="AEJ11" s="4956"/>
      <c r="AEK11" s="4956"/>
      <c r="AEL11" s="4956"/>
      <c r="AEM11" s="4956"/>
      <c r="AEN11" s="4956"/>
      <c r="AEO11" s="4956"/>
      <c r="AEP11" s="4956"/>
      <c r="AEQ11" s="4956"/>
      <c r="AER11" s="4956"/>
      <c r="AES11" s="4956"/>
      <c r="AET11" s="4956"/>
      <c r="AEU11" s="4956"/>
      <c r="AEV11" s="4956"/>
      <c r="AEW11" s="4956"/>
      <c r="AEX11" s="4956"/>
      <c r="AEY11" s="4956"/>
      <c r="AEZ11" s="4956"/>
      <c r="AFA11" s="4956"/>
      <c r="AFB11" s="4956"/>
      <c r="AFC11" s="4956"/>
      <c r="AFD11" s="4956"/>
      <c r="AFE11" s="4956"/>
      <c r="AFF11" s="4956"/>
      <c r="AFG11" s="4956"/>
      <c r="AFH11" s="4956"/>
      <c r="AFI11" s="4956"/>
      <c r="AFJ11" s="4956"/>
      <c r="AFK11" s="4956"/>
      <c r="AFL11" s="4956"/>
      <c r="AFM11" s="4956"/>
      <c r="AFN11" s="4956"/>
      <c r="AFO11" s="4956"/>
      <c r="AFP11" s="4956"/>
      <c r="AFQ11" s="4956"/>
      <c r="AFR11" s="4956"/>
      <c r="AFS11" s="4956"/>
      <c r="AFT11" s="4956"/>
      <c r="AFU11" s="4956"/>
      <c r="AFV11" s="4956"/>
      <c r="AFW11" s="4956"/>
      <c r="AFX11" s="4956"/>
      <c r="AFY11" s="4956"/>
      <c r="AFZ11" s="4956"/>
      <c r="AGA11" s="4956"/>
      <c r="AGB11" s="4956"/>
      <c r="AGC11" s="4956"/>
      <c r="AGD11" s="4956"/>
      <c r="AGE11" s="4956"/>
      <c r="AGF11" s="4956"/>
      <c r="AGG11" s="4956"/>
      <c r="AGH11" s="4956"/>
      <c r="AGI11" s="4956"/>
      <c r="AGJ11" s="4956"/>
      <c r="AGK11" s="4956"/>
      <c r="AGL11" s="4956"/>
      <c r="AGM11" s="4956"/>
      <c r="AGN11" s="4956"/>
      <c r="AGO11" s="4956"/>
      <c r="AGP11" s="4956"/>
      <c r="AGQ11" s="4956"/>
      <c r="AGR11" s="4956"/>
      <c r="AGS11" s="4956"/>
      <c r="AGT11" s="4956"/>
      <c r="AGU11" s="4956"/>
      <c r="AGV11" s="4956"/>
      <c r="AGW11" s="4956"/>
      <c r="AGX11" s="4956"/>
      <c r="AGY11" s="4956"/>
      <c r="AGZ11" s="4956"/>
      <c r="AHA11" s="4956"/>
      <c r="AHB11" s="4956"/>
      <c r="AHC11" s="4956"/>
      <c r="AHD11" s="4956"/>
      <c r="AHE11" s="4956"/>
      <c r="AHF11" s="4956"/>
      <c r="AHG11" s="4956"/>
      <c r="AHH11" s="4956"/>
      <c r="AHI11" s="4956"/>
      <c r="AHJ11" s="4956"/>
      <c r="AHK11" s="4956"/>
      <c r="AHL11" s="4956"/>
      <c r="AHM11" s="4956"/>
      <c r="AHN11" s="4956"/>
      <c r="AHO11" s="4956"/>
      <c r="AHP11" s="4956"/>
      <c r="AHQ11" s="4956"/>
      <c r="AHR11" s="4956"/>
      <c r="AHS11" s="4956"/>
      <c r="AHT11" s="4956"/>
      <c r="AHU11" s="4956"/>
      <c r="AHV11" s="4956"/>
      <c r="AHW11" s="4956"/>
      <c r="AHX11" s="4956"/>
      <c r="AHY11" s="4956"/>
      <c r="AHZ11" s="4956"/>
      <c r="AIA11" s="4956"/>
      <c r="AIB11" s="4956"/>
      <c r="AIC11" s="4956"/>
      <c r="AID11" s="4956"/>
      <c r="AIE11" s="4956"/>
      <c r="AIF11" s="4956"/>
      <c r="AIG11" s="4956"/>
      <c r="AIH11" s="4956"/>
      <c r="AII11" s="4956"/>
      <c r="AIJ11" s="4956"/>
      <c r="AIK11" s="4956"/>
      <c r="AIL11" s="4956"/>
      <c r="AIM11" s="4956"/>
      <c r="AIN11" s="4956"/>
      <c r="AIO11" s="4956"/>
      <c r="AIP11" s="4956"/>
      <c r="AIQ11" s="4956"/>
      <c r="AIR11" s="4956"/>
      <c r="AIS11" s="4956"/>
      <c r="AIT11" s="4956"/>
      <c r="AIU11" s="4956"/>
      <c r="AIV11" s="4956"/>
      <c r="AIW11" s="4956"/>
      <c r="AIX11" s="4956"/>
      <c r="AIY11" s="4956"/>
      <c r="AIZ11" s="4956"/>
      <c r="AJA11" s="4956"/>
      <c r="AJB11" s="4956"/>
      <c r="AJC11" s="4956"/>
      <c r="AJD11" s="4956"/>
      <c r="AJE11" s="4956"/>
      <c r="AJF11" s="4956"/>
      <c r="AJG11" s="4956"/>
      <c r="AJH11" s="4956"/>
      <c r="AJI11" s="4956"/>
      <c r="AJJ11" s="4956"/>
      <c r="AJK11" s="4956"/>
      <c r="AJL11" s="4956"/>
      <c r="AJM11" s="4956"/>
      <c r="AJN11" s="4956"/>
      <c r="AJO11" s="4956"/>
      <c r="AJP11" s="4956"/>
      <c r="AJQ11" s="4956"/>
      <c r="AJR11" s="4956"/>
      <c r="AJS11" s="4956"/>
      <c r="AJT11" s="4956"/>
      <c r="AJU11" s="4956"/>
      <c r="AJV11" s="4956"/>
      <c r="AJW11" s="4956"/>
      <c r="AJX11" s="4956"/>
      <c r="AJY11" s="4956"/>
      <c r="AJZ11" s="4956"/>
      <c r="AKA11" s="4956"/>
      <c r="AKB11" s="4956"/>
      <c r="AKC11" s="4956"/>
      <c r="AKD11" s="4956"/>
      <c r="AKE11" s="4956"/>
      <c r="AKF11" s="4956"/>
      <c r="AKG11" s="4956"/>
      <c r="AKH11" s="4956"/>
      <c r="AKI11" s="4956"/>
      <c r="AKJ11" s="4956"/>
      <c r="AKK11" s="4956"/>
      <c r="AKL11" s="4956"/>
      <c r="AKM11" s="4956"/>
      <c r="AKN11" s="4956"/>
      <c r="AKO11" s="4956"/>
      <c r="AKP11" s="4956"/>
      <c r="AKQ11" s="4956"/>
      <c r="AKR11" s="4956"/>
      <c r="AKS11" s="4956"/>
      <c r="AKT11" s="4956"/>
      <c r="AKU11" s="4956"/>
      <c r="AKV11" s="4956"/>
      <c r="AKW11" s="4956"/>
      <c r="AKX11" s="4956"/>
      <c r="AKY11" s="4956"/>
      <c r="AKZ11" s="4956"/>
      <c r="ALA11" s="4956"/>
      <c r="ALB11" s="4956"/>
      <c r="ALC11" s="4956"/>
      <c r="ALD11" s="4956"/>
      <c r="ALE11" s="4956"/>
      <c r="ALF11" s="4956"/>
      <c r="ALG11" s="4956"/>
      <c r="ALH11" s="4956"/>
      <c r="ALI11" s="4956"/>
      <c r="ALJ11" s="4956"/>
      <c r="ALK11" s="4956"/>
      <c r="ALL11" s="4956"/>
      <c r="ALM11" s="4956"/>
      <c r="ALN11" s="4956"/>
      <c r="ALO11" s="4956"/>
      <c r="ALP11" s="4956"/>
      <c r="ALQ11" s="4956"/>
      <c r="ALR11" s="4956"/>
      <c r="ALS11" s="4956"/>
      <c r="ALT11" s="4956"/>
      <c r="ALU11" s="4956"/>
      <c r="ALV11" s="4956"/>
      <c r="ALW11" s="4956"/>
      <c r="ALX11" s="4956"/>
      <c r="ALY11" s="4956"/>
      <c r="ALZ11" s="4956"/>
      <c r="AMA11" s="4956"/>
      <c r="AMB11" s="4956"/>
      <c r="AMC11" s="4956"/>
      <c r="AMD11" s="4956"/>
      <c r="AME11" s="4956"/>
      <c r="AMF11" s="4956"/>
      <c r="AMG11" s="4956"/>
      <c r="AMH11" s="4956"/>
      <c r="AMI11" s="4956"/>
      <c r="AMJ11" s="4956"/>
      <c r="AMK11" s="4956"/>
      <c r="AML11" s="4956"/>
      <c r="AMM11" s="4956"/>
      <c r="AMN11" s="4956"/>
      <c r="AMO11" s="4956"/>
      <c r="AMP11" s="4956"/>
      <c r="AMQ11" s="4956"/>
    </row>
    <row r="12" spans="1:1031" ht="26.25" customHeight="1" thickBot="1">
      <c r="A12" s="4953"/>
      <c r="B12" s="4977"/>
      <c r="C12" s="4977"/>
      <c r="D12" s="4977"/>
      <c r="E12" s="4977"/>
      <c r="F12" s="4977"/>
      <c r="G12" s="4977"/>
      <c r="H12" s="4977"/>
      <c r="I12" s="4977"/>
      <c r="J12" s="4977"/>
      <c r="K12" s="4977"/>
      <c r="L12" s="4977"/>
      <c r="M12" s="4977"/>
      <c r="N12" s="4977"/>
      <c r="O12" s="4977"/>
      <c r="P12" s="4978"/>
      <c r="Q12" s="4978"/>
      <c r="R12" s="4978"/>
      <c r="S12" s="4978"/>
      <c r="T12" s="4956"/>
      <c r="U12" s="4956"/>
      <c r="V12" s="4956"/>
      <c r="W12" s="4956"/>
      <c r="X12" s="4956"/>
      <c r="Y12" s="4956"/>
      <c r="Z12" s="4956"/>
      <c r="AA12" s="4956"/>
      <c r="AB12" s="4956"/>
      <c r="AC12" s="4956"/>
      <c r="AD12" s="4956"/>
      <c r="AE12" s="4956"/>
      <c r="AF12" s="4956"/>
      <c r="AG12" s="4956"/>
      <c r="AH12" s="4956"/>
      <c r="AI12" s="4956"/>
      <c r="AJ12" s="4956"/>
      <c r="AK12" s="4956"/>
      <c r="AL12" s="4956"/>
      <c r="AM12" s="4956"/>
      <c r="AN12" s="4956"/>
      <c r="AO12" s="4956"/>
      <c r="AP12" s="4956"/>
      <c r="AQ12" s="4956"/>
      <c r="AR12" s="4956"/>
      <c r="AS12" s="4956"/>
      <c r="AT12" s="4956"/>
      <c r="AU12" s="4956"/>
      <c r="AV12" s="4956"/>
      <c r="AW12" s="4956"/>
      <c r="AX12" s="4956"/>
      <c r="AY12" s="4956"/>
      <c r="AZ12" s="4956"/>
      <c r="BA12" s="4956"/>
      <c r="BB12" s="4956"/>
      <c r="BC12" s="4956"/>
      <c r="BD12" s="4956"/>
      <c r="BE12" s="4956"/>
      <c r="BF12" s="4956"/>
      <c r="BG12" s="4956"/>
      <c r="BH12" s="4956"/>
      <c r="BI12" s="4956"/>
      <c r="BJ12" s="4956"/>
      <c r="BK12" s="4956"/>
      <c r="BL12" s="4956"/>
      <c r="BM12" s="4956"/>
      <c r="BN12" s="4956"/>
      <c r="BO12" s="4956"/>
      <c r="BP12" s="4956"/>
      <c r="BQ12" s="4956"/>
      <c r="BR12" s="4956"/>
      <c r="BS12" s="4956"/>
      <c r="BT12" s="4956"/>
      <c r="BU12" s="4956"/>
      <c r="BV12" s="4956"/>
      <c r="BW12" s="4956"/>
      <c r="BX12" s="4956"/>
      <c r="BY12" s="4956"/>
      <c r="BZ12" s="4956"/>
      <c r="CA12" s="4956"/>
      <c r="CB12" s="4956"/>
      <c r="CC12" s="4956"/>
      <c r="CD12" s="4956"/>
      <c r="CE12" s="4956"/>
      <c r="CF12" s="4956"/>
      <c r="CG12" s="4956"/>
      <c r="CH12" s="4956"/>
      <c r="CI12" s="4956"/>
      <c r="CJ12" s="4956"/>
      <c r="CK12" s="4956"/>
      <c r="CL12" s="4956"/>
      <c r="CM12" s="4956"/>
      <c r="CN12" s="4956"/>
      <c r="CO12" s="4956"/>
      <c r="CP12" s="4956"/>
      <c r="CQ12" s="4956"/>
      <c r="CR12" s="4956"/>
      <c r="CS12" s="4956"/>
      <c r="CT12" s="4956"/>
      <c r="CU12" s="4956"/>
      <c r="CV12" s="4956"/>
      <c r="CW12" s="4956"/>
      <c r="CX12" s="4956"/>
      <c r="CY12" s="4956"/>
      <c r="CZ12" s="4956"/>
      <c r="DA12" s="4956"/>
      <c r="DB12" s="4956"/>
      <c r="DC12" s="4956"/>
      <c r="DD12" s="4956"/>
      <c r="DE12" s="4956"/>
      <c r="DF12" s="4956"/>
      <c r="DG12" s="4956"/>
      <c r="DH12" s="4956"/>
      <c r="DI12" s="4956"/>
      <c r="DJ12" s="4956"/>
      <c r="DK12" s="4956"/>
      <c r="DL12" s="4956"/>
      <c r="DM12" s="4956"/>
      <c r="DN12" s="4956"/>
      <c r="DO12" s="4956"/>
      <c r="DP12" s="4956"/>
      <c r="DQ12" s="4956"/>
      <c r="DR12" s="4956"/>
      <c r="DS12" s="4956"/>
      <c r="DT12" s="4956"/>
      <c r="DU12" s="4956"/>
      <c r="DV12" s="4956"/>
      <c r="DW12" s="4956"/>
      <c r="DX12" s="4956"/>
      <c r="DY12" s="4956"/>
      <c r="DZ12" s="4956"/>
      <c r="EA12" s="4956"/>
      <c r="EB12" s="4956"/>
      <c r="EC12" s="4956"/>
      <c r="ED12" s="4956"/>
      <c r="EE12" s="4956"/>
      <c r="EF12" s="4956"/>
      <c r="EG12" s="4956"/>
      <c r="EH12" s="4956"/>
      <c r="EI12" s="4956"/>
      <c r="EJ12" s="4956"/>
      <c r="EK12" s="4956"/>
      <c r="EL12" s="4956"/>
      <c r="EM12" s="4956"/>
      <c r="EN12" s="4956"/>
      <c r="EO12" s="4956"/>
      <c r="EP12" s="4956"/>
      <c r="EQ12" s="4956"/>
      <c r="ER12" s="4956"/>
      <c r="ES12" s="4956"/>
      <c r="ET12" s="4956"/>
      <c r="EU12" s="4956"/>
      <c r="EV12" s="4956"/>
      <c r="EW12" s="4956"/>
      <c r="EX12" s="4956"/>
      <c r="EY12" s="4956"/>
      <c r="EZ12" s="4956"/>
      <c r="FA12" s="4956"/>
      <c r="FB12" s="4956"/>
      <c r="FC12" s="4956"/>
      <c r="FD12" s="4956"/>
      <c r="FE12" s="4956"/>
      <c r="FF12" s="4956"/>
      <c r="FG12" s="4956"/>
      <c r="FH12" s="4956"/>
      <c r="FI12" s="4956"/>
      <c r="FJ12" s="4956"/>
      <c r="FK12" s="4956"/>
      <c r="FL12" s="4956"/>
      <c r="FM12" s="4956"/>
      <c r="FN12" s="4956"/>
      <c r="FO12" s="4956"/>
      <c r="FP12" s="4956"/>
      <c r="FQ12" s="4956"/>
      <c r="FR12" s="4956"/>
      <c r="FS12" s="4956"/>
      <c r="FT12" s="4956"/>
      <c r="FU12" s="4956"/>
      <c r="FV12" s="4956"/>
      <c r="FW12" s="4956"/>
      <c r="FX12" s="4956"/>
      <c r="FY12" s="4956"/>
      <c r="FZ12" s="4956"/>
      <c r="GA12" s="4956"/>
      <c r="GB12" s="4956"/>
      <c r="GC12" s="4956"/>
      <c r="GD12" s="4956"/>
      <c r="GE12" s="4956"/>
      <c r="GF12" s="4956"/>
      <c r="GG12" s="4956"/>
      <c r="GH12" s="4956"/>
      <c r="GI12" s="4956"/>
      <c r="GJ12" s="4956"/>
      <c r="GK12" s="4956"/>
      <c r="GL12" s="4956"/>
      <c r="GM12" s="4956"/>
      <c r="GN12" s="4956"/>
      <c r="GO12" s="4956"/>
      <c r="GP12" s="4956"/>
      <c r="GQ12" s="4956"/>
      <c r="GR12" s="4956"/>
      <c r="GS12" s="4956"/>
      <c r="GT12" s="4956"/>
      <c r="GU12" s="4956"/>
      <c r="GV12" s="4956"/>
      <c r="GW12" s="4956"/>
      <c r="GX12" s="4956"/>
      <c r="GY12" s="4956"/>
      <c r="GZ12" s="4956"/>
      <c r="HA12" s="4956"/>
      <c r="HB12" s="4956"/>
      <c r="HC12" s="4956"/>
      <c r="HD12" s="4956"/>
      <c r="HE12" s="4956"/>
      <c r="HF12" s="4956"/>
      <c r="HG12" s="4956"/>
      <c r="HH12" s="4956"/>
      <c r="HI12" s="4956"/>
      <c r="HJ12" s="4956"/>
      <c r="HK12" s="4956"/>
      <c r="HL12" s="4956"/>
      <c r="HM12" s="4956"/>
      <c r="HN12" s="4956"/>
      <c r="HO12" s="4956"/>
      <c r="HP12" s="4956"/>
      <c r="HQ12" s="4956"/>
      <c r="HR12" s="4956"/>
      <c r="HS12" s="4956"/>
      <c r="HT12" s="4956"/>
      <c r="HU12" s="4956"/>
      <c r="HV12" s="4956"/>
      <c r="HW12" s="4956"/>
      <c r="HX12" s="4956"/>
      <c r="HY12" s="4956"/>
      <c r="HZ12" s="4956"/>
      <c r="IA12" s="4956"/>
      <c r="IB12" s="4956"/>
      <c r="IC12" s="4956"/>
      <c r="ID12" s="4956"/>
      <c r="IE12" s="4956"/>
      <c r="IF12" s="4956"/>
      <c r="IG12" s="4956"/>
      <c r="IH12" s="4956"/>
      <c r="II12" s="4956"/>
      <c r="IJ12" s="4956"/>
      <c r="IK12" s="4956"/>
      <c r="IL12" s="4956"/>
      <c r="IM12" s="4956"/>
      <c r="IN12" s="4956"/>
      <c r="IO12" s="4956"/>
      <c r="IP12" s="4956"/>
      <c r="IQ12" s="4956"/>
      <c r="IR12" s="4956"/>
      <c r="IS12" s="4956"/>
      <c r="IT12" s="4956"/>
      <c r="IU12" s="4956"/>
      <c r="IV12" s="4956"/>
      <c r="IW12" s="4956"/>
      <c r="IX12" s="4956"/>
      <c r="IY12" s="4956"/>
      <c r="IZ12" s="4956"/>
      <c r="JA12" s="4956"/>
      <c r="JB12" s="4956"/>
      <c r="JC12" s="4956"/>
      <c r="JD12" s="4956"/>
      <c r="JE12" s="4956"/>
      <c r="JF12" s="4956"/>
      <c r="JG12" s="4956"/>
      <c r="JH12" s="4956"/>
      <c r="JI12" s="4956"/>
      <c r="JJ12" s="4956"/>
      <c r="JK12" s="4956"/>
      <c r="JL12" s="4956"/>
      <c r="JM12" s="4956"/>
      <c r="JN12" s="4956"/>
      <c r="JO12" s="4956"/>
      <c r="JP12" s="4956"/>
      <c r="JQ12" s="4956"/>
      <c r="JR12" s="4956"/>
      <c r="JS12" s="4956"/>
      <c r="JT12" s="4956"/>
      <c r="JU12" s="4956"/>
      <c r="JV12" s="4956"/>
      <c r="JW12" s="4956"/>
      <c r="JX12" s="4956"/>
      <c r="JY12" s="4956"/>
      <c r="JZ12" s="4956"/>
      <c r="KA12" s="4956"/>
      <c r="KB12" s="4956"/>
      <c r="KC12" s="4956"/>
      <c r="KD12" s="4956"/>
      <c r="KE12" s="4956"/>
      <c r="KF12" s="4956"/>
      <c r="KG12" s="4956"/>
      <c r="KH12" s="4956"/>
      <c r="KI12" s="4956"/>
      <c r="KJ12" s="4956"/>
      <c r="KK12" s="4956"/>
      <c r="KL12" s="4956"/>
      <c r="KM12" s="4956"/>
      <c r="KN12" s="4956"/>
      <c r="KO12" s="4956"/>
      <c r="KP12" s="4956"/>
      <c r="KQ12" s="4956"/>
      <c r="KR12" s="4956"/>
      <c r="KS12" s="4956"/>
      <c r="KT12" s="4956"/>
      <c r="KU12" s="4956"/>
      <c r="KV12" s="4956"/>
      <c r="KW12" s="4956"/>
      <c r="KX12" s="4956"/>
      <c r="KY12" s="4956"/>
      <c r="KZ12" s="4956"/>
      <c r="LA12" s="4956"/>
      <c r="LB12" s="4956"/>
      <c r="LC12" s="4956"/>
      <c r="LD12" s="4956"/>
      <c r="LE12" s="4956"/>
      <c r="LF12" s="4956"/>
      <c r="LG12" s="4956"/>
      <c r="LH12" s="4956"/>
      <c r="LI12" s="4956"/>
      <c r="LJ12" s="4956"/>
      <c r="LK12" s="4956"/>
      <c r="LL12" s="4956"/>
      <c r="LM12" s="4956"/>
      <c r="LN12" s="4956"/>
      <c r="LO12" s="4956"/>
      <c r="LP12" s="4956"/>
      <c r="LQ12" s="4956"/>
      <c r="LR12" s="4956"/>
      <c r="LS12" s="4956"/>
      <c r="LT12" s="4956"/>
      <c r="LU12" s="4956"/>
      <c r="LV12" s="4956"/>
      <c r="LW12" s="4956"/>
      <c r="LX12" s="4956"/>
      <c r="LY12" s="4956"/>
      <c r="LZ12" s="4956"/>
      <c r="MA12" s="4956"/>
      <c r="MB12" s="4956"/>
      <c r="MC12" s="4956"/>
      <c r="MD12" s="4956"/>
      <c r="ME12" s="4956"/>
      <c r="MF12" s="4956"/>
      <c r="MG12" s="4956"/>
      <c r="MH12" s="4956"/>
      <c r="MI12" s="4956"/>
      <c r="MJ12" s="4956"/>
      <c r="MK12" s="4956"/>
      <c r="ML12" s="4956"/>
      <c r="MM12" s="4956"/>
      <c r="MN12" s="4956"/>
      <c r="MO12" s="4956"/>
      <c r="MP12" s="4956"/>
      <c r="MQ12" s="4956"/>
      <c r="MR12" s="4956"/>
      <c r="MS12" s="4956"/>
      <c r="MT12" s="4956"/>
      <c r="MU12" s="4956"/>
      <c r="MV12" s="4956"/>
      <c r="MW12" s="4956"/>
      <c r="MX12" s="4956"/>
      <c r="MY12" s="4956"/>
      <c r="MZ12" s="4956"/>
      <c r="NA12" s="4956"/>
      <c r="NB12" s="4956"/>
      <c r="NC12" s="4956"/>
      <c r="ND12" s="4956"/>
      <c r="NE12" s="4956"/>
      <c r="NF12" s="4956"/>
      <c r="NG12" s="4956"/>
      <c r="NH12" s="4956"/>
      <c r="NI12" s="4956"/>
      <c r="NJ12" s="4956"/>
      <c r="NK12" s="4956"/>
      <c r="NL12" s="4956"/>
      <c r="NM12" s="4956"/>
      <c r="NN12" s="4956"/>
      <c r="NO12" s="4956"/>
      <c r="NP12" s="4956"/>
      <c r="NQ12" s="4956"/>
      <c r="NR12" s="4956"/>
      <c r="NS12" s="4956"/>
      <c r="NT12" s="4956"/>
      <c r="NU12" s="4956"/>
      <c r="NV12" s="4956"/>
      <c r="NW12" s="4956"/>
      <c r="NX12" s="4956"/>
      <c r="NY12" s="4956"/>
      <c r="NZ12" s="4956"/>
      <c r="OA12" s="4956"/>
      <c r="OB12" s="4956"/>
      <c r="OC12" s="4956"/>
      <c r="OD12" s="4956"/>
      <c r="OE12" s="4956"/>
      <c r="OF12" s="4956"/>
      <c r="OG12" s="4956"/>
      <c r="OH12" s="4956"/>
      <c r="OI12" s="4956"/>
      <c r="OJ12" s="4956"/>
      <c r="OK12" s="4956"/>
      <c r="OL12" s="4956"/>
      <c r="OM12" s="4956"/>
      <c r="ON12" s="4956"/>
      <c r="OO12" s="4956"/>
      <c r="OP12" s="4956"/>
      <c r="OQ12" s="4956"/>
      <c r="OR12" s="4956"/>
      <c r="OS12" s="4956"/>
      <c r="OT12" s="4956"/>
      <c r="OU12" s="4956"/>
      <c r="OV12" s="4956"/>
      <c r="OW12" s="4956"/>
      <c r="OX12" s="4956"/>
      <c r="OY12" s="4956"/>
      <c r="OZ12" s="4956"/>
      <c r="PA12" s="4956"/>
      <c r="PB12" s="4956"/>
      <c r="PC12" s="4956"/>
      <c r="PD12" s="4956"/>
      <c r="PE12" s="4956"/>
      <c r="PF12" s="4956"/>
      <c r="PG12" s="4956"/>
      <c r="PH12" s="4956"/>
      <c r="PI12" s="4956"/>
      <c r="PJ12" s="4956"/>
      <c r="PK12" s="4956"/>
      <c r="PL12" s="4956"/>
      <c r="PM12" s="4956"/>
      <c r="PN12" s="4956"/>
      <c r="PO12" s="4956"/>
      <c r="PP12" s="4956"/>
      <c r="PQ12" s="4956"/>
      <c r="PR12" s="4956"/>
      <c r="PS12" s="4956"/>
      <c r="PT12" s="4956"/>
      <c r="PU12" s="4956"/>
      <c r="PV12" s="4956"/>
      <c r="PW12" s="4956"/>
      <c r="PX12" s="4956"/>
      <c r="PY12" s="4956"/>
      <c r="PZ12" s="4956"/>
      <c r="QA12" s="4956"/>
      <c r="QB12" s="4956"/>
      <c r="QC12" s="4956"/>
      <c r="QD12" s="4956"/>
      <c r="QE12" s="4956"/>
      <c r="QF12" s="4956"/>
      <c r="QG12" s="4956"/>
      <c r="QH12" s="4956"/>
      <c r="QI12" s="4956"/>
      <c r="QJ12" s="4956"/>
      <c r="QK12" s="4956"/>
      <c r="QL12" s="4956"/>
      <c r="QM12" s="4956"/>
      <c r="QN12" s="4956"/>
      <c r="QO12" s="4956"/>
      <c r="QP12" s="4956"/>
      <c r="QQ12" s="4956"/>
      <c r="QR12" s="4956"/>
      <c r="QS12" s="4956"/>
      <c r="QT12" s="4956"/>
      <c r="QU12" s="4956"/>
      <c r="QV12" s="4956"/>
      <c r="QW12" s="4956"/>
      <c r="QX12" s="4956"/>
      <c r="QY12" s="4956"/>
      <c r="QZ12" s="4956"/>
      <c r="RA12" s="4956"/>
      <c r="RB12" s="4956"/>
      <c r="RC12" s="4956"/>
      <c r="RD12" s="4956"/>
      <c r="RE12" s="4956"/>
      <c r="RF12" s="4956"/>
      <c r="RG12" s="4956"/>
      <c r="RH12" s="4956"/>
      <c r="RI12" s="4956"/>
      <c r="RJ12" s="4956"/>
      <c r="RK12" s="4956"/>
      <c r="RL12" s="4956"/>
      <c r="RM12" s="4956"/>
      <c r="RN12" s="4956"/>
      <c r="RO12" s="4956"/>
      <c r="RP12" s="4956"/>
      <c r="RQ12" s="4956"/>
      <c r="RR12" s="4956"/>
      <c r="RS12" s="4956"/>
      <c r="RT12" s="4956"/>
      <c r="RU12" s="4956"/>
      <c r="RV12" s="4956"/>
      <c r="RW12" s="4956"/>
      <c r="RX12" s="4956"/>
      <c r="RY12" s="4956"/>
      <c r="RZ12" s="4956"/>
      <c r="SA12" s="4956"/>
      <c r="SB12" s="4956"/>
      <c r="SC12" s="4956"/>
      <c r="SD12" s="4956"/>
      <c r="SE12" s="4956"/>
      <c r="SF12" s="4956"/>
      <c r="SG12" s="4956"/>
      <c r="SH12" s="4956"/>
      <c r="SI12" s="4956"/>
      <c r="SJ12" s="4956"/>
      <c r="SK12" s="4956"/>
      <c r="SL12" s="4956"/>
      <c r="SM12" s="4956"/>
      <c r="SN12" s="4956"/>
      <c r="SO12" s="4956"/>
      <c r="SP12" s="4956"/>
      <c r="SQ12" s="4956"/>
      <c r="SR12" s="4956"/>
      <c r="SS12" s="4956"/>
      <c r="ST12" s="4956"/>
      <c r="SU12" s="4956"/>
      <c r="SV12" s="4956"/>
      <c r="SW12" s="4956"/>
      <c r="SX12" s="4956"/>
      <c r="SY12" s="4956"/>
      <c r="SZ12" s="4956"/>
      <c r="TA12" s="4956"/>
      <c r="TB12" s="4956"/>
      <c r="TC12" s="4956"/>
      <c r="TD12" s="4956"/>
      <c r="TE12" s="4956"/>
      <c r="TF12" s="4956"/>
      <c r="TG12" s="4956"/>
      <c r="TH12" s="4956"/>
      <c r="TI12" s="4956"/>
      <c r="TJ12" s="4956"/>
      <c r="TK12" s="4956"/>
      <c r="TL12" s="4956"/>
      <c r="TM12" s="4956"/>
      <c r="TN12" s="4956"/>
      <c r="TO12" s="4956"/>
      <c r="TP12" s="4956"/>
      <c r="TQ12" s="4956"/>
      <c r="TR12" s="4956"/>
      <c r="TS12" s="4956"/>
      <c r="TT12" s="4956"/>
      <c r="TU12" s="4956"/>
      <c r="TV12" s="4956"/>
      <c r="TW12" s="4956"/>
      <c r="TX12" s="4956"/>
      <c r="TY12" s="4956"/>
      <c r="TZ12" s="4956"/>
      <c r="UA12" s="4956"/>
      <c r="UB12" s="4956"/>
      <c r="UC12" s="4956"/>
      <c r="UD12" s="4956"/>
      <c r="UE12" s="4956"/>
      <c r="UF12" s="4956"/>
      <c r="UG12" s="4956"/>
      <c r="UH12" s="4956"/>
      <c r="UI12" s="4956"/>
      <c r="UJ12" s="4956"/>
      <c r="UK12" s="4956"/>
      <c r="UL12" s="4956"/>
      <c r="UM12" s="4956"/>
      <c r="UN12" s="4956"/>
      <c r="UO12" s="4956"/>
      <c r="UP12" s="4956"/>
      <c r="UQ12" s="4956"/>
      <c r="UR12" s="4956"/>
      <c r="US12" s="4956"/>
      <c r="UT12" s="4956"/>
      <c r="UU12" s="4956"/>
      <c r="UV12" s="4956"/>
      <c r="UW12" s="4956"/>
      <c r="UX12" s="4956"/>
      <c r="UY12" s="4956"/>
      <c r="UZ12" s="4956"/>
      <c r="VA12" s="4956"/>
      <c r="VB12" s="4956"/>
      <c r="VC12" s="4956"/>
      <c r="VD12" s="4956"/>
      <c r="VE12" s="4956"/>
      <c r="VF12" s="4956"/>
      <c r="VG12" s="4956"/>
      <c r="VH12" s="4956"/>
      <c r="VI12" s="4956"/>
      <c r="VJ12" s="4956"/>
      <c r="VK12" s="4956"/>
      <c r="VL12" s="4956"/>
      <c r="VM12" s="4956"/>
      <c r="VN12" s="4956"/>
      <c r="VO12" s="4956"/>
      <c r="VP12" s="4956"/>
      <c r="VQ12" s="4956"/>
      <c r="VR12" s="4956"/>
      <c r="VS12" s="4956"/>
      <c r="VT12" s="4956"/>
      <c r="VU12" s="4956"/>
      <c r="VV12" s="4956"/>
      <c r="VW12" s="4956"/>
      <c r="VX12" s="4956"/>
      <c r="VY12" s="4956"/>
      <c r="VZ12" s="4956"/>
      <c r="WA12" s="4956"/>
      <c r="WB12" s="4956"/>
      <c r="WC12" s="4956"/>
      <c r="WD12" s="4956"/>
      <c r="WE12" s="4956"/>
      <c r="WF12" s="4956"/>
      <c r="WG12" s="4956"/>
      <c r="WH12" s="4956"/>
      <c r="WI12" s="4956"/>
      <c r="WJ12" s="4956"/>
      <c r="WK12" s="4956"/>
      <c r="WL12" s="4956"/>
      <c r="WM12" s="4956"/>
      <c r="WN12" s="4956"/>
      <c r="WO12" s="4956"/>
      <c r="WP12" s="4956"/>
      <c r="WQ12" s="4956"/>
      <c r="WR12" s="4956"/>
      <c r="WS12" s="4956"/>
      <c r="WT12" s="4956"/>
      <c r="WU12" s="4956"/>
      <c r="WV12" s="4956"/>
      <c r="WW12" s="4956"/>
      <c r="WX12" s="4956"/>
      <c r="WY12" s="4956"/>
      <c r="WZ12" s="4956"/>
      <c r="XA12" s="4956"/>
      <c r="XB12" s="4956"/>
      <c r="XC12" s="4956"/>
      <c r="XD12" s="4956"/>
      <c r="XE12" s="4956"/>
      <c r="XF12" s="4956"/>
      <c r="XG12" s="4956"/>
      <c r="XH12" s="4956"/>
      <c r="XI12" s="4956"/>
      <c r="XJ12" s="4956"/>
      <c r="XK12" s="4956"/>
      <c r="XL12" s="4956"/>
      <c r="XM12" s="4956"/>
      <c r="XN12" s="4956"/>
      <c r="XO12" s="4956"/>
      <c r="XP12" s="4956"/>
      <c r="XQ12" s="4956"/>
      <c r="XR12" s="4956"/>
      <c r="XS12" s="4956"/>
      <c r="XT12" s="4956"/>
      <c r="XU12" s="4956"/>
      <c r="XV12" s="4956"/>
      <c r="XW12" s="4956"/>
      <c r="XX12" s="4956"/>
      <c r="XY12" s="4956"/>
      <c r="XZ12" s="4956"/>
      <c r="YA12" s="4956"/>
      <c r="YB12" s="4956"/>
      <c r="YC12" s="4956"/>
      <c r="YD12" s="4956"/>
      <c r="YE12" s="4956"/>
      <c r="YF12" s="4956"/>
      <c r="YG12" s="4956"/>
      <c r="YH12" s="4956"/>
      <c r="YI12" s="4956"/>
      <c r="YJ12" s="4956"/>
      <c r="YK12" s="4956"/>
      <c r="YL12" s="4956"/>
      <c r="YM12" s="4956"/>
      <c r="YN12" s="4956"/>
      <c r="YO12" s="4956"/>
      <c r="YP12" s="4956"/>
      <c r="YQ12" s="4956"/>
      <c r="YR12" s="4956"/>
      <c r="YS12" s="4956"/>
      <c r="YT12" s="4956"/>
      <c r="YU12" s="4956"/>
      <c r="YV12" s="4956"/>
      <c r="YW12" s="4956"/>
      <c r="YX12" s="4956"/>
      <c r="YY12" s="4956"/>
      <c r="YZ12" s="4956"/>
      <c r="ZA12" s="4956"/>
      <c r="ZB12" s="4956"/>
      <c r="ZC12" s="4956"/>
      <c r="ZD12" s="4956"/>
      <c r="ZE12" s="4956"/>
      <c r="ZF12" s="4956"/>
      <c r="ZG12" s="4956"/>
      <c r="ZH12" s="4956"/>
      <c r="ZI12" s="4956"/>
      <c r="ZJ12" s="4956"/>
      <c r="ZK12" s="4956"/>
      <c r="ZL12" s="4956"/>
      <c r="ZM12" s="4956"/>
      <c r="ZN12" s="4956"/>
      <c r="ZO12" s="4956"/>
      <c r="ZP12" s="4956"/>
      <c r="ZQ12" s="4956"/>
      <c r="ZR12" s="4956"/>
      <c r="ZS12" s="4956"/>
      <c r="ZT12" s="4956"/>
      <c r="ZU12" s="4956"/>
      <c r="ZV12" s="4956"/>
      <c r="ZW12" s="4956"/>
      <c r="ZX12" s="4956"/>
      <c r="ZY12" s="4956"/>
      <c r="ZZ12" s="4956"/>
      <c r="AAA12" s="4956"/>
      <c r="AAB12" s="4956"/>
      <c r="AAC12" s="4956"/>
      <c r="AAD12" s="4956"/>
      <c r="AAE12" s="4956"/>
      <c r="AAF12" s="4956"/>
      <c r="AAG12" s="4956"/>
      <c r="AAH12" s="4956"/>
      <c r="AAI12" s="4956"/>
      <c r="AAJ12" s="4956"/>
      <c r="AAK12" s="4956"/>
      <c r="AAL12" s="4956"/>
      <c r="AAM12" s="4956"/>
      <c r="AAN12" s="4956"/>
      <c r="AAO12" s="4956"/>
      <c r="AAP12" s="4956"/>
      <c r="AAQ12" s="4956"/>
      <c r="AAR12" s="4956"/>
      <c r="AAS12" s="4956"/>
      <c r="AAT12" s="4956"/>
      <c r="AAU12" s="4956"/>
      <c r="AAV12" s="4956"/>
      <c r="AAW12" s="4956"/>
      <c r="AAX12" s="4956"/>
      <c r="AAY12" s="4956"/>
      <c r="AAZ12" s="4956"/>
      <c r="ABA12" s="4956"/>
      <c r="ABB12" s="4956"/>
      <c r="ABC12" s="4956"/>
      <c r="ABD12" s="4956"/>
      <c r="ABE12" s="4956"/>
      <c r="ABF12" s="4956"/>
      <c r="ABG12" s="4956"/>
      <c r="ABH12" s="4956"/>
      <c r="ABI12" s="4956"/>
      <c r="ABJ12" s="4956"/>
      <c r="ABK12" s="4956"/>
      <c r="ABL12" s="4956"/>
      <c r="ABM12" s="4956"/>
      <c r="ABN12" s="4956"/>
      <c r="ABO12" s="4956"/>
      <c r="ABP12" s="4956"/>
      <c r="ABQ12" s="4956"/>
      <c r="ABR12" s="4956"/>
      <c r="ABS12" s="4956"/>
      <c r="ABT12" s="4956"/>
      <c r="ABU12" s="4956"/>
      <c r="ABV12" s="4956"/>
      <c r="ABW12" s="4956"/>
      <c r="ABX12" s="4956"/>
      <c r="ABY12" s="4956"/>
      <c r="ABZ12" s="4956"/>
      <c r="ACA12" s="4956"/>
      <c r="ACB12" s="4956"/>
      <c r="ACC12" s="4956"/>
      <c r="ACD12" s="4956"/>
      <c r="ACE12" s="4956"/>
      <c r="ACF12" s="4956"/>
      <c r="ACG12" s="4956"/>
      <c r="ACH12" s="4956"/>
      <c r="ACI12" s="4956"/>
      <c r="ACJ12" s="4956"/>
      <c r="ACK12" s="4956"/>
      <c r="ACL12" s="4956"/>
      <c r="ACM12" s="4956"/>
      <c r="ACN12" s="4956"/>
      <c r="ACO12" s="4956"/>
      <c r="ACP12" s="4956"/>
      <c r="ACQ12" s="4956"/>
      <c r="ACR12" s="4956"/>
      <c r="ACS12" s="4956"/>
      <c r="ACT12" s="4956"/>
      <c r="ACU12" s="4956"/>
      <c r="ACV12" s="4956"/>
      <c r="ACW12" s="4956"/>
      <c r="ACX12" s="4956"/>
      <c r="ACY12" s="4956"/>
      <c r="ACZ12" s="4956"/>
      <c r="ADA12" s="4956"/>
      <c r="ADB12" s="4956"/>
      <c r="ADC12" s="4956"/>
      <c r="ADD12" s="4956"/>
      <c r="ADE12" s="4956"/>
      <c r="ADF12" s="4956"/>
      <c r="ADG12" s="4956"/>
      <c r="ADH12" s="4956"/>
      <c r="ADI12" s="4956"/>
      <c r="ADJ12" s="4956"/>
      <c r="ADK12" s="4956"/>
      <c r="ADL12" s="4956"/>
      <c r="ADM12" s="4956"/>
      <c r="ADN12" s="4956"/>
      <c r="ADO12" s="4956"/>
      <c r="ADP12" s="4956"/>
      <c r="ADQ12" s="4956"/>
      <c r="ADR12" s="4956"/>
      <c r="ADS12" s="4956"/>
      <c r="ADT12" s="4956"/>
      <c r="ADU12" s="4956"/>
      <c r="ADV12" s="4956"/>
      <c r="ADW12" s="4956"/>
      <c r="ADX12" s="4956"/>
      <c r="ADY12" s="4956"/>
      <c r="ADZ12" s="4956"/>
      <c r="AEA12" s="4956"/>
      <c r="AEB12" s="4956"/>
      <c r="AEC12" s="4956"/>
      <c r="AED12" s="4956"/>
      <c r="AEE12" s="4956"/>
      <c r="AEF12" s="4956"/>
      <c r="AEG12" s="4956"/>
      <c r="AEH12" s="4956"/>
      <c r="AEI12" s="4956"/>
      <c r="AEJ12" s="4956"/>
      <c r="AEK12" s="4956"/>
      <c r="AEL12" s="4956"/>
      <c r="AEM12" s="4956"/>
      <c r="AEN12" s="4956"/>
      <c r="AEO12" s="4956"/>
      <c r="AEP12" s="4956"/>
      <c r="AEQ12" s="4956"/>
      <c r="AER12" s="4956"/>
      <c r="AES12" s="4956"/>
      <c r="AET12" s="4956"/>
      <c r="AEU12" s="4956"/>
      <c r="AEV12" s="4956"/>
      <c r="AEW12" s="4956"/>
      <c r="AEX12" s="4956"/>
      <c r="AEY12" s="4956"/>
      <c r="AEZ12" s="4956"/>
      <c r="AFA12" s="4956"/>
      <c r="AFB12" s="4956"/>
      <c r="AFC12" s="4956"/>
      <c r="AFD12" s="4956"/>
      <c r="AFE12" s="4956"/>
      <c r="AFF12" s="4956"/>
      <c r="AFG12" s="4956"/>
      <c r="AFH12" s="4956"/>
      <c r="AFI12" s="4956"/>
      <c r="AFJ12" s="4956"/>
      <c r="AFK12" s="4956"/>
      <c r="AFL12" s="4956"/>
      <c r="AFM12" s="4956"/>
      <c r="AFN12" s="4956"/>
      <c r="AFO12" s="4956"/>
      <c r="AFP12" s="4956"/>
      <c r="AFQ12" s="4956"/>
      <c r="AFR12" s="4956"/>
      <c r="AFS12" s="4956"/>
      <c r="AFT12" s="4956"/>
      <c r="AFU12" s="4956"/>
      <c r="AFV12" s="4956"/>
      <c r="AFW12" s="4956"/>
      <c r="AFX12" s="4956"/>
      <c r="AFY12" s="4956"/>
      <c r="AFZ12" s="4956"/>
      <c r="AGA12" s="4956"/>
      <c r="AGB12" s="4956"/>
      <c r="AGC12" s="4956"/>
      <c r="AGD12" s="4956"/>
      <c r="AGE12" s="4956"/>
      <c r="AGF12" s="4956"/>
      <c r="AGG12" s="4956"/>
      <c r="AGH12" s="4956"/>
      <c r="AGI12" s="4956"/>
      <c r="AGJ12" s="4956"/>
      <c r="AGK12" s="4956"/>
      <c r="AGL12" s="4956"/>
      <c r="AGM12" s="4956"/>
      <c r="AGN12" s="4956"/>
      <c r="AGO12" s="4956"/>
      <c r="AGP12" s="4956"/>
      <c r="AGQ12" s="4956"/>
      <c r="AGR12" s="4956"/>
      <c r="AGS12" s="4956"/>
      <c r="AGT12" s="4956"/>
      <c r="AGU12" s="4956"/>
      <c r="AGV12" s="4956"/>
      <c r="AGW12" s="4956"/>
      <c r="AGX12" s="4956"/>
      <c r="AGY12" s="4956"/>
      <c r="AGZ12" s="4956"/>
      <c r="AHA12" s="4956"/>
      <c r="AHB12" s="4956"/>
      <c r="AHC12" s="4956"/>
      <c r="AHD12" s="4956"/>
      <c r="AHE12" s="4956"/>
      <c r="AHF12" s="4956"/>
      <c r="AHG12" s="4956"/>
      <c r="AHH12" s="4956"/>
      <c r="AHI12" s="4956"/>
      <c r="AHJ12" s="4956"/>
      <c r="AHK12" s="4956"/>
      <c r="AHL12" s="4956"/>
      <c r="AHM12" s="4956"/>
      <c r="AHN12" s="4956"/>
      <c r="AHO12" s="4956"/>
      <c r="AHP12" s="4956"/>
      <c r="AHQ12" s="4956"/>
      <c r="AHR12" s="4956"/>
      <c r="AHS12" s="4956"/>
      <c r="AHT12" s="4956"/>
      <c r="AHU12" s="4956"/>
      <c r="AHV12" s="4956"/>
      <c r="AHW12" s="4956"/>
      <c r="AHX12" s="4956"/>
      <c r="AHY12" s="4956"/>
      <c r="AHZ12" s="4956"/>
      <c r="AIA12" s="4956"/>
      <c r="AIB12" s="4956"/>
      <c r="AIC12" s="4956"/>
      <c r="AID12" s="4956"/>
      <c r="AIE12" s="4956"/>
      <c r="AIF12" s="4956"/>
      <c r="AIG12" s="4956"/>
      <c r="AIH12" s="4956"/>
      <c r="AII12" s="4956"/>
      <c r="AIJ12" s="4956"/>
      <c r="AIK12" s="4956"/>
      <c r="AIL12" s="4956"/>
      <c r="AIM12" s="4956"/>
      <c r="AIN12" s="4956"/>
      <c r="AIO12" s="4956"/>
      <c r="AIP12" s="4956"/>
      <c r="AIQ12" s="4956"/>
      <c r="AIR12" s="4956"/>
      <c r="AIS12" s="4956"/>
      <c r="AIT12" s="4956"/>
      <c r="AIU12" s="4956"/>
      <c r="AIV12" s="4956"/>
      <c r="AIW12" s="4956"/>
      <c r="AIX12" s="4956"/>
      <c r="AIY12" s="4956"/>
      <c r="AIZ12" s="4956"/>
      <c r="AJA12" s="4956"/>
      <c r="AJB12" s="4956"/>
      <c r="AJC12" s="4956"/>
      <c r="AJD12" s="4956"/>
      <c r="AJE12" s="4956"/>
      <c r="AJF12" s="4956"/>
      <c r="AJG12" s="4956"/>
      <c r="AJH12" s="4956"/>
      <c r="AJI12" s="4956"/>
      <c r="AJJ12" s="4956"/>
      <c r="AJK12" s="4956"/>
      <c r="AJL12" s="4956"/>
      <c r="AJM12" s="4956"/>
      <c r="AJN12" s="4956"/>
      <c r="AJO12" s="4956"/>
      <c r="AJP12" s="4956"/>
      <c r="AJQ12" s="4956"/>
      <c r="AJR12" s="4956"/>
      <c r="AJS12" s="4956"/>
      <c r="AJT12" s="4956"/>
      <c r="AJU12" s="4956"/>
      <c r="AJV12" s="4956"/>
      <c r="AJW12" s="4956"/>
      <c r="AJX12" s="4956"/>
      <c r="AJY12" s="4956"/>
      <c r="AJZ12" s="4956"/>
      <c r="AKA12" s="4956"/>
      <c r="AKB12" s="4956"/>
      <c r="AKC12" s="4956"/>
      <c r="AKD12" s="4956"/>
      <c r="AKE12" s="4956"/>
      <c r="AKF12" s="4956"/>
      <c r="AKG12" s="4956"/>
      <c r="AKH12" s="4956"/>
      <c r="AKI12" s="4956"/>
      <c r="AKJ12" s="4956"/>
      <c r="AKK12" s="4956"/>
      <c r="AKL12" s="4956"/>
      <c r="AKM12" s="4956"/>
      <c r="AKN12" s="4956"/>
      <c r="AKO12" s="4956"/>
      <c r="AKP12" s="4956"/>
      <c r="AKQ12" s="4956"/>
      <c r="AKR12" s="4956"/>
      <c r="AKS12" s="4956"/>
      <c r="AKT12" s="4956"/>
      <c r="AKU12" s="4956"/>
      <c r="AKV12" s="4956"/>
      <c r="AKW12" s="4956"/>
      <c r="AKX12" s="4956"/>
      <c r="AKY12" s="4956"/>
      <c r="AKZ12" s="4956"/>
      <c r="ALA12" s="4956"/>
      <c r="ALB12" s="4956"/>
      <c r="ALC12" s="4956"/>
      <c r="ALD12" s="4956"/>
      <c r="ALE12" s="4956"/>
      <c r="ALF12" s="4956"/>
      <c r="ALG12" s="4956"/>
      <c r="ALH12" s="4956"/>
      <c r="ALI12" s="4956"/>
      <c r="ALJ12" s="4956"/>
      <c r="ALK12" s="4956"/>
      <c r="ALL12" s="4956"/>
      <c r="ALM12" s="4956"/>
      <c r="ALN12" s="4956"/>
      <c r="ALO12" s="4956"/>
      <c r="ALP12" s="4956"/>
      <c r="ALQ12" s="4956"/>
      <c r="ALR12" s="4956"/>
      <c r="ALS12" s="4956"/>
      <c r="ALT12" s="4956"/>
      <c r="ALU12" s="4956"/>
      <c r="ALV12" s="4956"/>
      <c r="ALW12" s="4956"/>
      <c r="ALX12" s="4956"/>
      <c r="ALY12" s="4956"/>
      <c r="ALZ12" s="4956"/>
      <c r="AMA12" s="4956"/>
      <c r="AMB12" s="4956"/>
      <c r="AMC12" s="4956"/>
      <c r="AMD12" s="4956"/>
      <c r="AME12" s="4956"/>
      <c r="AMF12" s="4956"/>
      <c r="AMG12" s="4956"/>
      <c r="AMH12" s="4956"/>
      <c r="AMI12" s="4956"/>
      <c r="AMJ12" s="4956"/>
      <c r="AMK12" s="4956"/>
      <c r="AML12" s="4956"/>
      <c r="AMM12" s="4956"/>
      <c r="AMN12" s="4956"/>
      <c r="AMO12" s="4956"/>
      <c r="AMP12" s="4956"/>
      <c r="AMQ12" s="4956"/>
    </row>
    <row r="13" spans="1:1031" s="4954" customFormat="1" ht="15.95" customHeight="1">
      <c r="A13" s="5445" t="s">
        <v>5733</v>
      </c>
      <c r="B13" s="5447" t="s">
        <v>5732</v>
      </c>
      <c r="C13" s="5449"/>
      <c r="D13" s="5449"/>
      <c r="E13" s="5449"/>
      <c r="F13" s="5449"/>
      <c r="G13" s="5448"/>
      <c r="H13" s="5447" t="s">
        <v>5731</v>
      </c>
      <c r="I13" s="5449"/>
      <c r="J13" s="5449"/>
      <c r="K13" s="5448"/>
      <c r="L13" s="5454" t="s">
        <v>5730</v>
      </c>
      <c r="M13" s="5455"/>
      <c r="N13" s="5455"/>
      <c r="O13" s="5455"/>
      <c r="P13" s="4979"/>
    </row>
    <row r="14" spans="1:1031" ht="40.5" customHeight="1">
      <c r="A14" s="5446"/>
      <c r="B14" s="5456" t="s">
        <v>5729</v>
      </c>
      <c r="C14" s="5457"/>
      <c r="D14" s="5450" t="s">
        <v>5562</v>
      </c>
      <c r="E14" s="5451"/>
      <c r="F14" s="5450" t="s">
        <v>5728</v>
      </c>
      <c r="G14" s="5451"/>
      <c r="H14" s="5450" t="s">
        <v>5727</v>
      </c>
      <c r="I14" s="5451"/>
      <c r="J14" s="5450" t="s">
        <v>5726</v>
      </c>
      <c r="K14" s="5451"/>
      <c r="L14" s="5450" t="s">
        <v>3182</v>
      </c>
      <c r="M14" s="5451"/>
      <c r="N14" s="5450" t="s">
        <v>5725</v>
      </c>
      <c r="O14" s="5453"/>
      <c r="P14" s="4979"/>
    </row>
    <row r="15" spans="1:1031" ht="17.100000000000001" customHeight="1">
      <c r="A15" s="4957" t="s">
        <v>5724</v>
      </c>
      <c r="B15" s="4958">
        <v>2</v>
      </c>
      <c r="C15" s="917"/>
      <c r="D15" s="4958">
        <v>3</v>
      </c>
      <c r="E15" s="917"/>
      <c r="F15" s="4958">
        <v>0</v>
      </c>
      <c r="G15" s="917"/>
      <c r="H15" s="4958">
        <v>5</v>
      </c>
      <c r="I15" s="917"/>
      <c r="J15" s="4958">
        <v>368</v>
      </c>
      <c r="K15" s="917"/>
      <c r="L15" s="914">
        <v>4257</v>
      </c>
      <c r="M15" s="917"/>
      <c r="N15" s="4980">
        <v>229</v>
      </c>
      <c r="O15" s="4981"/>
      <c r="P15" s="4979"/>
    </row>
    <row r="16" spans="1:1031" ht="17.100000000000001" customHeight="1">
      <c r="A16" s="4961" t="s">
        <v>5723</v>
      </c>
      <c r="B16" s="4958">
        <v>11</v>
      </c>
      <c r="C16" s="4982" t="s">
        <v>7993</v>
      </c>
      <c r="D16" s="4958">
        <v>63.2</v>
      </c>
      <c r="E16" s="916" t="s">
        <v>7988</v>
      </c>
      <c r="F16" s="4958">
        <v>0</v>
      </c>
      <c r="G16" s="916"/>
      <c r="H16" s="4958">
        <v>9</v>
      </c>
      <c r="I16" s="4983" t="s">
        <v>7994</v>
      </c>
      <c r="J16" s="4958">
        <v>610</v>
      </c>
      <c r="K16" s="4983" t="s">
        <v>7994</v>
      </c>
      <c r="L16" s="914">
        <v>7426</v>
      </c>
      <c r="M16" s="4984" t="s">
        <v>7994</v>
      </c>
      <c r="N16" s="4980">
        <v>256</v>
      </c>
      <c r="O16" s="4985" t="s">
        <v>7995</v>
      </c>
      <c r="P16" s="4979"/>
    </row>
    <row r="17" spans="1:16" ht="17.100000000000001" customHeight="1">
      <c r="A17" s="4961" t="s">
        <v>6041</v>
      </c>
      <c r="B17" s="4958">
        <v>491</v>
      </c>
      <c r="C17" s="4986"/>
      <c r="D17" s="4958">
        <v>118</v>
      </c>
      <c r="E17" s="4986"/>
      <c r="F17" s="4958">
        <v>0</v>
      </c>
      <c r="G17" s="4986"/>
      <c r="H17" s="914">
        <v>41190</v>
      </c>
      <c r="I17" s="4986"/>
      <c r="J17" s="914">
        <v>463445</v>
      </c>
      <c r="K17" s="4986"/>
      <c r="L17" s="914">
        <v>56556340</v>
      </c>
      <c r="M17" s="4986"/>
      <c r="N17" s="4987">
        <v>313570</v>
      </c>
      <c r="O17" s="4988"/>
      <c r="P17" s="4979"/>
    </row>
    <row r="18" spans="1:16" ht="17.100000000000001" customHeight="1">
      <c r="A18" s="4961" t="s">
        <v>5722</v>
      </c>
      <c r="B18" s="4958">
        <v>0</v>
      </c>
      <c r="C18" s="913"/>
      <c r="D18" s="4958">
        <v>3</v>
      </c>
      <c r="E18" s="913"/>
      <c r="F18" s="4958">
        <v>0</v>
      </c>
      <c r="G18" s="913"/>
      <c r="H18" s="4958">
        <v>0</v>
      </c>
      <c r="I18" s="915"/>
      <c r="J18" s="4958">
        <v>24</v>
      </c>
      <c r="K18" s="915"/>
      <c r="L18" s="4958">
        <v>15</v>
      </c>
      <c r="M18" s="915"/>
      <c r="N18" s="4958">
        <v>2</v>
      </c>
      <c r="O18" s="913"/>
      <c r="P18" s="4979"/>
    </row>
    <row r="19" spans="1:16" ht="17.100000000000001" customHeight="1">
      <c r="A19" s="4961" t="s">
        <v>5721</v>
      </c>
      <c r="B19" s="4958">
        <v>0</v>
      </c>
      <c r="C19" s="913"/>
      <c r="D19" s="4958">
        <v>53.2</v>
      </c>
      <c r="E19" s="916"/>
      <c r="F19" s="4958">
        <v>0</v>
      </c>
      <c r="G19" s="913"/>
      <c r="H19" s="4958">
        <v>0</v>
      </c>
      <c r="I19" s="4983" t="s">
        <v>7994</v>
      </c>
      <c r="J19" s="4958">
        <v>30</v>
      </c>
      <c r="K19" s="4983" t="s">
        <v>7994</v>
      </c>
      <c r="L19" s="4958">
        <v>18</v>
      </c>
      <c r="M19" s="4984" t="s">
        <v>7994</v>
      </c>
      <c r="N19" s="4958">
        <v>2</v>
      </c>
      <c r="O19" s="4985" t="s">
        <v>7995</v>
      </c>
    </row>
    <row r="20" spans="1:16" ht="17.100000000000001" customHeight="1">
      <c r="A20" s="4961" t="s">
        <v>5720</v>
      </c>
      <c r="B20" s="4958">
        <v>0</v>
      </c>
      <c r="C20" s="4970" t="s">
        <v>7990</v>
      </c>
      <c r="D20" s="4958">
        <v>405</v>
      </c>
      <c r="E20" s="4970" t="s">
        <v>7990</v>
      </c>
      <c r="F20" s="4958">
        <v>0</v>
      </c>
      <c r="G20" s="4970" t="s">
        <v>7990</v>
      </c>
      <c r="H20" s="4958">
        <v>0</v>
      </c>
      <c r="I20" s="915"/>
      <c r="J20" s="4958">
        <v>0</v>
      </c>
      <c r="K20" s="915"/>
      <c r="L20" s="4958">
        <v>0</v>
      </c>
      <c r="M20" s="915"/>
      <c r="N20" s="4980">
        <v>0</v>
      </c>
      <c r="O20" s="4981"/>
    </row>
    <row r="21" spans="1:16" ht="17.100000000000001" customHeight="1">
      <c r="A21" s="4971" t="s">
        <v>6042</v>
      </c>
      <c r="B21" s="4958">
        <v>0</v>
      </c>
      <c r="C21" s="913"/>
      <c r="D21" s="4958">
        <v>55</v>
      </c>
      <c r="E21" s="915"/>
      <c r="F21" s="4958">
        <v>0</v>
      </c>
      <c r="G21" s="915"/>
      <c r="H21" s="4958">
        <v>0</v>
      </c>
      <c r="I21" s="914"/>
      <c r="J21" s="914">
        <v>1063</v>
      </c>
      <c r="K21" s="914"/>
      <c r="L21" s="914">
        <v>2270</v>
      </c>
      <c r="M21" s="914"/>
      <c r="N21" s="4958">
        <v>370</v>
      </c>
      <c r="O21" s="913"/>
      <c r="P21" s="4979"/>
    </row>
    <row r="22" spans="1:16" ht="17.100000000000001" customHeight="1" thickBot="1">
      <c r="A22" s="4972" t="s">
        <v>6043</v>
      </c>
      <c r="B22" s="4976">
        <v>0</v>
      </c>
      <c r="C22" s="4976"/>
      <c r="D22" s="4976">
        <v>47</v>
      </c>
      <c r="E22" s="4976"/>
      <c r="F22" s="4976">
        <v>0</v>
      </c>
      <c r="G22" s="4976"/>
      <c r="H22" s="4976">
        <v>0</v>
      </c>
      <c r="I22" s="4976"/>
      <c r="J22" s="4974">
        <v>0.22</v>
      </c>
      <c r="K22" s="4974"/>
      <c r="L22" s="4989">
        <v>0</v>
      </c>
      <c r="M22" s="4976"/>
      <c r="N22" s="4990">
        <v>0.11</v>
      </c>
      <c r="O22" s="4991"/>
      <c r="P22" s="4979"/>
    </row>
    <row r="23" spans="1:16" ht="15.95" customHeight="1">
      <c r="A23" s="4992" t="s">
        <v>5719</v>
      </c>
      <c r="B23" s="4953"/>
      <c r="C23" s="4953"/>
      <c r="D23" s="4953"/>
      <c r="E23" s="4953"/>
      <c r="F23" s="4953"/>
      <c r="G23" s="4953"/>
      <c r="H23" s="4953"/>
      <c r="I23" s="4953"/>
      <c r="J23" s="5452" t="s">
        <v>5718</v>
      </c>
      <c r="K23" s="5452"/>
      <c r="L23" s="5452"/>
      <c r="M23" s="5452"/>
      <c r="N23" s="5452"/>
      <c r="O23" s="5452"/>
    </row>
    <row r="24" spans="1:16" ht="15" customHeight="1"/>
  </sheetData>
  <mergeCells count="24">
    <mergeCell ref="J23:O23"/>
    <mergeCell ref="L3:M3"/>
    <mergeCell ref="N3:O3"/>
    <mergeCell ref="A13:A14"/>
    <mergeCell ref="B13:G13"/>
    <mergeCell ref="H13:K13"/>
    <mergeCell ref="L13:O13"/>
    <mergeCell ref="B14:C14"/>
    <mergeCell ref="D14:E14"/>
    <mergeCell ref="F14:G14"/>
    <mergeCell ref="H14:I14"/>
    <mergeCell ref="J14:K14"/>
    <mergeCell ref="L14:M14"/>
    <mergeCell ref="N14:O14"/>
    <mergeCell ref="J1:O1"/>
    <mergeCell ref="A2:A3"/>
    <mergeCell ref="B2:C2"/>
    <mergeCell ref="D2:K2"/>
    <mergeCell ref="L2:O2"/>
    <mergeCell ref="B3:C3"/>
    <mergeCell ref="D3:E3"/>
    <mergeCell ref="F3:G3"/>
    <mergeCell ref="H3:I3"/>
    <mergeCell ref="J3:K3"/>
  </mergeCells>
  <phoneticPr fontId="2"/>
  <hyperlinks>
    <hyperlink ref="Q2" location="目次!F41" display="目　次" xr:uid="{00000000-0004-0000-2000-000000000000}"/>
  </hyperlinks>
  <printOptions horizontalCentered="1" verticalCentered="1"/>
  <pageMargins left="0.86597222222222203" right="0.86597222222222203" top="0.98402777777777795" bottom="0.98402777777777795" header="0.51180555555555496" footer="0.51180555555555496"/>
  <pageSetup paperSize="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32"/>
  <sheetViews>
    <sheetView showGridLines="0" zoomScaleNormal="100" workbookViewId="0">
      <selection activeCell="L2" sqref="L2"/>
    </sheetView>
  </sheetViews>
  <sheetFormatPr defaultRowHeight="18.75"/>
  <cols>
    <col min="1" max="1" width="16.25" style="1323" customWidth="1"/>
    <col min="2" max="2" width="10.125" style="1323" customWidth="1"/>
    <col min="3" max="10" width="6.75" style="1323" customWidth="1"/>
    <col min="11" max="16384" width="9" style="1323"/>
  </cols>
  <sheetData>
    <row r="1" spans="1:15" ht="19.5" customHeight="1">
      <c r="A1" s="2955" t="s">
        <v>2002</v>
      </c>
      <c r="B1" s="2956"/>
      <c r="C1" s="2956"/>
      <c r="D1" s="2956"/>
      <c r="E1" s="2956"/>
      <c r="F1" s="2956"/>
      <c r="G1" s="2956"/>
      <c r="H1" s="2956"/>
      <c r="I1" s="2956"/>
      <c r="J1" s="2956"/>
    </row>
    <row r="2" spans="1:15" ht="19.5" thickBot="1">
      <c r="A2" s="2956"/>
      <c r="B2" s="2956"/>
      <c r="C2" s="2956"/>
      <c r="D2" s="2956"/>
      <c r="E2" s="2956"/>
      <c r="F2" s="2956"/>
      <c r="G2" s="2956"/>
      <c r="H2" s="2956"/>
      <c r="I2" s="2956"/>
      <c r="J2" s="2956"/>
      <c r="L2" s="588" t="s">
        <v>8125</v>
      </c>
    </row>
    <row r="3" spans="1:15">
      <c r="A3" s="5468" t="s">
        <v>2001</v>
      </c>
      <c r="B3" s="5469"/>
      <c r="C3" s="5482">
        <v>10</v>
      </c>
      <c r="D3" s="5482"/>
      <c r="E3" s="5482"/>
      <c r="F3" s="2968"/>
      <c r="G3" s="2968"/>
      <c r="H3" s="2968"/>
      <c r="I3" s="2968"/>
      <c r="J3" s="2968"/>
    </row>
    <row r="4" spans="1:15" ht="19.5" thickBot="1">
      <c r="A4" s="5483" t="s">
        <v>2000</v>
      </c>
      <c r="B4" s="5484"/>
      <c r="C4" s="5485">
        <v>46</v>
      </c>
      <c r="D4" s="5485"/>
      <c r="E4" s="5485"/>
      <c r="F4" s="2968"/>
      <c r="G4" s="2968"/>
      <c r="H4" s="2968"/>
      <c r="I4" s="2968"/>
      <c r="J4" s="2327" t="s">
        <v>6949</v>
      </c>
    </row>
    <row r="5" spans="1:15" ht="13.5" customHeight="1">
      <c r="A5" s="5486" t="s">
        <v>1999</v>
      </c>
      <c r="B5" s="5487"/>
      <c r="C5" s="5490" t="s">
        <v>6960</v>
      </c>
      <c r="D5" s="5491"/>
      <c r="E5" s="5491"/>
      <c r="F5" s="5491"/>
      <c r="G5" s="5491"/>
      <c r="H5" s="5491"/>
      <c r="I5" s="5492"/>
      <c r="J5" s="3381" t="s">
        <v>6954</v>
      </c>
      <c r="K5" s="405"/>
      <c r="L5" s="405"/>
    </row>
    <row r="6" spans="1:15">
      <c r="A6" s="5488"/>
      <c r="B6" s="5489"/>
      <c r="C6" s="5493" t="s">
        <v>6961</v>
      </c>
      <c r="D6" s="5494"/>
      <c r="E6" s="5494"/>
      <c r="F6" s="5494"/>
      <c r="G6" s="5494"/>
      <c r="H6" s="5494"/>
      <c r="I6" s="5495"/>
      <c r="J6" s="3382" t="s">
        <v>6955</v>
      </c>
      <c r="K6" s="405"/>
      <c r="L6" s="405"/>
    </row>
    <row r="7" spans="1:15">
      <c r="A7" s="5488"/>
      <c r="B7" s="5489"/>
      <c r="C7" s="5493" t="s">
        <v>6962</v>
      </c>
      <c r="D7" s="5494"/>
      <c r="E7" s="5494"/>
      <c r="F7" s="5494"/>
      <c r="G7" s="5494"/>
      <c r="H7" s="5494"/>
      <c r="I7" s="5495"/>
      <c r="J7" s="3382" t="s">
        <v>6956</v>
      </c>
      <c r="K7" s="405"/>
      <c r="L7" s="405"/>
    </row>
    <row r="8" spans="1:15">
      <c r="A8" s="5488"/>
      <c r="B8" s="5489"/>
      <c r="C8" s="5496" t="s">
        <v>1998</v>
      </c>
      <c r="D8" s="5497"/>
      <c r="E8" s="5497"/>
      <c r="F8" s="5497"/>
      <c r="G8" s="5497"/>
      <c r="H8" s="5497"/>
      <c r="I8" s="5498"/>
      <c r="J8" s="3382" t="s">
        <v>6950</v>
      </c>
      <c r="K8" s="405"/>
      <c r="L8" s="405"/>
    </row>
    <row r="9" spans="1:15">
      <c r="A9" s="5500" t="s">
        <v>6957</v>
      </c>
      <c r="B9" s="5501"/>
      <c r="C9" s="5502" t="s">
        <v>6045</v>
      </c>
      <c r="D9" s="5474"/>
      <c r="E9" s="5502" t="s">
        <v>1997</v>
      </c>
      <c r="F9" s="5474"/>
      <c r="G9" s="5502" t="s">
        <v>6044</v>
      </c>
      <c r="H9" s="5474"/>
      <c r="I9" s="5502" t="s">
        <v>1996</v>
      </c>
      <c r="J9" s="5474"/>
      <c r="K9" s="405"/>
      <c r="L9" s="405"/>
    </row>
    <row r="10" spans="1:15">
      <c r="A10" s="5500"/>
      <c r="B10" s="5501"/>
      <c r="C10" s="5503">
        <v>12</v>
      </c>
      <c r="D10" s="5504"/>
      <c r="E10" s="5503">
        <v>12</v>
      </c>
      <c r="F10" s="5504"/>
      <c r="G10" s="5503">
        <v>21</v>
      </c>
      <c r="H10" s="5504"/>
      <c r="I10" s="5503">
        <v>1</v>
      </c>
      <c r="J10" s="5504"/>
      <c r="K10" s="406"/>
      <c r="L10" s="405"/>
    </row>
    <row r="11" spans="1:15">
      <c r="A11" s="5473" t="s">
        <v>1995</v>
      </c>
      <c r="B11" s="5474"/>
      <c r="C11" s="5475" t="s">
        <v>1994</v>
      </c>
      <c r="D11" s="5475"/>
      <c r="E11" s="5476">
        <v>0.39</v>
      </c>
      <c r="F11" s="5477"/>
      <c r="G11" s="5478" t="s">
        <v>1993</v>
      </c>
      <c r="H11" s="5478"/>
      <c r="I11" s="5476">
        <v>0.61</v>
      </c>
      <c r="J11" s="5479"/>
      <c r="K11" s="5499"/>
      <c r="L11" s="5499"/>
      <c r="O11" s="404"/>
    </row>
    <row r="12" spans="1:15">
      <c r="A12" s="5470" t="s">
        <v>1992</v>
      </c>
      <c r="B12" s="1157" t="s">
        <v>1991</v>
      </c>
      <c r="C12" s="5508" t="s">
        <v>1986</v>
      </c>
      <c r="D12" s="5508"/>
      <c r="E12" s="5508"/>
      <c r="F12" s="5508"/>
      <c r="G12" s="5508" t="s">
        <v>1986</v>
      </c>
      <c r="H12" s="5508"/>
      <c r="I12" s="5508"/>
      <c r="J12" s="5508"/>
      <c r="K12" s="5505"/>
      <c r="L12" s="5505"/>
      <c r="O12" s="404"/>
    </row>
    <row r="13" spans="1:15">
      <c r="A13" s="5471"/>
      <c r="B13" s="2425" t="s">
        <v>1990</v>
      </c>
      <c r="C13" s="5506">
        <v>0.04</v>
      </c>
      <c r="D13" s="5481"/>
      <c r="E13" s="5481"/>
      <c r="F13" s="5481"/>
      <c r="G13" s="5507">
        <v>0.02</v>
      </c>
      <c r="H13" s="5481"/>
      <c r="I13" s="5481"/>
      <c r="J13" s="5481"/>
      <c r="K13" s="5505"/>
      <c r="L13" s="5505"/>
      <c r="O13" s="404"/>
    </row>
    <row r="14" spans="1:15">
      <c r="A14" s="5471"/>
      <c r="B14" s="2425" t="s">
        <v>1989</v>
      </c>
      <c r="C14" s="5506">
        <v>0.11</v>
      </c>
      <c r="D14" s="5481"/>
      <c r="E14" s="5481"/>
      <c r="F14" s="5481"/>
      <c r="G14" s="5481" t="s">
        <v>1986</v>
      </c>
      <c r="H14" s="5481"/>
      <c r="I14" s="5481"/>
      <c r="J14" s="5481"/>
      <c r="K14" s="5505"/>
      <c r="L14" s="5505"/>
      <c r="O14" s="404"/>
    </row>
    <row r="15" spans="1:15">
      <c r="A15" s="5471"/>
      <c r="B15" s="2425" t="s">
        <v>1988</v>
      </c>
      <c r="C15" s="5480" t="s">
        <v>1986</v>
      </c>
      <c r="D15" s="5481"/>
      <c r="E15" s="5481"/>
      <c r="F15" s="5481"/>
      <c r="G15" s="5507">
        <v>0.13</v>
      </c>
      <c r="H15" s="5481"/>
      <c r="I15" s="5481"/>
      <c r="J15" s="5481"/>
      <c r="K15" s="5505"/>
      <c r="L15" s="5505"/>
      <c r="O15" s="404"/>
    </row>
    <row r="16" spans="1:15">
      <c r="A16" s="5471"/>
      <c r="B16" s="2425" t="s">
        <v>1987</v>
      </c>
      <c r="C16" s="5506">
        <v>0.17</v>
      </c>
      <c r="D16" s="5481"/>
      <c r="E16" s="5481"/>
      <c r="F16" s="5481"/>
      <c r="G16" s="5507">
        <v>0.15</v>
      </c>
      <c r="H16" s="5481"/>
      <c r="I16" s="5481"/>
      <c r="J16" s="5481"/>
      <c r="K16" s="5505"/>
      <c r="L16" s="5505"/>
      <c r="M16" s="402"/>
      <c r="O16" s="404"/>
    </row>
    <row r="17" spans="1:12" ht="19.5" thickBot="1">
      <c r="A17" s="5472"/>
      <c r="B17" s="1158" t="s">
        <v>1985</v>
      </c>
      <c r="C17" s="5509">
        <v>7.0000000000000007E-2</v>
      </c>
      <c r="D17" s="5510"/>
      <c r="E17" s="5510"/>
      <c r="F17" s="5510"/>
      <c r="G17" s="5511">
        <v>0.3</v>
      </c>
      <c r="H17" s="5510"/>
      <c r="I17" s="5510"/>
      <c r="J17" s="5510"/>
      <c r="K17" s="5512"/>
      <c r="L17" s="5513"/>
    </row>
    <row r="18" spans="1:12">
      <c r="A18" s="2956"/>
      <c r="B18" s="2956"/>
      <c r="C18" s="2956"/>
      <c r="D18" s="3383"/>
      <c r="E18" s="2956"/>
      <c r="F18" s="2956"/>
      <c r="G18" s="2956"/>
      <c r="H18" s="2956"/>
      <c r="I18" s="2956"/>
      <c r="J18" s="2956"/>
    </row>
    <row r="19" spans="1:12" ht="19.5" thickBot="1">
      <c r="A19" s="2956"/>
      <c r="B19" s="2956"/>
      <c r="C19" s="2956"/>
      <c r="D19" s="2956"/>
      <c r="E19" s="2956"/>
      <c r="F19" s="2956"/>
      <c r="G19" s="2956"/>
      <c r="H19" s="2956"/>
      <c r="I19" s="2956"/>
      <c r="J19" s="2956"/>
    </row>
    <row r="20" spans="1:12">
      <c r="A20" s="5468" t="s">
        <v>1984</v>
      </c>
      <c r="B20" s="5469"/>
      <c r="C20" s="5468" t="s">
        <v>1983</v>
      </c>
      <c r="D20" s="5468"/>
      <c r="E20" s="5468"/>
      <c r="F20" s="5468"/>
      <c r="G20" s="5468" t="s">
        <v>1982</v>
      </c>
      <c r="H20" s="5468"/>
      <c r="I20" s="5468"/>
      <c r="J20" s="5468"/>
    </row>
    <row r="21" spans="1:12">
      <c r="A21" s="5458">
        <v>3</v>
      </c>
      <c r="B21" s="5459"/>
      <c r="C21" s="5460">
        <v>15</v>
      </c>
      <c r="D21" s="5460"/>
      <c r="E21" s="5460"/>
      <c r="F21" s="5460"/>
      <c r="G21" s="5461">
        <v>64</v>
      </c>
      <c r="H21" s="5461"/>
      <c r="I21" s="5461"/>
      <c r="J21" s="5461"/>
    </row>
    <row r="22" spans="1:12">
      <c r="A22" s="5458">
        <v>4</v>
      </c>
      <c r="B22" s="5459"/>
      <c r="C22" s="5460">
        <v>31</v>
      </c>
      <c r="D22" s="5460"/>
      <c r="E22" s="5460"/>
      <c r="F22" s="5460"/>
      <c r="G22" s="5461">
        <v>104</v>
      </c>
      <c r="H22" s="5461"/>
      <c r="I22" s="5461"/>
      <c r="J22" s="5461"/>
    </row>
    <row r="23" spans="1:12">
      <c r="A23" s="5466">
        <v>5</v>
      </c>
      <c r="B23" s="5467"/>
      <c r="C23" s="5460" t="s">
        <v>6958</v>
      </c>
      <c r="D23" s="5460"/>
      <c r="E23" s="5460"/>
      <c r="F23" s="5460"/>
      <c r="G23" s="5461" t="s">
        <v>6951</v>
      </c>
      <c r="H23" s="5461"/>
      <c r="I23" s="5461"/>
      <c r="J23" s="5461"/>
    </row>
    <row r="24" spans="1:12">
      <c r="A24" s="5462">
        <v>6</v>
      </c>
      <c r="B24" s="5463"/>
      <c r="C24" s="5464" t="s">
        <v>6959</v>
      </c>
      <c r="D24" s="5464"/>
      <c r="E24" s="5464"/>
      <c r="F24" s="5464"/>
      <c r="G24" s="5465" t="s">
        <v>6952</v>
      </c>
      <c r="H24" s="5465"/>
      <c r="I24" s="5465"/>
      <c r="J24" s="5465"/>
    </row>
    <row r="25" spans="1:12">
      <c r="A25" s="273"/>
      <c r="B25" s="174"/>
      <c r="C25" s="2956"/>
      <c r="D25" s="2956"/>
      <c r="E25" s="2956"/>
      <c r="F25" s="2956"/>
      <c r="G25" s="2956"/>
      <c r="H25" s="2956"/>
      <c r="I25" s="2956"/>
      <c r="J25" s="2328" t="s">
        <v>6046</v>
      </c>
    </row>
    <row r="26" spans="1:12">
      <c r="A26" s="174"/>
      <c r="B26" s="174"/>
      <c r="C26" s="174"/>
      <c r="D26" s="174"/>
      <c r="E26" s="174"/>
      <c r="F26" s="174"/>
      <c r="G26" s="174"/>
      <c r="H26" s="174"/>
      <c r="I26" s="174"/>
      <c r="J26" s="174"/>
    </row>
    <row r="32" spans="1:12">
      <c r="G32" s="402"/>
    </row>
  </sheetData>
  <mergeCells count="58">
    <mergeCell ref="K15:L15"/>
    <mergeCell ref="C16:F16"/>
    <mergeCell ref="G16:J16"/>
    <mergeCell ref="K16:L16"/>
    <mergeCell ref="C17:F17"/>
    <mergeCell ref="G17:J17"/>
    <mergeCell ref="K17:L17"/>
    <mergeCell ref="G15:J15"/>
    <mergeCell ref="K12:L12"/>
    <mergeCell ref="C13:F13"/>
    <mergeCell ref="G13:J13"/>
    <mergeCell ref="K13:L13"/>
    <mergeCell ref="C14:F14"/>
    <mergeCell ref="G14:J14"/>
    <mergeCell ref="K14:L14"/>
    <mergeCell ref="G12:J12"/>
    <mergeCell ref="C12:F12"/>
    <mergeCell ref="K11:L11"/>
    <mergeCell ref="A9:B10"/>
    <mergeCell ref="C9:D9"/>
    <mergeCell ref="E9:F9"/>
    <mergeCell ref="G9:H9"/>
    <mergeCell ref="I9:J9"/>
    <mergeCell ref="C10:D10"/>
    <mergeCell ref="E10:F10"/>
    <mergeCell ref="G10:H10"/>
    <mergeCell ref="I10:J10"/>
    <mergeCell ref="A3:B3"/>
    <mergeCell ref="C3:E3"/>
    <mergeCell ref="A4:B4"/>
    <mergeCell ref="C4:E4"/>
    <mergeCell ref="A5:B8"/>
    <mergeCell ref="C5:I5"/>
    <mergeCell ref="C6:I6"/>
    <mergeCell ref="C7:I7"/>
    <mergeCell ref="C8:I8"/>
    <mergeCell ref="A20:B20"/>
    <mergeCell ref="C20:F20"/>
    <mergeCell ref="G20:J20"/>
    <mergeCell ref="A12:A17"/>
    <mergeCell ref="A11:B11"/>
    <mergeCell ref="C11:D11"/>
    <mergeCell ref="E11:F11"/>
    <mergeCell ref="G11:H11"/>
    <mergeCell ref="I11:J11"/>
    <mergeCell ref="C15:F15"/>
    <mergeCell ref="A21:B21"/>
    <mergeCell ref="C21:F21"/>
    <mergeCell ref="G21:J21"/>
    <mergeCell ref="A24:B24"/>
    <mergeCell ref="C24:F24"/>
    <mergeCell ref="G24:J24"/>
    <mergeCell ref="A22:B22"/>
    <mergeCell ref="C22:F22"/>
    <mergeCell ref="G22:J22"/>
    <mergeCell ref="A23:B23"/>
    <mergeCell ref="C23:F23"/>
    <mergeCell ref="G23:J23"/>
  </mergeCells>
  <phoneticPr fontId="2"/>
  <hyperlinks>
    <hyperlink ref="L2" location="目次!F42" display="目　次" xr:uid="{00000000-0004-0000-2100-000000000000}"/>
  </hyperlinks>
  <pageMargins left="0.7" right="0.7" top="0.75" bottom="0.75" header="0.3" footer="0.3"/>
  <pageSetup paperSize="9" orientation="portrait" horizontalDpi="1200" verticalDpi="1200"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9"/>
  <sheetViews>
    <sheetView showGridLines="0" zoomScaleNormal="100" workbookViewId="0">
      <selection activeCell="H2" sqref="H2"/>
    </sheetView>
  </sheetViews>
  <sheetFormatPr defaultRowHeight="13.5"/>
  <cols>
    <col min="1" max="1" width="13.875" style="108" customWidth="1"/>
    <col min="2" max="6" width="13.125" style="108" customWidth="1"/>
    <col min="7" max="7" width="9" style="108"/>
    <col min="8" max="8" width="11.125" style="108" customWidth="1"/>
    <col min="9" max="16384" width="9" style="108"/>
  </cols>
  <sheetData>
    <row r="1" spans="1:9" ht="27" customHeight="1" thickBot="1">
      <c r="A1" s="1508" t="s">
        <v>2020</v>
      </c>
      <c r="E1" s="120"/>
      <c r="F1" s="962" t="s">
        <v>6872</v>
      </c>
      <c r="G1" s="482"/>
      <c r="H1" s="482"/>
      <c r="I1" s="482"/>
    </row>
    <row r="2" spans="1:9" s="120" customFormat="1" ht="19.5" customHeight="1">
      <c r="A2" s="5514" t="s">
        <v>2019</v>
      </c>
      <c r="B2" s="5443" t="s">
        <v>2018</v>
      </c>
      <c r="C2" s="5516"/>
      <c r="D2" s="5516"/>
      <c r="E2" s="5516"/>
      <c r="F2" s="5517"/>
      <c r="H2" s="5207" t="s">
        <v>8125</v>
      </c>
    </row>
    <row r="3" spans="1:9" s="120" customFormat="1" ht="27">
      <c r="A3" s="5515"/>
      <c r="B3" s="1159" t="s">
        <v>2017</v>
      </c>
      <c r="C3" s="1159" t="s">
        <v>2016</v>
      </c>
      <c r="D3" s="1159" t="s">
        <v>2015</v>
      </c>
      <c r="E3" s="1160" t="s">
        <v>2014</v>
      </c>
      <c r="F3" s="1319" t="s">
        <v>2013</v>
      </c>
    </row>
    <row r="4" spans="1:9" ht="27" customHeight="1" thickBot="1">
      <c r="A4" s="1573" t="s">
        <v>2012</v>
      </c>
      <c r="B4" s="2461">
        <v>40333.26</v>
      </c>
      <c r="C4" s="2462">
        <v>20573.43</v>
      </c>
      <c r="D4" s="2463">
        <v>18454.990000000002</v>
      </c>
      <c r="E4" s="2462">
        <v>191.79</v>
      </c>
      <c r="F4" s="2464">
        <v>1113.05</v>
      </c>
      <c r="H4" s="411"/>
    </row>
    <row r="5" spans="1:9" ht="15.95" customHeight="1">
      <c r="F5" s="122" t="s">
        <v>2011</v>
      </c>
    </row>
    <row r="6" spans="1:9" ht="15.95" customHeight="1">
      <c r="F6" s="122" t="s">
        <v>2010</v>
      </c>
    </row>
    <row r="7" spans="1:9" ht="15.95" customHeight="1"/>
    <row r="8" spans="1:9" ht="15.95" customHeight="1"/>
    <row r="9" spans="1:9" ht="15.95" customHeight="1">
      <c r="D9" s="410"/>
    </row>
    <row r="10" spans="1:9"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sheetData>
  <mergeCells count="2">
    <mergeCell ref="A2:A3"/>
    <mergeCell ref="B2:F2"/>
  </mergeCells>
  <phoneticPr fontId="2"/>
  <hyperlinks>
    <hyperlink ref="H2" location="目次!F43" display="目　次" xr:uid="{00000000-0004-0000-2200-000000000000}"/>
  </hyperlinks>
  <pageMargins left="0.86614173228346458" right="0.86614173228346458" top="0.98425196850393704" bottom="0.98425196850393704" header="0.51181102362204722" footer="0.51181102362204722"/>
  <pageSetup paperSize="9" scale="94"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18"/>
  <sheetViews>
    <sheetView showGridLines="0" zoomScaleNormal="100" workbookViewId="0">
      <selection activeCell="U2" sqref="U2"/>
    </sheetView>
  </sheetViews>
  <sheetFormatPr defaultRowHeight="13.5"/>
  <cols>
    <col min="1" max="1" width="7" style="603" customWidth="1"/>
    <col min="2" max="2" width="4.625" style="603" customWidth="1"/>
    <col min="3" max="3" width="6.25" style="603" customWidth="1"/>
    <col min="4" max="4" width="2.75" style="603" bestFit="1" customWidth="1"/>
    <col min="5" max="5" width="4.625" style="603" customWidth="1"/>
    <col min="6" max="6" width="6.25" style="603" customWidth="1"/>
    <col min="7" max="7" width="2.75" style="603" bestFit="1" customWidth="1"/>
    <col min="8" max="8" width="4.625" style="603" customWidth="1"/>
    <col min="9" max="9" width="5.25" style="603" customWidth="1"/>
    <col min="10" max="10" width="2.75" style="603" bestFit="1" customWidth="1"/>
    <col min="11" max="11" width="4.625" style="603" customWidth="1"/>
    <col min="12" max="12" width="5.25" style="603" customWidth="1"/>
    <col min="13" max="13" width="2.75" style="603" bestFit="1" customWidth="1"/>
    <col min="14" max="14" width="4.625" style="603" customWidth="1"/>
    <col min="15" max="15" width="5.25" style="603" customWidth="1"/>
    <col min="16" max="16" width="2.75" style="603" bestFit="1" customWidth="1"/>
    <col min="17" max="17" width="4.625" style="603" customWidth="1"/>
    <col min="18" max="18" width="5.25" style="603" customWidth="1"/>
    <col min="19" max="19" width="2.75" style="603" bestFit="1" customWidth="1"/>
    <col min="20" max="16384" width="9" style="603"/>
  </cols>
  <sheetData>
    <row r="1" spans="1:21" ht="22.5" customHeight="1" thickBot="1">
      <c r="A1" s="1558" t="s">
        <v>5614</v>
      </c>
      <c r="S1" s="898" t="s">
        <v>5613</v>
      </c>
    </row>
    <row r="2" spans="1:21" s="879" customFormat="1" ht="18" customHeight="1">
      <c r="A2" s="5520" t="s">
        <v>5612</v>
      </c>
      <c r="B2" s="5522" t="s">
        <v>557</v>
      </c>
      <c r="C2" s="5522"/>
      <c r="D2" s="5522"/>
      <c r="E2" s="5522" t="s">
        <v>5611</v>
      </c>
      <c r="F2" s="5522"/>
      <c r="G2" s="5522"/>
      <c r="H2" s="5522"/>
      <c r="I2" s="5522"/>
      <c r="J2" s="5522"/>
      <c r="K2" s="5522"/>
      <c r="L2" s="5522"/>
      <c r="M2" s="5522"/>
      <c r="N2" s="5522" t="s">
        <v>5610</v>
      </c>
      <c r="O2" s="5522"/>
      <c r="P2" s="5522"/>
      <c r="Q2" s="5522" t="s">
        <v>5609</v>
      </c>
      <c r="R2" s="5523"/>
      <c r="S2" s="5524"/>
      <c r="U2" s="5207" t="s">
        <v>7930</v>
      </c>
    </row>
    <row r="3" spans="1:21" s="879" customFormat="1" ht="18" customHeight="1">
      <c r="A3" s="5521"/>
      <c r="B3" s="5518"/>
      <c r="C3" s="5518"/>
      <c r="D3" s="5518"/>
      <c r="E3" s="5518" t="s">
        <v>5608</v>
      </c>
      <c r="F3" s="5518"/>
      <c r="G3" s="5518"/>
      <c r="H3" s="5518" t="s">
        <v>5607</v>
      </c>
      <c r="I3" s="5518"/>
      <c r="J3" s="5518"/>
      <c r="K3" s="5518" t="s">
        <v>5606</v>
      </c>
      <c r="L3" s="5518"/>
      <c r="M3" s="5518"/>
      <c r="N3" s="5518"/>
      <c r="O3" s="5518"/>
      <c r="P3" s="5518"/>
      <c r="Q3" s="5525"/>
      <c r="R3" s="5525"/>
      <c r="S3" s="5519"/>
    </row>
    <row r="4" spans="1:21" s="879" customFormat="1" ht="19.5" customHeight="1">
      <c r="A4" s="5521"/>
      <c r="B4" s="3806" t="s">
        <v>5605</v>
      </c>
      <c r="C4" s="5518" t="s">
        <v>5031</v>
      </c>
      <c r="D4" s="5518"/>
      <c r="E4" s="3806" t="s">
        <v>5605</v>
      </c>
      <c r="F4" s="5518" t="s">
        <v>5031</v>
      </c>
      <c r="G4" s="5518"/>
      <c r="H4" s="3806" t="s">
        <v>5605</v>
      </c>
      <c r="I4" s="5518" t="s">
        <v>5031</v>
      </c>
      <c r="J4" s="5518"/>
      <c r="K4" s="3806" t="s">
        <v>5605</v>
      </c>
      <c r="L4" s="5518" t="s">
        <v>5031</v>
      </c>
      <c r="M4" s="5518"/>
      <c r="N4" s="3806" t="s">
        <v>5605</v>
      </c>
      <c r="O4" s="5518" t="s">
        <v>5031</v>
      </c>
      <c r="P4" s="5518"/>
      <c r="Q4" s="3806" t="s">
        <v>5605</v>
      </c>
      <c r="R4" s="5518" t="s">
        <v>5031</v>
      </c>
      <c r="S4" s="5519"/>
    </row>
    <row r="5" spans="1:21" ht="15.95" customHeight="1">
      <c r="A5" s="1467" t="s">
        <v>5604</v>
      </c>
      <c r="B5" s="840">
        <v>271</v>
      </c>
      <c r="C5" s="840">
        <v>1439</v>
      </c>
      <c r="D5" s="840" t="s">
        <v>5603</v>
      </c>
      <c r="E5" s="840">
        <v>184</v>
      </c>
      <c r="F5" s="840">
        <v>921</v>
      </c>
      <c r="G5" s="840" t="s">
        <v>5603</v>
      </c>
      <c r="H5" s="840">
        <v>79</v>
      </c>
      <c r="I5" s="840">
        <v>354</v>
      </c>
      <c r="J5" s="840" t="s">
        <v>5603</v>
      </c>
      <c r="K5" s="840">
        <v>5</v>
      </c>
      <c r="L5" s="840">
        <v>4</v>
      </c>
      <c r="M5" s="840" t="s">
        <v>5603</v>
      </c>
      <c r="N5" s="889">
        <v>3</v>
      </c>
      <c r="O5" s="889">
        <v>160</v>
      </c>
      <c r="P5" s="840" t="s">
        <v>5603</v>
      </c>
      <c r="Q5" s="1161">
        <v>0</v>
      </c>
      <c r="R5" s="1161">
        <v>0</v>
      </c>
      <c r="S5" s="1462"/>
    </row>
    <row r="6" spans="1:21" ht="15.95" customHeight="1">
      <c r="A6" s="1461">
        <v>10</v>
      </c>
      <c r="B6" s="840">
        <v>272</v>
      </c>
      <c r="C6" s="840">
        <v>1876</v>
      </c>
      <c r="D6" s="840" t="s">
        <v>5603</v>
      </c>
      <c r="E6" s="840">
        <v>158</v>
      </c>
      <c r="F6" s="840">
        <v>1522</v>
      </c>
      <c r="G6" s="840" t="s">
        <v>5603</v>
      </c>
      <c r="H6" s="840">
        <v>54</v>
      </c>
      <c r="I6" s="840">
        <v>338</v>
      </c>
      <c r="J6" s="840" t="s">
        <v>5603</v>
      </c>
      <c r="K6" s="840">
        <v>60</v>
      </c>
      <c r="L6" s="840">
        <v>16</v>
      </c>
      <c r="M6" s="840" t="s">
        <v>5603</v>
      </c>
      <c r="N6" s="889">
        <v>0</v>
      </c>
      <c r="O6" s="889">
        <v>0</v>
      </c>
      <c r="P6" s="840"/>
      <c r="Q6" s="1161">
        <v>0</v>
      </c>
      <c r="R6" s="1161">
        <v>0</v>
      </c>
      <c r="S6" s="1462"/>
    </row>
    <row r="7" spans="1:21" ht="15.95" customHeight="1">
      <c r="A7" s="1461">
        <v>15</v>
      </c>
      <c r="B7" s="840">
        <v>222</v>
      </c>
      <c r="C7" s="840">
        <v>633</v>
      </c>
      <c r="D7" s="840" t="s">
        <v>5603</v>
      </c>
      <c r="E7" s="840">
        <v>169</v>
      </c>
      <c r="F7" s="840">
        <v>539</v>
      </c>
      <c r="G7" s="840" t="s">
        <v>5603</v>
      </c>
      <c r="H7" s="840">
        <v>41</v>
      </c>
      <c r="I7" s="840">
        <v>64</v>
      </c>
      <c r="J7" s="840" t="s">
        <v>5603</v>
      </c>
      <c r="K7" s="840">
        <v>12</v>
      </c>
      <c r="L7" s="840">
        <v>30</v>
      </c>
      <c r="M7" s="840" t="s">
        <v>5603</v>
      </c>
      <c r="N7" s="889">
        <v>0</v>
      </c>
      <c r="O7" s="889">
        <v>0</v>
      </c>
      <c r="P7" s="840"/>
      <c r="Q7" s="1161">
        <v>0</v>
      </c>
      <c r="R7" s="1161">
        <v>0</v>
      </c>
      <c r="S7" s="1462"/>
    </row>
    <row r="8" spans="1:21" ht="15.95" customHeight="1">
      <c r="A8" s="1461">
        <v>20</v>
      </c>
      <c r="B8" s="840">
        <v>226</v>
      </c>
      <c r="C8" s="840">
        <v>1378</v>
      </c>
      <c r="D8" s="840" t="s">
        <v>5603</v>
      </c>
      <c r="E8" s="840">
        <v>137</v>
      </c>
      <c r="F8" s="840">
        <v>413</v>
      </c>
      <c r="G8" s="840" t="s">
        <v>5603</v>
      </c>
      <c r="H8" s="840">
        <v>88</v>
      </c>
      <c r="I8" s="840">
        <v>164</v>
      </c>
      <c r="J8" s="840" t="s">
        <v>5603</v>
      </c>
      <c r="K8" s="889">
        <v>0</v>
      </c>
      <c r="L8" s="889">
        <v>0</v>
      </c>
      <c r="M8" s="840" t="s">
        <v>5603</v>
      </c>
      <c r="N8" s="1161">
        <v>1</v>
      </c>
      <c r="O8" s="1161">
        <v>800</v>
      </c>
      <c r="P8" s="363"/>
      <c r="Q8" s="1161">
        <v>0</v>
      </c>
      <c r="R8" s="1161">
        <v>0</v>
      </c>
      <c r="S8" s="1462"/>
    </row>
    <row r="9" spans="1:21" ht="15.95" customHeight="1">
      <c r="A9" s="1461">
        <v>25</v>
      </c>
      <c r="B9" s="840">
        <v>177</v>
      </c>
      <c r="C9" s="840">
        <v>440</v>
      </c>
      <c r="D9" s="840" t="s">
        <v>5603</v>
      </c>
      <c r="E9" s="1162"/>
      <c r="F9" s="840">
        <v>210</v>
      </c>
      <c r="G9" s="840" t="s">
        <v>5603</v>
      </c>
      <c r="H9" s="1162"/>
      <c r="I9" s="840">
        <v>159</v>
      </c>
      <c r="J9" s="840" t="s">
        <v>5603</v>
      </c>
      <c r="K9" s="1163"/>
      <c r="L9" s="889">
        <v>42</v>
      </c>
      <c r="M9" s="840" t="s">
        <v>5603</v>
      </c>
      <c r="N9" s="1164"/>
      <c r="O9" s="1161">
        <v>275</v>
      </c>
      <c r="P9" s="363"/>
      <c r="Q9" s="1164"/>
      <c r="R9" s="1161">
        <v>0</v>
      </c>
      <c r="S9" s="1462"/>
    </row>
    <row r="10" spans="1:21" ht="15.95" customHeight="1">
      <c r="A10" s="1461">
        <v>30</v>
      </c>
      <c r="B10" s="840">
        <v>175</v>
      </c>
      <c r="C10" s="840">
        <v>409</v>
      </c>
      <c r="D10" s="840" t="s">
        <v>5603</v>
      </c>
      <c r="E10" s="1162"/>
      <c r="F10" s="840">
        <v>219</v>
      </c>
      <c r="G10" s="840" t="s">
        <v>5603</v>
      </c>
      <c r="H10" s="1162"/>
      <c r="I10" s="840">
        <v>163</v>
      </c>
      <c r="J10" s="840" t="s">
        <v>5603</v>
      </c>
      <c r="K10" s="1163"/>
      <c r="L10" s="889">
        <v>28</v>
      </c>
      <c r="M10" s="840" t="s">
        <v>5603</v>
      </c>
      <c r="N10" s="1164"/>
      <c r="O10" s="1161">
        <v>0</v>
      </c>
      <c r="P10" s="363"/>
      <c r="Q10" s="1164"/>
      <c r="R10" s="1161">
        <v>0</v>
      </c>
      <c r="S10" s="1462"/>
    </row>
    <row r="11" spans="1:21" ht="15.95" customHeight="1" thickBot="1">
      <c r="A11" s="4225" t="s">
        <v>6692</v>
      </c>
      <c r="B11" s="4226"/>
      <c r="C11" s="4226"/>
      <c r="D11" s="4226"/>
      <c r="E11" s="4226"/>
      <c r="F11" s="4226"/>
      <c r="G11" s="4226"/>
      <c r="H11" s="4226"/>
      <c r="I11" s="4226"/>
      <c r="J11" s="4226"/>
      <c r="K11" s="4227"/>
      <c r="L11" s="4227"/>
      <c r="M11" s="4226"/>
      <c r="N11" s="4228"/>
      <c r="O11" s="4228"/>
      <c r="P11" s="2447"/>
      <c r="Q11" s="4228"/>
      <c r="R11" s="4228"/>
      <c r="S11" s="4229"/>
    </row>
    <row r="12" spans="1:21" ht="16.5" customHeight="1">
      <c r="A12" s="603" t="s">
        <v>5601</v>
      </c>
      <c r="S12" s="898" t="s">
        <v>5602</v>
      </c>
    </row>
    <row r="18" spans="11:11">
      <c r="K18" s="896"/>
    </row>
  </sheetData>
  <mergeCells count="14">
    <mergeCell ref="I4:J4"/>
    <mergeCell ref="L4:M4"/>
    <mergeCell ref="O4:P4"/>
    <mergeCell ref="R4:S4"/>
    <mergeCell ref="A2:A4"/>
    <mergeCell ref="B2:D3"/>
    <mergeCell ref="E2:M2"/>
    <mergeCell ref="N2:P3"/>
    <mergeCell ref="Q2:S3"/>
    <mergeCell ref="E3:G3"/>
    <mergeCell ref="H3:J3"/>
    <mergeCell ref="K3:M3"/>
    <mergeCell ref="C4:D4"/>
    <mergeCell ref="F4:G4"/>
  </mergeCells>
  <phoneticPr fontId="2"/>
  <hyperlinks>
    <hyperlink ref="U2" location="目次!F44" display="目　次" xr:uid="{00000000-0004-0000-23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19"/>
  <sheetViews>
    <sheetView showGridLines="0" zoomScaleNormal="100" workbookViewId="0">
      <selection activeCell="O2" sqref="O2"/>
    </sheetView>
  </sheetViews>
  <sheetFormatPr defaultRowHeight="13.5"/>
  <cols>
    <col min="1" max="1" width="6.625" style="603" customWidth="1"/>
    <col min="2" max="13" width="6.5" style="603" customWidth="1"/>
    <col min="14" max="16384" width="9" style="603"/>
  </cols>
  <sheetData>
    <row r="1" spans="1:15" ht="21" customHeight="1" thickBot="1">
      <c r="A1" s="1558" t="s">
        <v>5626</v>
      </c>
    </row>
    <row r="2" spans="1:15" s="879" customFormat="1" ht="15.95" customHeight="1">
      <c r="A2" s="5526" t="s">
        <v>780</v>
      </c>
      <c r="B2" s="5528" t="s">
        <v>5625</v>
      </c>
      <c r="C2" s="5528"/>
      <c r="D2" s="5528"/>
      <c r="E2" s="5528"/>
      <c r="F2" s="5529"/>
      <c r="G2" s="5530" t="s">
        <v>5624</v>
      </c>
      <c r="H2" s="5528"/>
      <c r="I2" s="5529"/>
      <c r="J2" s="5530" t="s">
        <v>5623</v>
      </c>
      <c r="K2" s="5528"/>
      <c r="L2" s="5528"/>
      <c r="M2" s="5531"/>
      <c r="O2" s="5207" t="s">
        <v>7930</v>
      </c>
    </row>
    <row r="3" spans="1:15" s="879" customFormat="1" ht="15.75" customHeight="1">
      <c r="A3" s="5527"/>
      <c r="B3" s="1466" t="s">
        <v>557</v>
      </c>
      <c r="C3" s="1165" t="s">
        <v>5620</v>
      </c>
      <c r="D3" s="1165" t="s">
        <v>5622</v>
      </c>
      <c r="E3" s="1165" t="s">
        <v>5621</v>
      </c>
      <c r="F3" s="1165" t="s">
        <v>315</v>
      </c>
      <c r="G3" s="1165" t="s">
        <v>557</v>
      </c>
      <c r="H3" s="1165" t="s">
        <v>5620</v>
      </c>
      <c r="I3" s="1165" t="s">
        <v>5619</v>
      </c>
      <c r="J3" s="1165" t="s">
        <v>557</v>
      </c>
      <c r="K3" s="1165" t="s">
        <v>5618</v>
      </c>
      <c r="L3" s="1165" t="s">
        <v>5617</v>
      </c>
      <c r="M3" s="1463" t="s">
        <v>315</v>
      </c>
    </row>
    <row r="4" spans="1:15" ht="15.95" customHeight="1">
      <c r="A4" s="1464" t="s">
        <v>5616</v>
      </c>
      <c r="B4" s="1438">
        <v>30</v>
      </c>
      <c r="C4" s="1438">
        <v>25</v>
      </c>
      <c r="D4" s="1438">
        <v>2</v>
      </c>
      <c r="E4" s="1438">
        <v>1</v>
      </c>
      <c r="F4" s="1438">
        <v>6</v>
      </c>
      <c r="G4" s="1438">
        <v>13</v>
      </c>
      <c r="H4" s="1438">
        <v>12</v>
      </c>
      <c r="I4" s="1438">
        <v>1</v>
      </c>
      <c r="J4" s="1438">
        <v>12</v>
      </c>
      <c r="K4" s="1438">
        <v>2</v>
      </c>
      <c r="L4" s="1438">
        <v>12</v>
      </c>
      <c r="M4" s="1465" t="s">
        <v>219</v>
      </c>
    </row>
    <row r="5" spans="1:15" ht="15.95" customHeight="1">
      <c r="A5" s="1464">
        <v>10</v>
      </c>
      <c r="B5" s="1438">
        <v>19</v>
      </c>
      <c r="C5" s="1438">
        <v>15</v>
      </c>
      <c r="D5" s="1438">
        <v>1</v>
      </c>
      <c r="E5" s="1438">
        <v>3</v>
      </c>
      <c r="F5" s="1438">
        <v>6</v>
      </c>
      <c r="G5" s="1438">
        <v>2</v>
      </c>
      <c r="H5" s="1438">
        <v>1</v>
      </c>
      <c r="I5" s="1438">
        <v>1</v>
      </c>
      <c r="J5" s="1438">
        <v>11</v>
      </c>
      <c r="K5" s="1438">
        <v>3</v>
      </c>
      <c r="L5" s="1438">
        <v>9</v>
      </c>
      <c r="M5" s="1465" t="s">
        <v>219</v>
      </c>
    </row>
    <row r="6" spans="1:15" ht="15.95" customHeight="1">
      <c r="A6" s="1464">
        <v>15</v>
      </c>
      <c r="B6" s="1438">
        <v>9</v>
      </c>
      <c r="C6" s="1438">
        <v>6</v>
      </c>
      <c r="D6" s="1438">
        <v>1</v>
      </c>
      <c r="E6" s="1438">
        <v>3</v>
      </c>
      <c r="F6" s="1438">
        <v>5</v>
      </c>
      <c r="G6" s="1438">
        <v>3</v>
      </c>
      <c r="H6" s="1438">
        <v>2</v>
      </c>
      <c r="I6" s="1438">
        <v>1</v>
      </c>
      <c r="J6" s="1438">
        <v>6</v>
      </c>
      <c r="K6" s="1438">
        <v>1</v>
      </c>
      <c r="L6" s="1438">
        <v>5</v>
      </c>
      <c r="M6" s="1465" t="s">
        <v>219</v>
      </c>
    </row>
    <row r="7" spans="1:15" ht="15.95" customHeight="1">
      <c r="A7" s="1464">
        <v>20</v>
      </c>
      <c r="B7" s="1438">
        <v>8</v>
      </c>
      <c r="C7" s="1438">
        <v>2</v>
      </c>
      <c r="D7" s="1438">
        <v>1</v>
      </c>
      <c r="E7" s="1438">
        <v>3</v>
      </c>
      <c r="F7" s="1438">
        <v>8</v>
      </c>
      <c r="G7" s="1438" t="s">
        <v>1946</v>
      </c>
      <c r="H7" s="1438" t="s">
        <v>1946</v>
      </c>
      <c r="I7" s="1438" t="s">
        <v>1946</v>
      </c>
      <c r="J7" s="1438">
        <v>5</v>
      </c>
      <c r="K7" s="1438">
        <v>1</v>
      </c>
      <c r="L7" s="1438">
        <v>4</v>
      </c>
      <c r="M7" s="1465" t="s">
        <v>1946</v>
      </c>
    </row>
    <row r="8" spans="1:15" ht="15.95" customHeight="1">
      <c r="A8" s="1464">
        <v>25</v>
      </c>
      <c r="B8" s="1438">
        <v>10</v>
      </c>
      <c r="C8" s="1438">
        <v>2</v>
      </c>
      <c r="D8" s="1438">
        <v>1</v>
      </c>
      <c r="E8" s="1438">
        <v>1</v>
      </c>
      <c r="F8" s="1438">
        <v>8</v>
      </c>
      <c r="G8" s="1438">
        <v>1</v>
      </c>
      <c r="H8" s="1438" t="s">
        <v>1946</v>
      </c>
      <c r="I8" s="1438">
        <v>1</v>
      </c>
      <c r="J8" s="1438">
        <v>3</v>
      </c>
      <c r="K8" s="1438">
        <v>1</v>
      </c>
      <c r="L8" s="1438">
        <v>2</v>
      </c>
      <c r="M8" s="1465" t="s">
        <v>1946</v>
      </c>
    </row>
    <row r="9" spans="1:15" ht="15.95" customHeight="1">
      <c r="A9" s="1464">
        <v>30</v>
      </c>
      <c r="B9" s="1438">
        <v>8</v>
      </c>
      <c r="C9" s="1438">
        <v>1</v>
      </c>
      <c r="D9" s="1438" t="s">
        <v>1946</v>
      </c>
      <c r="E9" s="1438">
        <v>2</v>
      </c>
      <c r="F9" s="1438">
        <v>7</v>
      </c>
      <c r="G9" s="1438">
        <v>1</v>
      </c>
      <c r="H9" s="1438" t="s">
        <v>1946</v>
      </c>
      <c r="I9" s="1438" t="s">
        <v>1946</v>
      </c>
      <c r="J9" s="1438">
        <v>2</v>
      </c>
      <c r="K9" s="1438" t="s">
        <v>1946</v>
      </c>
      <c r="L9" s="1574"/>
      <c r="M9" s="1465">
        <v>2</v>
      </c>
    </row>
    <row r="10" spans="1:15" ht="15.95" customHeight="1" thickBot="1">
      <c r="A10" s="4230" t="s">
        <v>6693</v>
      </c>
      <c r="B10" s="4226"/>
      <c r="C10" s="4231"/>
      <c r="D10" s="4231"/>
      <c r="E10" s="4231"/>
      <c r="F10" s="4231"/>
      <c r="G10" s="4231"/>
      <c r="H10" s="4231"/>
      <c r="I10" s="4231"/>
      <c r="J10" s="4231"/>
      <c r="K10" s="4231"/>
      <c r="L10" s="4232"/>
      <c r="M10" s="4233"/>
    </row>
    <row r="11" spans="1:15" ht="17.25" customHeight="1">
      <c r="A11" s="603" t="s">
        <v>5615</v>
      </c>
      <c r="M11" s="898" t="s">
        <v>6047</v>
      </c>
    </row>
    <row r="15" spans="1:15">
      <c r="A15" s="896"/>
      <c r="B15" s="903"/>
      <c r="C15" s="903"/>
      <c r="D15" s="903"/>
      <c r="E15" s="903"/>
      <c r="F15" s="903"/>
      <c r="G15" s="903"/>
      <c r="H15" s="903"/>
      <c r="I15" s="903"/>
      <c r="J15" s="903"/>
      <c r="K15" s="903"/>
      <c r="L15" s="903"/>
      <c r="M15" s="903"/>
      <c r="N15" s="896"/>
    </row>
    <row r="16" spans="1:15">
      <c r="A16" s="902"/>
      <c r="B16" s="901"/>
      <c r="C16" s="901"/>
      <c r="D16" s="901"/>
      <c r="E16" s="901"/>
      <c r="F16" s="901"/>
      <c r="G16" s="901"/>
      <c r="H16" s="901"/>
      <c r="I16" s="901"/>
      <c r="J16" s="901"/>
      <c r="K16" s="901"/>
      <c r="L16" s="901"/>
      <c r="M16" s="901"/>
      <c r="N16" s="896"/>
    </row>
    <row r="17" spans="1:14">
      <c r="A17" s="902"/>
      <c r="B17" s="901"/>
      <c r="C17" s="901"/>
      <c r="D17" s="901"/>
      <c r="E17" s="901"/>
      <c r="F17" s="901"/>
      <c r="G17" s="901"/>
      <c r="H17" s="901"/>
      <c r="I17" s="901"/>
      <c r="J17" s="901"/>
      <c r="K17" s="901"/>
      <c r="L17" s="901"/>
      <c r="M17" s="901"/>
      <c r="N17" s="896"/>
    </row>
    <row r="18" spans="1:14">
      <c r="A18" s="900"/>
      <c r="B18" s="899"/>
      <c r="C18" s="899"/>
      <c r="D18" s="899"/>
      <c r="E18" s="899"/>
      <c r="F18" s="899"/>
      <c r="G18" s="899"/>
      <c r="H18" s="899"/>
      <c r="I18" s="899"/>
      <c r="J18" s="899"/>
      <c r="K18" s="899"/>
      <c r="L18" s="899"/>
      <c r="M18" s="899"/>
      <c r="N18" s="896"/>
    </row>
    <row r="19" spans="1:14">
      <c r="J19" s="896"/>
    </row>
  </sheetData>
  <mergeCells count="4">
    <mergeCell ref="A2:A3"/>
    <mergeCell ref="B2:F2"/>
    <mergeCell ref="G2:I2"/>
    <mergeCell ref="J2:M2"/>
  </mergeCells>
  <phoneticPr fontId="2"/>
  <hyperlinks>
    <hyperlink ref="O2" location="目次!F45" display="目　次" xr:uid="{00000000-0004-0000-24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37"/>
  <sheetViews>
    <sheetView showGridLines="0" topLeftCell="A7" zoomScaleNormal="100" zoomScaleSheetLayoutView="100" workbookViewId="0">
      <selection activeCell="M2" sqref="M2"/>
    </sheetView>
  </sheetViews>
  <sheetFormatPr defaultRowHeight="12.75"/>
  <cols>
    <col min="1" max="1" width="7" style="64" customWidth="1"/>
    <col min="2" max="2" width="7.125" style="64" bestFit="1" customWidth="1"/>
    <col min="3" max="3" width="9.875" style="64" bestFit="1" customWidth="1"/>
    <col min="4" max="4" width="6.125" style="64" customWidth="1"/>
    <col min="5" max="5" width="9.875" style="64" bestFit="1" customWidth="1"/>
    <col min="6" max="6" width="6.125" style="64" customWidth="1"/>
    <col min="7" max="7" width="9.875" style="64" bestFit="1" customWidth="1"/>
    <col min="8" max="8" width="6.125" style="64" customWidth="1"/>
    <col min="9" max="9" width="9.875" style="64" bestFit="1" customWidth="1"/>
    <col min="10" max="10" width="6.125" style="64" customWidth="1"/>
    <col min="11" max="11" width="8.75" style="64" customWidth="1"/>
    <col min="12" max="16384" width="9" style="64"/>
  </cols>
  <sheetData>
    <row r="1" spans="1:14" ht="21" customHeight="1" thickBot="1">
      <c r="A1" s="1575" t="s">
        <v>2046</v>
      </c>
      <c r="B1" s="3817"/>
      <c r="C1" s="3817"/>
      <c r="D1" s="2527"/>
      <c r="E1" s="2527"/>
      <c r="F1" s="3817"/>
      <c r="G1" s="3817"/>
      <c r="H1" s="2527"/>
      <c r="I1" s="2527"/>
      <c r="J1" s="3817"/>
      <c r="K1" s="3817" t="s">
        <v>2045</v>
      </c>
    </row>
    <row r="2" spans="1:14" s="65" customFormat="1" ht="16.5" customHeight="1">
      <c r="A2" s="5532" t="s">
        <v>2044</v>
      </c>
      <c r="B2" s="1576" t="s">
        <v>2043</v>
      </c>
      <c r="C2" s="1271"/>
      <c r="D2" s="1577" t="s">
        <v>2042</v>
      </c>
      <c r="E2" s="1578"/>
      <c r="F2" s="1578"/>
      <c r="G2" s="1578"/>
      <c r="H2" s="1576" t="s">
        <v>2041</v>
      </c>
      <c r="I2" s="1271"/>
      <c r="J2" s="1576" t="s">
        <v>2040</v>
      </c>
      <c r="K2" s="1271"/>
      <c r="M2" s="5207" t="s">
        <v>8125</v>
      </c>
    </row>
    <row r="3" spans="1:14" s="65" customFormat="1" ht="15" customHeight="1">
      <c r="A3" s="5533"/>
      <c r="B3" s="1579"/>
      <c r="C3" s="1580"/>
      <c r="D3" s="132" t="s">
        <v>2039</v>
      </c>
      <c r="E3" s="131"/>
      <c r="F3" s="132" t="s">
        <v>2038</v>
      </c>
      <c r="G3" s="131"/>
      <c r="H3" s="1581"/>
      <c r="I3" s="3822"/>
      <c r="J3" s="1581"/>
      <c r="K3" s="3822"/>
    </row>
    <row r="4" spans="1:14" s="65" customFormat="1" ht="18" customHeight="1">
      <c r="A4" s="5534"/>
      <c r="B4" s="3823" t="s">
        <v>2037</v>
      </c>
      <c r="C4" s="3823" t="s">
        <v>2036</v>
      </c>
      <c r="D4" s="3823" t="s">
        <v>2037</v>
      </c>
      <c r="E4" s="3823" t="s">
        <v>2036</v>
      </c>
      <c r="F4" s="3823" t="s">
        <v>2037</v>
      </c>
      <c r="G4" s="3823" t="s">
        <v>2036</v>
      </c>
      <c r="H4" s="3823" t="s">
        <v>2037</v>
      </c>
      <c r="I4" s="3823" t="s">
        <v>2036</v>
      </c>
      <c r="J4" s="3823" t="s">
        <v>2037</v>
      </c>
      <c r="K4" s="3823" t="s">
        <v>2036</v>
      </c>
    </row>
    <row r="5" spans="1:14" ht="19.5" customHeight="1">
      <c r="A5" s="1582">
        <v>2</v>
      </c>
      <c r="B5" s="1583">
        <v>16737</v>
      </c>
      <c r="C5" s="1583">
        <v>7535464</v>
      </c>
      <c r="D5" s="1583">
        <v>7905</v>
      </c>
      <c r="E5" s="1583">
        <v>2111292</v>
      </c>
      <c r="F5" s="1583">
        <v>3730</v>
      </c>
      <c r="G5" s="1583">
        <v>1580130</v>
      </c>
      <c r="H5" s="1583">
        <v>5102</v>
      </c>
      <c r="I5" s="1583">
        <v>3844042</v>
      </c>
      <c r="J5" s="1584" t="s">
        <v>2022</v>
      </c>
      <c r="K5" s="1584" t="s">
        <v>2022</v>
      </c>
    </row>
    <row r="6" spans="1:14" ht="19.5" customHeight="1">
      <c r="A6" s="1582">
        <v>3</v>
      </c>
      <c r="B6" s="1583">
        <v>20149</v>
      </c>
      <c r="C6" s="1583">
        <v>7498908</v>
      </c>
      <c r="D6" s="1583">
        <v>7429</v>
      </c>
      <c r="E6" s="1583">
        <v>1987596</v>
      </c>
      <c r="F6" s="1583">
        <v>3860</v>
      </c>
      <c r="G6" s="1583">
        <v>1730781</v>
      </c>
      <c r="H6" s="1583">
        <v>8860</v>
      </c>
      <c r="I6" s="1583">
        <v>3780531</v>
      </c>
      <c r="J6" s="1584" t="s">
        <v>2022</v>
      </c>
      <c r="K6" s="1584" t="s">
        <v>2022</v>
      </c>
    </row>
    <row r="7" spans="1:14" ht="19.5" customHeight="1">
      <c r="A7" s="1582" t="s">
        <v>6443</v>
      </c>
      <c r="B7" s="1583">
        <v>19914</v>
      </c>
      <c r="C7" s="1583">
        <v>7543284</v>
      </c>
      <c r="D7" s="1583">
        <v>7486</v>
      </c>
      <c r="E7" s="1583">
        <v>2030922</v>
      </c>
      <c r="F7" s="1583">
        <v>4023</v>
      </c>
      <c r="G7" s="1583">
        <v>1720194</v>
      </c>
      <c r="H7" s="1583">
        <v>8405</v>
      </c>
      <c r="I7" s="1583">
        <v>3792158</v>
      </c>
      <c r="J7" s="1584"/>
      <c r="K7" s="1584"/>
    </row>
    <row r="8" spans="1:14" ht="19.5" customHeight="1">
      <c r="A8" s="3053" t="s">
        <v>6444</v>
      </c>
      <c r="B8" s="3054">
        <v>12279</v>
      </c>
      <c r="C8" s="3055">
        <v>4089276</v>
      </c>
      <c r="D8" s="3055">
        <v>8224</v>
      </c>
      <c r="E8" s="3055">
        <v>2204950</v>
      </c>
      <c r="F8" s="3055">
        <v>4055</v>
      </c>
      <c r="G8" s="3055">
        <v>1884326</v>
      </c>
      <c r="H8" s="3055">
        <v>7787.3899999999994</v>
      </c>
      <c r="I8" s="3055">
        <v>3832411</v>
      </c>
      <c r="J8" s="1181" t="s">
        <v>2035</v>
      </c>
      <c r="K8" s="1181" t="s">
        <v>2035</v>
      </c>
      <c r="L8" s="254"/>
      <c r="M8" s="254"/>
      <c r="N8" s="254"/>
    </row>
    <row r="9" spans="1:14" s="129" customFormat="1" ht="15" customHeight="1">
      <c r="A9" s="3821"/>
      <c r="B9" s="3054"/>
      <c r="C9" s="3055"/>
      <c r="D9" s="3055"/>
      <c r="E9" s="3055"/>
      <c r="F9" s="3055"/>
      <c r="G9" s="3055"/>
      <c r="H9" s="3055"/>
      <c r="I9" s="3055"/>
      <c r="J9" s="1181"/>
      <c r="K9" s="3055"/>
      <c r="L9" s="64"/>
      <c r="M9" s="64"/>
    </row>
    <row r="10" spans="1:14" ht="18" customHeight="1">
      <c r="A10" s="3384" t="s">
        <v>2034</v>
      </c>
      <c r="B10" s="3056">
        <v>844</v>
      </c>
      <c r="C10" s="3057">
        <v>289504</v>
      </c>
      <c r="D10" s="3057">
        <v>685</v>
      </c>
      <c r="E10" s="3057">
        <v>198358</v>
      </c>
      <c r="F10" s="3057">
        <v>159</v>
      </c>
      <c r="G10" s="3057">
        <v>91146</v>
      </c>
      <c r="H10" s="3057">
        <v>692.4</v>
      </c>
      <c r="I10" s="3057">
        <v>313074</v>
      </c>
      <c r="J10" s="1181" t="s">
        <v>2022</v>
      </c>
      <c r="K10" s="1181" t="s">
        <v>2022</v>
      </c>
    </row>
    <row r="11" spans="1:14" s="396" customFormat="1" ht="19.5" customHeight="1">
      <c r="A11" s="3384" t="s">
        <v>2033</v>
      </c>
      <c r="B11" s="3056">
        <v>1068</v>
      </c>
      <c r="C11" s="3057">
        <v>302616</v>
      </c>
      <c r="D11" s="3057">
        <v>901</v>
      </c>
      <c r="E11" s="3057">
        <v>212584</v>
      </c>
      <c r="F11" s="3057">
        <v>167</v>
      </c>
      <c r="G11" s="3057">
        <v>90032</v>
      </c>
      <c r="H11" s="3057">
        <v>649.64</v>
      </c>
      <c r="I11" s="3057">
        <v>313461</v>
      </c>
      <c r="J11" s="1181" t="s">
        <v>2022</v>
      </c>
      <c r="K11" s="1181" t="s">
        <v>2022</v>
      </c>
    </row>
    <row r="12" spans="1:14" s="396" customFormat="1" ht="19.5" customHeight="1">
      <c r="A12" s="3384" t="s">
        <v>2032</v>
      </c>
      <c r="B12" s="3056">
        <v>1007</v>
      </c>
      <c r="C12" s="3057">
        <v>292996</v>
      </c>
      <c r="D12" s="3057">
        <v>829</v>
      </c>
      <c r="E12" s="3057">
        <v>206708</v>
      </c>
      <c r="F12" s="3057">
        <v>178</v>
      </c>
      <c r="G12" s="3057">
        <v>86288</v>
      </c>
      <c r="H12" s="3057">
        <v>618.89</v>
      </c>
      <c r="I12" s="3057">
        <v>291892</v>
      </c>
      <c r="J12" s="1181" t="s">
        <v>2022</v>
      </c>
      <c r="K12" s="1181" t="s">
        <v>2022</v>
      </c>
    </row>
    <row r="13" spans="1:14" s="396" customFormat="1" ht="19.5" customHeight="1">
      <c r="A13" s="3384" t="s">
        <v>2031</v>
      </c>
      <c r="B13" s="3056">
        <v>876</v>
      </c>
      <c r="C13" s="3057">
        <v>268071</v>
      </c>
      <c r="D13" s="3057">
        <v>624</v>
      </c>
      <c r="E13" s="3057">
        <v>156390</v>
      </c>
      <c r="F13" s="3057">
        <v>252</v>
      </c>
      <c r="G13" s="3057">
        <v>111681</v>
      </c>
      <c r="H13" s="3057">
        <v>643.86</v>
      </c>
      <c r="I13" s="3057">
        <v>320298</v>
      </c>
      <c r="J13" s="1181" t="s">
        <v>2022</v>
      </c>
      <c r="K13" s="1181" t="s">
        <v>2022</v>
      </c>
    </row>
    <row r="14" spans="1:14" s="396" customFormat="1" ht="19.5" customHeight="1">
      <c r="A14" s="3384" t="s">
        <v>2030</v>
      </c>
      <c r="B14" s="3056">
        <v>1018</v>
      </c>
      <c r="C14" s="3057">
        <v>316730</v>
      </c>
      <c r="D14" s="3057">
        <v>627</v>
      </c>
      <c r="E14" s="3057">
        <v>163845</v>
      </c>
      <c r="F14" s="3057">
        <v>391</v>
      </c>
      <c r="G14" s="3057">
        <v>152885</v>
      </c>
      <c r="H14" s="3057">
        <v>669.21</v>
      </c>
      <c r="I14" s="3057">
        <v>333786</v>
      </c>
      <c r="J14" s="1181" t="s">
        <v>2022</v>
      </c>
      <c r="K14" s="1181" t="s">
        <v>2022</v>
      </c>
    </row>
    <row r="15" spans="1:14" s="396" customFormat="1" ht="19.5" customHeight="1">
      <c r="A15" s="3384" t="s">
        <v>2029</v>
      </c>
      <c r="B15" s="3056">
        <v>1255</v>
      </c>
      <c r="C15" s="3057">
        <v>448720</v>
      </c>
      <c r="D15" s="3057">
        <v>764</v>
      </c>
      <c r="E15" s="3057">
        <v>228875</v>
      </c>
      <c r="F15" s="3057">
        <v>491</v>
      </c>
      <c r="G15" s="3057">
        <v>219845</v>
      </c>
      <c r="H15" s="3057">
        <v>604.54999999999995</v>
      </c>
      <c r="I15" s="3057">
        <v>292674</v>
      </c>
      <c r="J15" s="1181" t="s">
        <v>2022</v>
      </c>
      <c r="K15" s="1181" t="s">
        <v>2022</v>
      </c>
    </row>
    <row r="16" spans="1:14" s="396" customFormat="1" ht="19.5" customHeight="1">
      <c r="A16" s="3384" t="s">
        <v>2028</v>
      </c>
      <c r="B16" s="3056">
        <v>1227</v>
      </c>
      <c r="C16" s="3057">
        <v>445077</v>
      </c>
      <c r="D16" s="3057">
        <v>711</v>
      </c>
      <c r="E16" s="3057">
        <v>229777</v>
      </c>
      <c r="F16" s="3057">
        <v>516</v>
      </c>
      <c r="G16" s="3057">
        <v>215300</v>
      </c>
      <c r="H16" s="3057">
        <v>654.57000000000005</v>
      </c>
      <c r="I16" s="3057">
        <v>312582</v>
      </c>
      <c r="J16" s="1181" t="s">
        <v>2022</v>
      </c>
      <c r="K16" s="1181" t="s">
        <v>2022</v>
      </c>
    </row>
    <row r="17" spans="1:12" s="396" customFormat="1" ht="19.5" customHeight="1">
      <c r="A17" s="3384" t="s">
        <v>2027</v>
      </c>
      <c r="B17" s="3056">
        <v>1257</v>
      </c>
      <c r="C17" s="3057">
        <v>370500</v>
      </c>
      <c r="D17" s="3057">
        <v>645</v>
      </c>
      <c r="E17" s="3057">
        <v>166304</v>
      </c>
      <c r="F17" s="3057">
        <v>612</v>
      </c>
      <c r="G17" s="3057">
        <v>204196</v>
      </c>
      <c r="H17" s="3057">
        <v>668.06</v>
      </c>
      <c r="I17" s="3057">
        <v>304543</v>
      </c>
      <c r="J17" s="1181" t="s">
        <v>2022</v>
      </c>
      <c r="K17" s="1181" t="s">
        <v>2022</v>
      </c>
    </row>
    <row r="18" spans="1:12" s="396" customFormat="1" ht="19.5" customHeight="1">
      <c r="A18" s="3384" t="s">
        <v>2026</v>
      </c>
      <c r="B18" s="3056">
        <v>1313</v>
      </c>
      <c r="C18" s="3057">
        <v>542151</v>
      </c>
      <c r="D18" s="3057">
        <v>664</v>
      </c>
      <c r="E18" s="3057">
        <v>176900</v>
      </c>
      <c r="F18" s="3057">
        <v>649</v>
      </c>
      <c r="G18" s="3057">
        <v>365251</v>
      </c>
      <c r="H18" s="3057">
        <v>814.31</v>
      </c>
      <c r="I18" s="3057">
        <v>502321</v>
      </c>
      <c r="J18" s="1181" t="s">
        <v>2022</v>
      </c>
      <c r="K18" s="1181" t="s">
        <v>2022</v>
      </c>
    </row>
    <row r="19" spans="1:12" s="396" customFormat="1" ht="19.5" customHeight="1">
      <c r="A19" s="3384" t="s">
        <v>2025</v>
      </c>
      <c r="B19" s="3056">
        <v>790</v>
      </c>
      <c r="C19" s="3057">
        <v>262312</v>
      </c>
      <c r="D19" s="3057">
        <v>523</v>
      </c>
      <c r="E19" s="3057">
        <v>129605</v>
      </c>
      <c r="F19" s="3057">
        <v>267</v>
      </c>
      <c r="G19" s="3057">
        <v>132707</v>
      </c>
      <c r="H19" s="3057">
        <v>569.66999999999996</v>
      </c>
      <c r="I19" s="3057">
        <v>273568</v>
      </c>
      <c r="J19" s="1181" t="s">
        <v>2022</v>
      </c>
      <c r="K19" s="1181" t="s">
        <v>2022</v>
      </c>
    </row>
    <row r="20" spans="1:12" s="396" customFormat="1" ht="19.5" customHeight="1">
      <c r="A20" s="3384" t="s">
        <v>2024</v>
      </c>
      <c r="B20" s="3056">
        <v>807</v>
      </c>
      <c r="C20" s="3057">
        <v>259761</v>
      </c>
      <c r="D20" s="3057">
        <v>603</v>
      </c>
      <c r="E20" s="3057">
        <v>150145</v>
      </c>
      <c r="F20" s="3057">
        <v>204</v>
      </c>
      <c r="G20" s="3057">
        <v>109616</v>
      </c>
      <c r="H20" s="3057">
        <v>571.95000000000005</v>
      </c>
      <c r="I20" s="3057">
        <v>271769</v>
      </c>
      <c r="J20" s="1181" t="s">
        <v>2022</v>
      </c>
      <c r="K20" s="1181" t="s">
        <v>2022</v>
      </c>
    </row>
    <row r="21" spans="1:12" s="396" customFormat="1" ht="19.5" customHeight="1" thickBot="1">
      <c r="A21" s="3385" t="s">
        <v>2023</v>
      </c>
      <c r="B21" s="3058">
        <v>817</v>
      </c>
      <c r="C21" s="3059">
        <v>290838</v>
      </c>
      <c r="D21" s="3059">
        <v>648</v>
      </c>
      <c r="E21" s="3059">
        <v>185459</v>
      </c>
      <c r="F21" s="3059">
        <v>169</v>
      </c>
      <c r="G21" s="3059">
        <v>105379</v>
      </c>
      <c r="H21" s="3059">
        <v>630.28</v>
      </c>
      <c r="I21" s="3059">
        <v>302443</v>
      </c>
      <c r="J21" s="3386" t="s">
        <v>2022</v>
      </c>
      <c r="K21" s="3386" t="s">
        <v>2022</v>
      </c>
    </row>
    <row r="22" spans="1:12" s="396" customFormat="1" ht="19.5" customHeight="1">
      <c r="A22" s="2032"/>
      <c r="B22" s="2032"/>
      <c r="C22" s="2033"/>
      <c r="D22" s="2032"/>
      <c r="E22" s="2032"/>
      <c r="F22" s="2032"/>
      <c r="G22" s="2032"/>
      <c r="H22" s="2032"/>
      <c r="I22" s="2032"/>
      <c r="J22" s="3060"/>
      <c r="K22" s="3060"/>
    </row>
    <row r="23" spans="1:12" ht="16.5" customHeight="1">
      <c r="A23" s="3053" t="s">
        <v>6904</v>
      </c>
      <c r="B23" s="3054">
        <v>12221</v>
      </c>
      <c r="C23" s="3055">
        <v>4632969</v>
      </c>
      <c r="D23" s="3055">
        <v>8383</v>
      </c>
      <c r="E23" s="3055">
        <v>2590075</v>
      </c>
      <c r="F23" s="3055">
        <v>3838</v>
      </c>
      <c r="G23" s="3055">
        <v>2042894</v>
      </c>
      <c r="H23" s="3055">
        <v>5990.7800000000007</v>
      </c>
      <c r="I23" s="3055">
        <v>3035431</v>
      </c>
      <c r="J23" s="1181" t="s">
        <v>2035</v>
      </c>
      <c r="K23" s="1181" t="s">
        <v>2035</v>
      </c>
      <c r="L23" s="254"/>
    </row>
    <row r="24" spans="1:12" ht="15.95" customHeight="1">
      <c r="A24" s="3821"/>
      <c r="B24" s="3054"/>
      <c r="C24" s="3055"/>
      <c r="D24" s="3055"/>
      <c r="E24" s="3055"/>
      <c r="F24" s="3055"/>
      <c r="G24" s="3055"/>
      <c r="H24" s="3055"/>
      <c r="I24" s="3055"/>
      <c r="J24" s="1181"/>
      <c r="K24" s="3055"/>
    </row>
    <row r="25" spans="1:12" ht="15.95" customHeight="1">
      <c r="A25" s="3384" t="s">
        <v>2034</v>
      </c>
      <c r="B25" s="3056">
        <v>930</v>
      </c>
      <c r="C25" s="3057">
        <v>336228</v>
      </c>
      <c r="D25" s="3057">
        <v>774</v>
      </c>
      <c r="E25" s="3057">
        <v>242922</v>
      </c>
      <c r="F25" s="3057">
        <v>156</v>
      </c>
      <c r="G25" s="3057">
        <v>93306</v>
      </c>
      <c r="H25" s="3057">
        <v>544.16</v>
      </c>
      <c r="I25" s="3057">
        <v>259419</v>
      </c>
      <c r="J25" s="1181" t="s">
        <v>2022</v>
      </c>
      <c r="K25" s="1181" t="s">
        <v>2022</v>
      </c>
    </row>
    <row r="26" spans="1:12" ht="15.95" customHeight="1">
      <c r="A26" s="3384" t="s">
        <v>2033</v>
      </c>
      <c r="B26" s="3056">
        <v>1044</v>
      </c>
      <c r="C26" s="3057">
        <v>341965</v>
      </c>
      <c r="D26" s="3057">
        <v>877</v>
      </c>
      <c r="E26" s="3057">
        <v>249754</v>
      </c>
      <c r="F26" s="3057">
        <v>167</v>
      </c>
      <c r="G26" s="3057">
        <v>92211</v>
      </c>
      <c r="H26" s="3057">
        <v>508.9</v>
      </c>
      <c r="I26" s="3057">
        <v>255486</v>
      </c>
      <c r="J26" s="1181" t="s">
        <v>2022</v>
      </c>
      <c r="K26" s="1181" t="s">
        <v>2022</v>
      </c>
    </row>
    <row r="27" spans="1:12" ht="15.95" customHeight="1">
      <c r="A27" s="3384" t="s">
        <v>2032</v>
      </c>
      <c r="B27" s="3056">
        <v>985</v>
      </c>
      <c r="C27" s="3057">
        <v>273089</v>
      </c>
      <c r="D27" s="3057">
        <v>812</v>
      </c>
      <c r="E27" s="3057">
        <v>190945</v>
      </c>
      <c r="F27" s="3057">
        <v>173</v>
      </c>
      <c r="G27" s="3057">
        <v>82144</v>
      </c>
      <c r="H27" s="3057">
        <v>488.93</v>
      </c>
      <c r="I27" s="3057">
        <v>253759</v>
      </c>
      <c r="J27" s="1181" t="s">
        <v>2022</v>
      </c>
      <c r="K27" s="1181" t="s">
        <v>2022</v>
      </c>
    </row>
    <row r="28" spans="1:12" ht="15.95" customHeight="1">
      <c r="A28" s="3384" t="s">
        <v>2031</v>
      </c>
      <c r="B28" s="3056">
        <v>860</v>
      </c>
      <c r="C28" s="3057">
        <v>285107</v>
      </c>
      <c r="D28" s="3057">
        <v>602</v>
      </c>
      <c r="E28" s="3057">
        <v>161255</v>
      </c>
      <c r="F28" s="3057">
        <v>258</v>
      </c>
      <c r="G28" s="3057">
        <v>123852</v>
      </c>
      <c r="H28" s="3057">
        <v>472.26</v>
      </c>
      <c r="I28" s="3057">
        <v>233138</v>
      </c>
      <c r="J28" s="1181" t="s">
        <v>2022</v>
      </c>
      <c r="K28" s="1181" t="s">
        <v>2022</v>
      </c>
    </row>
    <row r="29" spans="1:12" ht="15.95" customHeight="1">
      <c r="A29" s="3384" t="s">
        <v>2030</v>
      </c>
      <c r="B29" s="3056">
        <v>1067</v>
      </c>
      <c r="C29" s="3057">
        <v>382907</v>
      </c>
      <c r="D29" s="3057">
        <v>628</v>
      </c>
      <c r="E29" s="3057">
        <v>187862</v>
      </c>
      <c r="F29" s="3057">
        <v>439</v>
      </c>
      <c r="G29" s="3057">
        <v>195045</v>
      </c>
      <c r="H29" s="3057">
        <v>494.05</v>
      </c>
      <c r="I29" s="3057">
        <v>276923</v>
      </c>
      <c r="J29" s="1181" t="s">
        <v>2022</v>
      </c>
      <c r="K29" s="1181" t="s">
        <v>2022</v>
      </c>
    </row>
    <row r="30" spans="1:12" ht="13.5">
      <c r="A30" s="3384" t="s">
        <v>2029</v>
      </c>
      <c r="B30" s="3056">
        <v>1203</v>
      </c>
      <c r="C30" s="3057">
        <v>483103</v>
      </c>
      <c r="D30" s="3057">
        <v>689</v>
      </c>
      <c r="E30" s="3057">
        <v>233438</v>
      </c>
      <c r="F30" s="3057">
        <v>514</v>
      </c>
      <c r="G30" s="3057">
        <v>249665</v>
      </c>
      <c r="H30" s="3057">
        <v>458.3</v>
      </c>
      <c r="I30" s="3057">
        <v>220958</v>
      </c>
      <c r="J30" s="1181" t="s">
        <v>2022</v>
      </c>
      <c r="K30" s="1181" t="s">
        <v>2022</v>
      </c>
    </row>
    <row r="31" spans="1:12" ht="13.5">
      <c r="A31" s="3384" t="s">
        <v>2028</v>
      </c>
      <c r="B31" s="3056">
        <v>1168</v>
      </c>
      <c r="C31" s="3057">
        <v>495775</v>
      </c>
      <c r="D31" s="3057">
        <v>729</v>
      </c>
      <c r="E31" s="3057">
        <v>289036</v>
      </c>
      <c r="F31" s="3057">
        <v>439</v>
      </c>
      <c r="G31" s="3057">
        <v>206739</v>
      </c>
      <c r="H31" s="3057">
        <v>496.25</v>
      </c>
      <c r="I31" s="3057">
        <v>236459</v>
      </c>
      <c r="J31" s="1181" t="s">
        <v>2022</v>
      </c>
      <c r="K31" s="1181" t="s">
        <v>2022</v>
      </c>
    </row>
    <row r="32" spans="1:12" ht="13.5">
      <c r="A32" s="3384" t="s">
        <v>2027</v>
      </c>
      <c r="B32" s="3056">
        <v>1261</v>
      </c>
      <c r="C32" s="3057">
        <v>433397</v>
      </c>
      <c r="D32" s="3057">
        <v>725</v>
      </c>
      <c r="E32" s="3057">
        <v>223173</v>
      </c>
      <c r="F32" s="3057">
        <v>536</v>
      </c>
      <c r="G32" s="3057">
        <v>210224</v>
      </c>
      <c r="H32" s="3057">
        <v>508.89</v>
      </c>
      <c r="I32" s="3057">
        <v>239639</v>
      </c>
      <c r="J32" s="1181" t="s">
        <v>2022</v>
      </c>
      <c r="K32" s="1181" t="s">
        <v>2022</v>
      </c>
    </row>
    <row r="33" spans="1:11" ht="13.5">
      <c r="A33" s="3384" t="s">
        <v>2026</v>
      </c>
      <c r="B33" s="3056">
        <v>1223</v>
      </c>
      <c r="C33" s="3057">
        <v>605760</v>
      </c>
      <c r="D33" s="3057">
        <v>674</v>
      </c>
      <c r="E33" s="3057">
        <v>219769</v>
      </c>
      <c r="F33" s="3057">
        <v>549</v>
      </c>
      <c r="G33" s="3057">
        <v>385991</v>
      </c>
      <c r="H33" s="3057">
        <v>637.46</v>
      </c>
      <c r="I33" s="3057">
        <v>393647</v>
      </c>
      <c r="J33" s="1181" t="s">
        <v>2022</v>
      </c>
      <c r="K33" s="1181" t="s">
        <v>2022</v>
      </c>
    </row>
    <row r="34" spans="1:11" ht="13.5">
      <c r="A34" s="3384" t="s">
        <v>2025</v>
      </c>
      <c r="B34" s="3056">
        <v>770</v>
      </c>
      <c r="C34" s="3057">
        <v>333614</v>
      </c>
      <c r="D34" s="3057">
        <v>547</v>
      </c>
      <c r="E34" s="3057">
        <v>183964</v>
      </c>
      <c r="F34" s="3057">
        <v>223</v>
      </c>
      <c r="G34" s="3057">
        <v>149650</v>
      </c>
      <c r="H34" s="3057">
        <v>446.05</v>
      </c>
      <c r="I34" s="3057">
        <v>216184</v>
      </c>
      <c r="J34" s="1181" t="s">
        <v>2022</v>
      </c>
      <c r="K34" s="1181" t="s">
        <v>2022</v>
      </c>
    </row>
    <row r="35" spans="1:11" ht="13.5">
      <c r="A35" s="3384" t="s">
        <v>2024</v>
      </c>
      <c r="B35" s="3056">
        <v>784</v>
      </c>
      <c r="C35" s="3057">
        <v>310781</v>
      </c>
      <c r="D35" s="3057">
        <v>594</v>
      </c>
      <c r="E35" s="3057">
        <v>185394</v>
      </c>
      <c r="F35" s="3057">
        <v>190</v>
      </c>
      <c r="G35" s="3057">
        <v>125387</v>
      </c>
      <c r="H35" s="3057">
        <v>431.2</v>
      </c>
      <c r="I35" s="3057">
        <v>204372</v>
      </c>
      <c r="J35" s="1181" t="s">
        <v>2022</v>
      </c>
      <c r="K35" s="1181" t="s">
        <v>2022</v>
      </c>
    </row>
    <row r="36" spans="1:11" ht="14.25" thickBot="1">
      <c r="A36" s="3385" t="s">
        <v>2023</v>
      </c>
      <c r="B36" s="3058">
        <v>926</v>
      </c>
      <c r="C36" s="3059">
        <v>351243</v>
      </c>
      <c r="D36" s="3059">
        <v>732</v>
      </c>
      <c r="E36" s="3059">
        <v>222563</v>
      </c>
      <c r="F36" s="3059">
        <v>194</v>
      </c>
      <c r="G36" s="3059">
        <v>128680</v>
      </c>
      <c r="H36" s="3059">
        <v>504.33</v>
      </c>
      <c r="I36" s="3059">
        <v>245447</v>
      </c>
      <c r="J36" s="3386" t="s">
        <v>2022</v>
      </c>
      <c r="K36" s="3386" t="s">
        <v>2022</v>
      </c>
    </row>
    <row r="37" spans="1:11" ht="16.5" customHeight="1">
      <c r="B37" s="86"/>
      <c r="C37" s="86"/>
      <c r="J37" s="2527"/>
      <c r="K37" s="123" t="s">
        <v>2021</v>
      </c>
    </row>
  </sheetData>
  <mergeCells count="1">
    <mergeCell ref="A2:A4"/>
  </mergeCells>
  <phoneticPr fontId="2"/>
  <hyperlinks>
    <hyperlink ref="M2" location="目次!F46" display="目　次" xr:uid="{00000000-0004-0000-2500-000000000000}"/>
  </hyperlinks>
  <pageMargins left="0.78740157480314965" right="0.59055118110236227" top="0.86614173228346458" bottom="0.39370078740157483" header="0.51181102362204722" footer="0.39370078740157483"/>
  <pageSetup paperSize="9" scale="9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showGridLines="0" zoomScaleNormal="100" workbookViewId="0"/>
  </sheetViews>
  <sheetFormatPr defaultRowHeight="18.75"/>
  <cols>
    <col min="1" max="1" width="24" style="614" customWidth="1"/>
    <col min="2" max="2" width="48.125" style="612" customWidth="1"/>
    <col min="3" max="3" width="15.75" style="613" customWidth="1"/>
    <col min="4" max="4" width="16" style="612" customWidth="1"/>
    <col min="5" max="16384" width="9" style="612"/>
  </cols>
  <sheetData>
    <row r="1" spans="1:6" ht="19.5" thickBot="1">
      <c r="A1" s="1507" t="s">
        <v>4894</v>
      </c>
      <c r="B1" s="639"/>
      <c r="C1" s="638"/>
      <c r="D1" s="615" t="s">
        <v>4893</v>
      </c>
    </row>
    <row r="2" spans="1:6" ht="15.75" customHeight="1">
      <c r="A2" s="637" t="s">
        <v>4892</v>
      </c>
      <c r="B2" s="636" t="s">
        <v>4891</v>
      </c>
      <c r="C2" s="635" t="s">
        <v>4890</v>
      </c>
      <c r="D2" s="634" t="s">
        <v>4889</v>
      </c>
      <c r="F2" s="588" t="s">
        <v>8125</v>
      </c>
    </row>
    <row r="3" spans="1:6" ht="6" customHeight="1">
      <c r="A3" s="633"/>
      <c r="B3" s="632"/>
      <c r="C3" s="616"/>
      <c r="D3" s="631"/>
    </row>
    <row r="4" spans="1:6">
      <c r="A4" s="628" t="s">
        <v>4888</v>
      </c>
      <c r="B4" s="624" t="s">
        <v>4887</v>
      </c>
      <c r="C4" s="629">
        <v>95.89</v>
      </c>
      <c r="D4" s="626">
        <v>95.89</v>
      </c>
    </row>
    <row r="5" spans="1:6" ht="63" customHeight="1">
      <c r="A5" s="628" t="s">
        <v>4886</v>
      </c>
      <c r="B5" s="630" t="s">
        <v>4885</v>
      </c>
      <c r="C5" s="629">
        <v>103.9</v>
      </c>
      <c r="D5" s="626">
        <v>199.79</v>
      </c>
    </row>
    <row r="6" spans="1:6" ht="6" customHeight="1">
      <c r="A6" s="628"/>
      <c r="B6" s="630"/>
      <c r="C6" s="629"/>
      <c r="D6" s="626"/>
    </row>
    <row r="7" spans="1:6">
      <c r="A7" s="628" t="s">
        <v>4884</v>
      </c>
      <c r="B7" s="624" t="s">
        <v>4883</v>
      </c>
      <c r="C7" s="629">
        <v>6.28</v>
      </c>
      <c r="D7" s="626">
        <v>206.07</v>
      </c>
    </row>
    <row r="8" spans="1:6" ht="6" customHeight="1">
      <c r="A8" s="628"/>
      <c r="B8" s="624"/>
      <c r="C8" s="629"/>
      <c r="D8" s="626"/>
    </row>
    <row r="9" spans="1:6">
      <c r="A9" s="628" t="s">
        <v>4882</v>
      </c>
      <c r="B9" s="624" t="s">
        <v>4881</v>
      </c>
      <c r="C9" s="629">
        <v>86.96</v>
      </c>
      <c r="D9" s="626">
        <v>293.02999999999997</v>
      </c>
    </row>
    <row r="10" spans="1:6" ht="6" customHeight="1">
      <c r="A10" s="628"/>
      <c r="B10" s="624"/>
      <c r="C10" s="629"/>
      <c r="D10" s="626"/>
    </row>
    <row r="11" spans="1:6">
      <c r="A11" s="628" t="s">
        <v>4880</v>
      </c>
      <c r="B11" s="624" t="s">
        <v>4879</v>
      </c>
      <c r="C11" s="629">
        <v>6.2</v>
      </c>
      <c r="D11" s="626">
        <v>299.23</v>
      </c>
    </row>
    <row r="12" spans="1:6" ht="6" customHeight="1">
      <c r="A12" s="628"/>
      <c r="B12" s="624"/>
      <c r="C12" s="629"/>
      <c r="D12" s="626"/>
    </row>
    <row r="13" spans="1:6">
      <c r="A13" s="628" t="s">
        <v>4878</v>
      </c>
      <c r="B13" s="624" t="s">
        <v>4870</v>
      </c>
      <c r="C13" s="629">
        <v>-0.33</v>
      </c>
      <c r="D13" s="626">
        <v>298.89999999999998</v>
      </c>
    </row>
    <row r="14" spans="1:6" ht="6" customHeight="1">
      <c r="A14" s="628"/>
      <c r="B14" s="624"/>
      <c r="C14" s="629"/>
      <c r="D14" s="626"/>
    </row>
    <row r="15" spans="1:6">
      <c r="A15" s="628" t="s">
        <v>4877</v>
      </c>
      <c r="B15" s="624" t="s">
        <v>4876</v>
      </c>
      <c r="C15" s="629">
        <v>26.45</v>
      </c>
      <c r="D15" s="626">
        <v>325.35000000000002</v>
      </c>
    </row>
    <row r="16" spans="1:6" ht="6" customHeight="1">
      <c r="A16" s="628"/>
      <c r="B16" s="624"/>
      <c r="C16" s="629"/>
      <c r="D16" s="626"/>
    </row>
    <row r="17" spans="1:4">
      <c r="A17" s="628" t="s">
        <v>4875</v>
      </c>
      <c r="B17" s="624" t="s">
        <v>4874</v>
      </c>
      <c r="C17" s="629">
        <v>333.41</v>
      </c>
      <c r="D17" s="626">
        <v>658.76</v>
      </c>
    </row>
    <row r="18" spans="1:4" ht="6" customHeight="1">
      <c r="A18" s="628"/>
      <c r="B18" s="624"/>
      <c r="C18" s="629"/>
      <c r="D18" s="626"/>
    </row>
    <row r="19" spans="1:4">
      <c r="A19" s="628" t="s">
        <v>4873</v>
      </c>
      <c r="B19" s="624" t="s">
        <v>4872</v>
      </c>
      <c r="C19" s="627">
        <v>-0.03</v>
      </c>
      <c r="D19" s="626">
        <v>658.73</v>
      </c>
    </row>
    <row r="20" spans="1:4" ht="7.5" customHeight="1">
      <c r="A20" s="625"/>
      <c r="B20" s="624"/>
      <c r="C20" s="623"/>
      <c r="D20" s="622"/>
    </row>
    <row r="21" spans="1:4" ht="19.5" thickBot="1">
      <c r="A21" s="621" t="s">
        <v>4871</v>
      </c>
      <c r="B21" s="620" t="s">
        <v>4870</v>
      </c>
      <c r="C21" s="619">
        <f>D21-D19</f>
        <v>-7.0000000000050022E-2</v>
      </c>
      <c r="D21" s="1457">
        <v>658.66</v>
      </c>
    </row>
    <row r="22" spans="1:4">
      <c r="A22" s="618"/>
      <c r="B22" s="617"/>
      <c r="C22" s="616"/>
      <c r="D22" s="615" t="s">
        <v>4869</v>
      </c>
    </row>
    <row r="23" spans="1:4">
      <c r="D23" s="617"/>
    </row>
  </sheetData>
  <phoneticPr fontId="2"/>
  <hyperlinks>
    <hyperlink ref="F2" location="目次!F5" display="目　次" xr:uid="{00000000-0004-0000-0200-000000000000}"/>
  </hyperlinks>
  <pageMargins left="0.7" right="0.7" top="0.75" bottom="0.75" header="0.3" footer="0.3"/>
  <pageSetup paperSize="9" scale="76"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25"/>
  <sheetViews>
    <sheetView showGridLines="0" zoomScaleNormal="100" workbookViewId="0">
      <selection activeCell="H2" sqref="H2"/>
    </sheetView>
  </sheetViews>
  <sheetFormatPr defaultRowHeight="13.5"/>
  <cols>
    <col min="1" max="1" width="5" style="603" customWidth="1"/>
    <col min="2" max="2" width="23.375" style="603" customWidth="1"/>
    <col min="3" max="9" width="8.25" style="603" customWidth="1"/>
    <col min="10" max="10" width="8" style="603" bestFit="1" customWidth="1"/>
    <col min="11" max="11" width="8.25" style="603" customWidth="1"/>
    <col min="12" max="12" width="8" style="603" customWidth="1"/>
    <col min="13" max="15" width="22.875" style="603" bestFit="1" customWidth="1"/>
    <col min="16" max="16" width="25.125" style="603" bestFit="1" customWidth="1"/>
    <col min="17" max="17" width="10.875" style="603" bestFit="1" customWidth="1"/>
    <col min="18" max="16384" width="9" style="603"/>
  </cols>
  <sheetData>
    <row r="1" spans="1:8" ht="21" customHeight="1" thickBot="1">
      <c r="A1" s="1496" t="s">
        <v>6698</v>
      </c>
    </row>
    <row r="2" spans="1:8" s="879" customFormat="1" ht="15.95" customHeight="1">
      <c r="A2" s="5535" t="s">
        <v>5644</v>
      </c>
      <c r="B2" s="5536"/>
      <c r="C2" s="5539">
        <v>16</v>
      </c>
      <c r="D2" s="5540"/>
      <c r="E2" s="5540">
        <v>18</v>
      </c>
      <c r="F2" s="5541"/>
      <c r="H2" s="5207" t="s">
        <v>7388</v>
      </c>
    </row>
    <row r="3" spans="1:8" s="879" customFormat="1" ht="15.95" customHeight="1">
      <c r="A3" s="5537"/>
      <c r="B3" s="5538"/>
      <c r="C3" s="1165" t="s">
        <v>5641</v>
      </c>
      <c r="D3" s="1585" t="s">
        <v>5640</v>
      </c>
      <c r="E3" s="1585" t="s">
        <v>5659</v>
      </c>
      <c r="F3" s="1585" t="s">
        <v>5658</v>
      </c>
    </row>
    <row r="4" spans="1:8" s="879" customFormat="1" ht="9.75" customHeight="1">
      <c r="A4" s="4234"/>
      <c r="B4" s="4235"/>
      <c r="C4" s="903"/>
      <c r="D4" s="903"/>
      <c r="E4" s="903"/>
      <c r="F4" s="903"/>
    </row>
    <row r="5" spans="1:8" ht="17.25" customHeight="1">
      <c r="A5" s="1586"/>
      <c r="B5" s="1587" t="s">
        <v>557</v>
      </c>
      <c r="C5" s="518">
        <v>6476</v>
      </c>
      <c r="D5" s="518">
        <v>50098</v>
      </c>
      <c r="E5" s="518">
        <v>6616</v>
      </c>
      <c r="F5" s="518">
        <v>50055</v>
      </c>
    </row>
    <row r="6" spans="1:8" ht="9.75" customHeight="1">
      <c r="A6" s="1586"/>
      <c r="B6" s="1587"/>
      <c r="C6" s="518"/>
      <c r="D6" s="518"/>
      <c r="E6" s="518"/>
      <c r="F6" s="518"/>
    </row>
    <row r="7" spans="1:8" ht="17.25" customHeight="1">
      <c r="A7" s="1586" t="s">
        <v>5657</v>
      </c>
      <c r="B7" s="1587" t="s">
        <v>5656</v>
      </c>
      <c r="C7" s="518">
        <v>28</v>
      </c>
      <c r="D7" s="518">
        <v>231</v>
      </c>
      <c r="E7" s="518">
        <v>33</v>
      </c>
      <c r="F7" s="518">
        <v>415</v>
      </c>
    </row>
    <row r="8" spans="1:8" ht="17.25" customHeight="1">
      <c r="A8" s="1586" t="s">
        <v>5315</v>
      </c>
      <c r="B8" s="1587" t="s">
        <v>5655</v>
      </c>
      <c r="C8" s="518">
        <v>5</v>
      </c>
      <c r="D8" s="518">
        <v>26</v>
      </c>
      <c r="E8" s="518">
        <v>6</v>
      </c>
      <c r="F8" s="518">
        <v>42</v>
      </c>
    </row>
    <row r="9" spans="1:8" ht="17.25" customHeight="1">
      <c r="A9" s="1586" t="s">
        <v>5313</v>
      </c>
      <c r="B9" s="1587" t="s">
        <v>5275</v>
      </c>
      <c r="C9" s="518">
        <v>786</v>
      </c>
      <c r="D9" s="518">
        <v>5646</v>
      </c>
      <c r="E9" s="518">
        <v>791</v>
      </c>
      <c r="F9" s="518">
        <v>5249</v>
      </c>
    </row>
    <row r="10" spans="1:8" ht="17.25" customHeight="1">
      <c r="A10" s="1586" t="s">
        <v>5311</v>
      </c>
      <c r="B10" s="1587" t="s">
        <v>5273</v>
      </c>
      <c r="C10" s="518">
        <v>791</v>
      </c>
      <c r="D10" s="518">
        <v>13345</v>
      </c>
      <c r="E10" s="518">
        <v>772</v>
      </c>
      <c r="F10" s="518">
        <v>12349</v>
      </c>
    </row>
    <row r="11" spans="1:8" ht="17.25" customHeight="1">
      <c r="A11" s="1586" t="s">
        <v>5309</v>
      </c>
      <c r="B11" s="1587" t="s">
        <v>5654</v>
      </c>
      <c r="C11" s="518">
        <v>6</v>
      </c>
      <c r="D11" s="518">
        <v>419</v>
      </c>
      <c r="E11" s="518">
        <v>5</v>
      </c>
      <c r="F11" s="518">
        <v>291</v>
      </c>
    </row>
    <row r="12" spans="1:8" ht="9.75" customHeight="1">
      <c r="A12" s="1586"/>
      <c r="B12" s="1587"/>
      <c r="C12" s="518"/>
      <c r="D12" s="518"/>
      <c r="E12" s="518"/>
      <c r="F12" s="518"/>
    </row>
    <row r="13" spans="1:8" ht="17.25" customHeight="1">
      <c r="A13" s="1586" t="s">
        <v>5307</v>
      </c>
      <c r="B13" s="1587" t="s">
        <v>5308</v>
      </c>
      <c r="C13" s="518">
        <v>44</v>
      </c>
      <c r="D13" s="518">
        <v>313</v>
      </c>
      <c r="E13" s="518">
        <v>44</v>
      </c>
      <c r="F13" s="518">
        <v>351</v>
      </c>
    </row>
    <row r="14" spans="1:8" ht="17.25" customHeight="1">
      <c r="A14" s="1586" t="s">
        <v>5305</v>
      </c>
      <c r="B14" s="1587" t="s">
        <v>5653</v>
      </c>
      <c r="C14" s="518">
        <v>88</v>
      </c>
      <c r="D14" s="518">
        <v>2026</v>
      </c>
      <c r="E14" s="518">
        <v>89</v>
      </c>
      <c r="F14" s="518">
        <v>1998</v>
      </c>
    </row>
    <row r="15" spans="1:8" ht="17.25" customHeight="1">
      <c r="A15" s="1586" t="s">
        <v>5303</v>
      </c>
      <c r="B15" s="1587" t="s">
        <v>5652</v>
      </c>
      <c r="C15" s="518">
        <v>1650</v>
      </c>
      <c r="D15" s="518">
        <v>10640</v>
      </c>
      <c r="E15" s="518">
        <v>1669</v>
      </c>
      <c r="F15" s="518">
        <v>10778</v>
      </c>
    </row>
    <row r="16" spans="1:8" ht="17.25" customHeight="1">
      <c r="A16" s="1586" t="s">
        <v>5301</v>
      </c>
      <c r="B16" s="1587" t="s">
        <v>5651</v>
      </c>
      <c r="C16" s="518">
        <v>108</v>
      </c>
      <c r="D16" s="518">
        <v>1083</v>
      </c>
      <c r="E16" s="518">
        <v>107</v>
      </c>
      <c r="F16" s="518">
        <v>1094</v>
      </c>
    </row>
    <row r="17" spans="1:8" ht="17.25" customHeight="1">
      <c r="A17" s="1586" t="s">
        <v>5299</v>
      </c>
      <c r="B17" s="1587" t="s">
        <v>5650</v>
      </c>
      <c r="C17" s="518">
        <v>426</v>
      </c>
      <c r="D17" s="518">
        <v>705</v>
      </c>
      <c r="E17" s="518">
        <v>444</v>
      </c>
      <c r="F17" s="518">
        <v>789</v>
      </c>
    </row>
    <row r="18" spans="1:8" ht="9.75" customHeight="1">
      <c r="A18" s="1586"/>
      <c r="B18" s="1587"/>
      <c r="C18" s="518"/>
      <c r="D18" s="518"/>
      <c r="E18" s="518"/>
      <c r="F18" s="518"/>
    </row>
    <row r="19" spans="1:8" ht="21.75" customHeight="1">
      <c r="A19" s="1586" t="s">
        <v>5297</v>
      </c>
      <c r="B19" s="1587" t="s">
        <v>5649</v>
      </c>
      <c r="C19" s="518">
        <v>912</v>
      </c>
      <c r="D19" s="518">
        <v>4288</v>
      </c>
      <c r="E19" s="518">
        <v>917</v>
      </c>
      <c r="F19" s="518">
        <v>4273</v>
      </c>
    </row>
    <row r="20" spans="1:8" ht="17.25" customHeight="1">
      <c r="A20" s="1586" t="s">
        <v>5296</v>
      </c>
      <c r="B20" s="1587" t="s">
        <v>5648</v>
      </c>
      <c r="C20" s="518">
        <v>282</v>
      </c>
      <c r="D20" s="518">
        <v>3643</v>
      </c>
      <c r="E20" s="518">
        <v>316</v>
      </c>
      <c r="F20" s="518">
        <v>4199</v>
      </c>
    </row>
    <row r="21" spans="1:8" ht="17.25" customHeight="1">
      <c r="A21" s="1586" t="s">
        <v>5294</v>
      </c>
      <c r="B21" s="1587" t="s">
        <v>5253</v>
      </c>
      <c r="C21" s="518">
        <v>152</v>
      </c>
      <c r="D21" s="518">
        <v>823</v>
      </c>
      <c r="E21" s="518">
        <v>153</v>
      </c>
      <c r="F21" s="518">
        <v>811</v>
      </c>
    </row>
    <row r="22" spans="1:8" ht="17.25" customHeight="1">
      <c r="A22" s="1586" t="s">
        <v>5293</v>
      </c>
      <c r="B22" s="1587" t="s">
        <v>5249</v>
      </c>
      <c r="C22" s="518">
        <v>43</v>
      </c>
      <c r="D22" s="518">
        <v>826</v>
      </c>
      <c r="E22" s="518">
        <v>61</v>
      </c>
      <c r="F22" s="518">
        <v>961</v>
      </c>
    </row>
    <row r="23" spans="1:8" ht="17.25" customHeight="1" thickBot="1">
      <c r="A23" s="1588" t="s">
        <v>5292</v>
      </c>
      <c r="B23" s="1589" t="s">
        <v>5647</v>
      </c>
      <c r="C23" s="1590">
        <v>1155</v>
      </c>
      <c r="D23" s="1590">
        <v>6084</v>
      </c>
      <c r="E23" s="1590">
        <v>1209</v>
      </c>
      <c r="F23" s="1590">
        <v>6455</v>
      </c>
    </row>
    <row r="24" spans="1:8" ht="15.95" customHeight="1">
      <c r="F24" s="898" t="s">
        <v>5646</v>
      </c>
      <c r="H24" s="898"/>
    </row>
    <row r="25" spans="1:8">
      <c r="A25" s="904"/>
    </row>
  </sheetData>
  <mergeCells count="3">
    <mergeCell ref="A2:B3"/>
    <mergeCell ref="C2:D2"/>
    <mergeCell ref="E2:F2"/>
  </mergeCells>
  <phoneticPr fontId="2"/>
  <hyperlinks>
    <hyperlink ref="H2" location="目次!F47" display="目　次" xr:uid="{00000000-0004-0000-2600-000000000000}"/>
  </hyperlinks>
  <pageMargins left="0.86614173228346458" right="0.86614173228346458" top="0.98425196850393704" bottom="0.98425196850393704" header="0.51181102362204722" footer="0.51181102362204722"/>
  <pageSetup paperSize="9" scale="67"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29"/>
  <sheetViews>
    <sheetView showGridLines="0" zoomScaleNormal="100" workbookViewId="0">
      <selection activeCell="K28" sqref="K28"/>
    </sheetView>
  </sheetViews>
  <sheetFormatPr defaultRowHeight="13.5"/>
  <cols>
    <col min="1" max="1" width="5" style="603" customWidth="1"/>
    <col min="2" max="2" width="23.375" style="603" customWidth="1"/>
    <col min="3" max="9" width="8.25" style="603" customWidth="1"/>
    <col min="10" max="10" width="8" style="603" bestFit="1" customWidth="1"/>
    <col min="11" max="11" width="8.25" style="603" customWidth="1"/>
    <col min="12" max="12" width="8" style="603" customWidth="1"/>
    <col min="13" max="13" width="6" style="603" customWidth="1"/>
    <col min="14" max="15" width="22.875" style="603" bestFit="1" customWidth="1"/>
    <col min="16" max="16" width="25.125" style="603" bestFit="1" customWidth="1"/>
    <col min="17" max="17" width="10.875" style="603" bestFit="1" customWidth="1"/>
    <col min="18" max="16384" width="9" style="603"/>
  </cols>
  <sheetData>
    <row r="1" spans="1:14" ht="18.75" customHeight="1" thickBot="1">
      <c r="A1" s="1496" t="s">
        <v>5645</v>
      </c>
    </row>
    <row r="2" spans="1:14" ht="18.75">
      <c r="A2" s="5535" t="s">
        <v>5644</v>
      </c>
      <c r="B2" s="5536"/>
      <c r="C2" s="5540">
        <v>24</v>
      </c>
      <c r="D2" s="5542"/>
      <c r="E2" s="5540">
        <v>26</v>
      </c>
      <c r="F2" s="5542"/>
      <c r="G2" s="5540">
        <v>28</v>
      </c>
      <c r="H2" s="5542"/>
      <c r="I2" s="5540" t="s">
        <v>5643</v>
      </c>
      <c r="J2" s="5542"/>
      <c r="K2" s="5540" t="s">
        <v>5642</v>
      </c>
      <c r="L2" s="5541"/>
      <c r="N2" s="5207" t="s">
        <v>7388</v>
      </c>
    </row>
    <row r="3" spans="1:14">
      <c r="A3" s="5537"/>
      <c r="B3" s="5538"/>
      <c r="C3" s="1165" t="s">
        <v>5641</v>
      </c>
      <c r="D3" s="1585" t="s">
        <v>5640</v>
      </c>
      <c r="E3" s="1165" t="s">
        <v>5641</v>
      </c>
      <c r="F3" s="1585" t="s">
        <v>5640</v>
      </c>
      <c r="G3" s="1165" t="s">
        <v>5641</v>
      </c>
      <c r="H3" s="1585" t="s">
        <v>5640</v>
      </c>
      <c r="I3" s="1165" t="s">
        <v>5641</v>
      </c>
      <c r="J3" s="1585" t="s">
        <v>5640</v>
      </c>
      <c r="K3" s="1165" t="s">
        <v>5641</v>
      </c>
      <c r="L3" s="1585" t="s">
        <v>5640</v>
      </c>
    </row>
    <row r="4" spans="1:14">
      <c r="A4" s="4234"/>
      <c r="B4" s="4235"/>
      <c r="C4" s="1591"/>
      <c r="D4" s="1591"/>
      <c r="E4" s="1591"/>
      <c r="F4" s="1591"/>
      <c r="G4" s="1591"/>
      <c r="H4" s="1591"/>
      <c r="I4" s="1591"/>
      <c r="J4" s="1591"/>
      <c r="K4" s="896"/>
      <c r="L4" s="896"/>
    </row>
    <row r="5" spans="1:14">
      <c r="A5" s="1586"/>
      <c r="B5" s="1587" t="s">
        <v>557</v>
      </c>
      <c r="C5" s="1592">
        <f>SUM(C7:C27)</f>
        <v>6287</v>
      </c>
      <c r="D5" s="1592">
        <f>SUM(D7:D27)</f>
        <v>50841</v>
      </c>
      <c r="E5" s="1592">
        <f>SUM(E7:E27)</f>
        <v>6252</v>
      </c>
      <c r="F5" s="1592">
        <f>SUM(F7:F27)</f>
        <v>49925</v>
      </c>
      <c r="G5" s="1592">
        <v>6036</v>
      </c>
      <c r="H5" s="1592">
        <v>48569</v>
      </c>
      <c r="I5" s="1592">
        <v>6036</v>
      </c>
      <c r="J5" s="1592">
        <v>48569</v>
      </c>
      <c r="K5" s="1282">
        <v>5618</v>
      </c>
      <c r="L5" s="1282">
        <v>47177</v>
      </c>
    </row>
    <row r="6" spans="1:14">
      <c r="A6" s="1586"/>
      <c r="B6" s="1587"/>
      <c r="C6" s="1592"/>
      <c r="D6" s="1592"/>
      <c r="E6" s="1592"/>
      <c r="F6" s="1592"/>
      <c r="G6" s="1592"/>
      <c r="H6" s="1592"/>
      <c r="I6" s="1592"/>
      <c r="J6" s="1592"/>
      <c r="K6" s="1282"/>
      <c r="L6" s="1282"/>
    </row>
    <row r="7" spans="1:14">
      <c r="A7" s="1586" t="s">
        <v>582</v>
      </c>
      <c r="B7" s="1587" t="s">
        <v>5639</v>
      </c>
      <c r="C7" s="1592">
        <v>48</v>
      </c>
      <c r="D7" s="1592">
        <v>455</v>
      </c>
      <c r="E7" s="1592">
        <v>48</v>
      </c>
      <c r="F7" s="1592">
        <v>444</v>
      </c>
      <c r="G7" s="1592">
        <v>46</v>
      </c>
      <c r="H7" s="1592">
        <v>459</v>
      </c>
      <c r="I7" s="1592"/>
      <c r="J7" s="1592"/>
      <c r="K7" s="4236">
        <v>53</v>
      </c>
      <c r="L7" s="4236">
        <v>458</v>
      </c>
    </row>
    <row r="8" spans="1:14">
      <c r="A8" s="1586" t="s">
        <v>5638</v>
      </c>
      <c r="B8" s="1587" t="s">
        <v>5637</v>
      </c>
      <c r="C8" s="1592">
        <v>2</v>
      </c>
      <c r="D8" s="1592">
        <v>46</v>
      </c>
      <c r="E8" s="1592">
        <v>2</v>
      </c>
      <c r="F8" s="1592">
        <v>36</v>
      </c>
      <c r="G8" s="1593">
        <v>2</v>
      </c>
      <c r="H8" s="1593">
        <v>35</v>
      </c>
      <c r="I8" s="1593"/>
      <c r="J8" s="1593"/>
      <c r="K8" s="4236">
        <v>1</v>
      </c>
      <c r="L8" s="4236">
        <v>12</v>
      </c>
    </row>
    <row r="9" spans="1:14">
      <c r="A9" s="1586" t="s">
        <v>5278</v>
      </c>
      <c r="B9" s="1587" t="s">
        <v>5444</v>
      </c>
      <c r="C9" s="1592">
        <v>4</v>
      </c>
      <c r="D9" s="1592">
        <v>21</v>
      </c>
      <c r="E9" s="1592">
        <v>3</v>
      </c>
      <c r="F9" s="1592">
        <v>12</v>
      </c>
      <c r="G9" s="1592">
        <v>3</v>
      </c>
      <c r="H9" s="1592">
        <v>23</v>
      </c>
      <c r="I9" s="1592"/>
      <c r="J9" s="1592"/>
      <c r="K9" s="1282">
        <v>4</v>
      </c>
      <c r="L9" s="1282">
        <v>26</v>
      </c>
    </row>
    <row r="10" spans="1:14">
      <c r="A10" s="1586" t="s">
        <v>5315</v>
      </c>
      <c r="B10" s="1587" t="s">
        <v>5314</v>
      </c>
      <c r="C10" s="1592">
        <v>675</v>
      </c>
      <c r="D10" s="1592">
        <v>4945</v>
      </c>
      <c r="E10" s="1592">
        <v>653</v>
      </c>
      <c r="F10" s="1592">
        <v>4624</v>
      </c>
      <c r="G10" s="1592">
        <v>621</v>
      </c>
      <c r="H10" s="1592">
        <v>4646</v>
      </c>
      <c r="I10" s="1592"/>
      <c r="J10" s="1592"/>
      <c r="K10" s="1282">
        <v>559</v>
      </c>
      <c r="L10" s="1282">
        <v>4455</v>
      </c>
    </row>
    <row r="11" spans="1:14">
      <c r="A11" s="1586" t="s">
        <v>5313</v>
      </c>
      <c r="B11" s="1587" t="s">
        <v>5312</v>
      </c>
      <c r="C11" s="1592">
        <v>681</v>
      </c>
      <c r="D11" s="1592">
        <v>11675</v>
      </c>
      <c r="E11" s="1592">
        <v>658</v>
      </c>
      <c r="F11" s="1592">
        <v>10033</v>
      </c>
      <c r="G11" s="1592">
        <v>633</v>
      </c>
      <c r="H11" s="1592">
        <v>10437</v>
      </c>
      <c r="I11" s="1592">
        <v>285</v>
      </c>
      <c r="J11" s="1592">
        <v>9261</v>
      </c>
      <c r="K11" s="1282">
        <v>547</v>
      </c>
      <c r="L11" s="1282">
        <v>10080</v>
      </c>
    </row>
    <row r="12" spans="1:14">
      <c r="A12" s="1586"/>
      <c r="B12" s="1587"/>
      <c r="C12" s="1592"/>
      <c r="D12" s="1592"/>
      <c r="E12" s="1592"/>
      <c r="F12" s="1592"/>
      <c r="G12" s="1592"/>
      <c r="H12" s="1592"/>
      <c r="I12" s="1592"/>
      <c r="J12" s="1592"/>
      <c r="K12" s="1282"/>
      <c r="L12" s="1437"/>
    </row>
    <row r="13" spans="1:14">
      <c r="A13" s="1586" t="s">
        <v>5311</v>
      </c>
      <c r="B13" s="1587" t="s">
        <v>5636</v>
      </c>
      <c r="C13" s="1592">
        <v>7</v>
      </c>
      <c r="D13" s="1592">
        <v>261</v>
      </c>
      <c r="E13" s="1592">
        <v>12</v>
      </c>
      <c r="F13" s="1592">
        <v>307</v>
      </c>
      <c r="G13" s="1592">
        <v>13</v>
      </c>
      <c r="H13" s="1592">
        <v>283</v>
      </c>
      <c r="I13" s="1592"/>
      <c r="J13" s="1592"/>
      <c r="K13" s="1282">
        <v>28</v>
      </c>
      <c r="L13" s="1282">
        <v>403</v>
      </c>
    </row>
    <row r="14" spans="1:14">
      <c r="A14" s="1586" t="s">
        <v>5309</v>
      </c>
      <c r="B14" s="1587" t="s">
        <v>5635</v>
      </c>
      <c r="C14" s="1592">
        <v>46</v>
      </c>
      <c r="D14" s="1592">
        <v>269</v>
      </c>
      <c r="E14" s="1592">
        <v>47</v>
      </c>
      <c r="F14" s="1592">
        <v>258</v>
      </c>
      <c r="G14" s="1592">
        <v>41</v>
      </c>
      <c r="H14" s="1592">
        <v>267</v>
      </c>
      <c r="I14" s="1592"/>
      <c r="J14" s="1592"/>
      <c r="K14" s="1282">
        <v>45</v>
      </c>
      <c r="L14" s="1282">
        <v>277</v>
      </c>
    </row>
    <row r="15" spans="1:14">
      <c r="A15" s="1586" t="s">
        <v>5307</v>
      </c>
      <c r="B15" s="1587" t="s">
        <v>5634</v>
      </c>
      <c r="C15" s="1592">
        <v>106</v>
      </c>
      <c r="D15" s="1592">
        <v>2043</v>
      </c>
      <c r="E15" s="1592">
        <v>96</v>
      </c>
      <c r="F15" s="1592">
        <v>2257</v>
      </c>
      <c r="G15" s="1592">
        <v>94</v>
      </c>
      <c r="H15" s="1592">
        <v>2230</v>
      </c>
      <c r="I15" s="1592"/>
      <c r="J15" s="1592"/>
      <c r="K15" s="1282">
        <v>86</v>
      </c>
      <c r="L15" s="1282">
        <v>2238</v>
      </c>
    </row>
    <row r="16" spans="1:14">
      <c r="A16" s="1586" t="s">
        <v>5305</v>
      </c>
      <c r="B16" s="1587" t="s">
        <v>5633</v>
      </c>
      <c r="C16" s="1594">
        <v>1476</v>
      </c>
      <c r="D16" s="1594">
        <v>9838</v>
      </c>
      <c r="E16" s="1594">
        <v>1443</v>
      </c>
      <c r="F16" s="1594">
        <v>10007</v>
      </c>
      <c r="G16" s="1594">
        <v>1379</v>
      </c>
      <c r="H16" s="1594">
        <v>9151</v>
      </c>
      <c r="I16" s="1594"/>
      <c r="J16" s="1594"/>
      <c r="K16" s="1282">
        <v>1238</v>
      </c>
      <c r="L16" s="1282">
        <v>9173</v>
      </c>
    </row>
    <row r="17" spans="1:12">
      <c r="A17" s="1586" t="s">
        <v>5303</v>
      </c>
      <c r="B17" s="1587" t="s">
        <v>5632</v>
      </c>
      <c r="C17" s="1592">
        <v>111</v>
      </c>
      <c r="D17" s="1592">
        <v>1229</v>
      </c>
      <c r="E17" s="1592">
        <v>105</v>
      </c>
      <c r="F17" s="1592">
        <v>1170</v>
      </c>
      <c r="G17" s="1592">
        <v>103</v>
      </c>
      <c r="H17" s="1592">
        <v>1108</v>
      </c>
      <c r="I17" s="1592"/>
      <c r="J17" s="1592"/>
      <c r="K17" s="1282">
        <v>94</v>
      </c>
      <c r="L17" s="1282">
        <v>1081</v>
      </c>
    </row>
    <row r="18" spans="1:12">
      <c r="A18" s="1586"/>
      <c r="B18" s="1587"/>
      <c r="C18" s="1592"/>
      <c r="D18" s="1592"/>
      <c r="E18" s="1592"/>
      <c r="F18" s="1592"/>
      <c r="G18" s="1592"/>
      <c r="H18" s="1592"/>
      <c r="I18" s="1592"/>
      <c r="J18" s="1592"/>
      <c r="K18" s="1282"/>
      <c r="L18" s="1437"/>
    </row>
    <row r="19" spans="1:12">
      <c r="A19" s="1586" t="s">
        <v>5301</v>
      </c>
      <c r="B19" s="1587" t="s">
        <v>5631</v>
      </c>
      <c r="C19" s="1592">
        <v>490</v>
      </c>
      <c r="D19" s="1592">
        <v>1128</v>
      </c>
      <c r="E19" s="1592">
        <v>502</v>
      </c>
      <c r="F19" s="1592">
        <v>1227</v>
      </c>
      <c r="G19" s="1592">
        <v>486</v>
      </c>
      <c r="H19" s="1592">
        <v>1198</v>
      </c>
      <c r="I19" s="1592"/>
      <c r="J19" s="1592"/>
      <c r="K19" s="1282">
        <v>478</v>
      </c>
      <c r="L19" s="1282">
        <v>1319</v>
      </c>
    </row>
    <row r="20" spans="1:12" ht="27">
      <c r="A20" s="1586" t="s">
        <v>5299</v>
      </c>
      <c r="B20" s="1587" t="s">
        <v>5259</v>
      </c>
      <c r="C20" s="1592">
        <v>264</v>
      </c>
      <c r="D20" s="1592">
        <v>1282</v>
      </c>
      <c r="E20" s="1592">
        <v>270</v>
      </c>
      <c r="F20" s="1592">
        <v>1744</v>
      </c>
      <c r="G20" s="1592">
        <v>267</v>
      </c>
      <c r="H20" s="1592">
        <v>1392</v>
      </c>
      <c r="I20" s="1592"/>
      <c r="J20" s="1592"/>
      <c r="K20" s="4236">
        <v>257</v>
      </c>
      <c r="L20" s="4236">
        <v>1369</v>
      </c>
    </row>
    <row r="21" spans="1:12">
      <c r="A21" s="1586" t="s">
        <v>5297</v>
      </c>
      <c r="B21" s="1587" t="s">
        <v>5257</v>
      </c>
      <c r="C21" s="1595">
        <v>848</v>
      </c>
      <c r="D21" s="1596">
        <v>4656</v>
      </c>
      <c r="E21" s="1595">
        <v>848</v>
      </c>
      <c r="F21" s="1596">
        <v>4645</v>
      </c>
      <c r="G21" s="1595">
        <v>824</v>
      </c>
      <c r="H21" s="1596">
        <v>4578</v>
      </c>
      <c r="I21" s="1595"/>
      <c r="J21" s="1596"/>
      <c r="K21" s="1282">
        <v>726</v>
      </c>
      <c r="L21" s="1282">
        <v>3556</v>
      </c>
    </row>
    <row r="22" spans="1:12">
      <c r="A22" s="1586" t="s">
        <v>5296</v>
      </c>
      <c r="B22" s="1587" t="s">
        <v>5630</v>
      </c>
      <c r="C22" s="1592">
        <v>542</v>
      </c>
      <c r="D22" s="1592">
        <v>2163</v>
      </c>
      <c r="E22" s="1592">
        <v>557</v>
      </c>
      <c r="F22" s="1592">
        <v>2187</v>
      </c>
      <c r="G22" s="1592">
        <v>537</v>
      </c>
      <c r="H22" s="1592">
        <v>2304</v>
      </c>
      <c r="I22" s="1592"/>
      <c r="J22" s="1592"/>
      <c r="K22" s="1282">
        <v>499</v>
      </c>
      <c r="L22" s="1282">
        <v>1834</v>
      </c>
    </row>
    <row r="23" spans="1:12">
      <c r="A23" s="1586" t="s">
        <v>5294</v>
      </c>
      <c r="B23" s="1587" t="s">
        <v>5253</v>
      </c>
      <c r="C23" s="1592">
        <v>152</v>
      </c>
      <c r="D23" s="1592">
        <v>863</v>
      </c>
      <c r="E23" s="1592">
        <v>147</v>
      </c>
      <c r="F23" s="1592">
        <v>876</v>
      </c>
      <c r="G23" s="1592">
        <v>138</v>
      </c>
      <c r="H23" s="1592">
        <v>792</v>
      </c>
      <c r="I23" s="1592"/>
      <c r="J23" s="1592"/>
      <c r="K23" s="1282">
        <v>128</v>
      </c>
      <c r="L23" s="1282">
        <v>707</v>
      </c>
    </row>
    <row r="24" spans="1:12">
      <c r="A24" s="1586"/>
      <c r="B24" s="1587"/>
      <c r="C24" s="1592"/>
      <c r="D24" s="1592"/>
      <c r="E24" s="1592"/>
      <c r="F24" s="1592"/>
      <c r="G24" s="1592"/>
      <c r="H24" s="1592"/>
      <c r="I24" s="1592"/>
      <c r="J24" s="1592"/>
      <c r="K24" s="1282"/>
      <c r="L24" s="1282"/>
    </row>
    <row r="25" spans="1:12">
      <c r="A25" s="1586" t="s">
        <v>5293</v>
      </c>
      <c r="B25" s="1587" t="s">
        <v>5251</v>
      </c>
      <c r="C25" s="1592">
        <v>384</v>
      </c>
      <c r="D25" s="1592">
        <v>6265</v>
      </c>
      <c r="E25" s="1592">
        <v>427</v>
      </c>
      <c r="F25" s="1592">
        <v>6907</v>
      </c>
      <c r="G25" s="1592">
        <v>429</v>
      </c>
      <c r="H25" s="1592">
        <v>6342</v>
      </c>
      <c r="I25" s="1592"/>
      <c r="J25" s="1592"/>
      <c r="K25" s="1282">
        <v>436</v>
      </c>
      <c r="L25" s="1282">
        <v>6632</v>
      </c>
    </row>
    <row r="26" spans="1:12">
      <c r="A26" s="1586" t="s">
        <v>5250</v>
      </c>
      <c r="B26" s="1587" t="s">
        <v>5249</v>
      </c>
      <c r="C26" s="1593">
        <v>46</v>
      </c>
      <c r="D26" s="1593">
        <v>453</v>
      </c>
      <c r="E26" s="1593">
        <v>43</v>
      </c>
      <c r="F26" s="1593">
        <v>414</v>
      </c>
      <c r="G26" s="1593">
        <v>43</v>
      </c>
      <c r="H26" s="1593">
        <v>484</v>
      </c>
      <c r="I26" s="1593"/>
      <c r="J26" s="1593"/>
      <c r="K26" s="1282">
        <v>41</v>
      </c>
      <c r="L26" s="1282">
        <v>507</v>
      </c>
    </row>
    <row r="27" spans="1:12" ht="27.75" thickBot="1">
      <c r="A27" s="1588" t="s">
        <v>5248</v>
      </c>
      <c r="B27" s="1597" t="s">
        <v>5629</v>
      </c>
      <c r="C27" s="1598">
        <v>405</v>
      </c>
      <c r="D27" s="1598">
        <v>3249</v>
      </c>
      <c r="E27" s="1598">
        <v>391</v>
      </c>
      <c r="F27" s="1598">
        <v>2777</v>
      </c>
      <c r="G27" s="1598">
        <v>377</v>
      </c>
      <c r="H27" s="1598">
        <v>2840</v>
      </c>
      <c r="I27" s="1598"/>
      <c r="J27" s="1598"/>
      <c r="K27" s="4237">
        <v>398</v>
      </c>
      <c r="L27" s="4237">
        <v>3050</v>
      </c>
    </row>
    <row r="28" spans="1:12" ht="19.5" customHeight="1">
      <c r="A28" s="904"/>
      <c r="D28" s="898"/>
      <c r="J28" s="897"/>
      <c r="L28" s="898" t="s">
        <v>5628</v>
      </c>
    </row>
    <row r="29" spans="1:12" ht="18" customHeight="1">
      <c r="A29" s="603" t="s">
        <v>5627</v>
      </c>
    </row>
  </sheetData>
  <mergeCells count="6">
    <mergeCell ref="G2:H2"/>
    <mergeCell ref="I2:J2"/>
    <mergeCell ref="K2:L2"/>
    <mergeCell ref="A2:B3"/>
    <mergeCell ref="C2:D2"/>
    <mergeCell ref="E2:F2"/>
  </mergeCells>
  <phoneticPr fontId="2"/>
  <hyperlinks>
    <hyperlink ref="N2" location="目次!F48" display="目　次" xr:uid="{00000000-0004-0000-2700-000000000000}"/>
  </hyperlinks>
  <pageMargins left="0.86614173228346458" right="0.86614173228346458" top="0.98425196850393704" bottom="0.98425196850393704" header="0.51181102362204722" footer="0.51181102362204722"/>
  <pageSetup paperSize="9" scale="67"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9"/>
  <sheetViews>
    <sheetView showGridLines="0" zoomScaleNormal="100" workbookViewId="0">
      <selection activeCell="L2" sqref="L2"/>
    </sheetView>
  </sheetViews>
  <sheetFormatPr defaultRowHeight="13.5"/>
  <cols>
    <col min="1" max="1" width="5" style="470" customWidth="1"/>
    <col min="2" max="7" width="8" style="470" customWidth="1"/>
    <col min="8" max="10" width="10.625" style="470" customWidth="1"/>
    <col min="11" max="11" width="7.25" style="470" customWidth="1"/>
    <col min="12" max="12" width="9.25" style="470" customWidth="1"/>
    <col min="13" max="16384" width="9" style="470"/>
  </cols>
  <sheetData>
    <row r="1" spans="1:12" ht="22.5" customHeight="1" thickBot="1">
      <c r="A1" s="1488" t="s">
        <v>5664</v>
      </c>
    </row>
    <row r="2" spans="1:12" s="344" customFormat="1" ht="15.95" customHeight="1">
      <c r="A2" s="5543" t="s">
        <v>2059</v>
      </c>
      <c r="B2" s="5545" t="s">
        <v>5659</v>
      </c>
      <c r="C2" s="5545"/>
      <c r="D2" s="5545"/>
      <c r="E2" s="5546" t="s">
        <v>5658</v>
      </c>
      <c r="F2" s="5545"/>
      <c r="G2" s="5543"/>
      <c r="H2" s="5545" t="s">
        <v>5663</v>
      </c>
      <c r="I2" s="5545"/>
      <c r="J2" s="5545"/>
      <c r="L2" s="5207" t="s">
        <v>7388</v>
      </c>
    </row>
    <row r="3" spans="1:12" s="344" customFormat="1" ht="15.95" customHeight="1">
      <c r="A3" s="5544"/>
      <c r="B3" s="1599" t="s">
        <v>5183</v>
      </c>
      <c r="C3" s="1599" t="s">
        <v>5662</v>
      </c>
      <c r="D3" s="1599" t="s">
        <v>5661</v>
      </c>
      <c r="E3" s="1599" t="s">
        <v>5183</v>
      </c>
      <c r="F3" s="1599" t="s">
        <v>5662</v>
      </c>
      <c r="G3" s="1599" t="s">
        <v>5661</v>
      </c>
      <c r="H3" s="1599" t="s">
        <v>5183</v>
      </c>
      <c r="I3" s="1599" t="s">
        <v>5662</v>
      </c>
      <c r="J3" s="1221" t="s">
        <v>5661</v>
      </c>
    </row>
    <row r="4" spans="1:12" ht="15.95" customHeight="1">
      <c r="A4" s="890">
        <v>16</v>
      </c>
      <c r="B4" s="840">
        <v>1636</v>
      </c>
      <c r="C4" s="840">
        <v>311</v>
      </c>
      <c r="D4" s="840">
        <v>1325</v>
      </c>
      <c r="E4" s="840">
        <v>10320</v>
      </c>
      <c r="F4" s="840">
        <v>2604</v>
      </c>
      <c r="G4" s="840">
        <v>7716</v>
      </c>
      <c r="H4" s="840">
        <v>266184.81</v>
      </c>
      <c r="I4" s="840">
        <v>125923.44</v>
      </c>
      <c r="J4" s="840">
        <v>140261.37</v>
      </c>
    </row>
    <row r="5" spans="1:12" ht="15.95" customHeight="1">
      <c r="A5" s="890">
        <v>19</v>
      </c>
      <c r="B5" s="840">
        <v>1588</v>
      </c>
      <c r="C5" s="840">
        <v>320</v>
      </c>
      <c r="D5" s="840">
        <v>1268</v>
      </c>
      <c r="E5" s="840">
        <v>10225</v>
      </c>
      <c r="F5" s="840">
        <v>2636</v>
      </c>
      <c r="G5" s="840">
        <v>7589</v>
      </c>
      <c r="H5" s="840">
        <v>255786.06</v>
      </c>
      <c r="I5" s="840">
        <v>121039.78</v>
      </c>
      <c r="J5" s="840">
        <v>134746.28</v>
      </c>
    </row>
    <row r="6" spans="1:12" ht="15.95" customHeight="1">
      <c r="A6" s="890">
        <v>26</v>
      </c>
      <c r="B6" s="840">
        <v>1176</v>
      </c>
      <c r="C6" s="840">
        <v>246</v>
      </c>
      <c r="D6" s="840">
        <v>930</v>
      </c>
      <c r="E6" s="840">
        <v>8035</v>
      </c>
      <c r="F6" s="840">
        <v>2068</v>
      </c>
      <c r="G6" s="840">
        <v>5967</v>
      </c>
      <c r="H6" s="840">
        <v>221123</v>
      </c>
      <c r="I6" s="3816">
        <v>99046</v>
      </c>
      <c r="J6" s="3816">
        <v>122077</v>
      </c>
    </row>
    <row r="7" spans="1:12" ht="15.95" customHeight="1">
      <c r="A7" s="890">
        <v>28</v>
      </c>
      <c r="B7" s="840">
        <v>1199</v>
      </c>
      <c r="C7" s="840">
        <v>245</v>
      </c>
      <c r="D7" s="840">
        <v>954</v>
      </c>
      <c r="E7" s="840">
        <v>7947</v>
      </c>
      <c r="F7" s="840">
        <v>2110</v>
      </c>
      <c r="G7" s="840">
        <v>5837</v>
      </c>
      <c r="H7" s="840">
        <v>246049</v>
      </c>
      <c r="I7" s="3816">
        <v>120656</v>
      </c>
      <c r="J7" s="3816">
        <v>125393</v>
      </c>
    </row>
    <row r="8" spans="1:12" ht="15.95" customHeight="1" thickBot="1">
      <c r="A8" s="1554">
        <v>3</v>
      </c>
      <c r="B8" s="772">
        <f>SUM(C8:D8)</f>
        <v>1115</v>
      </c>
      <c r="C8" s="772">
        <v>246</v>
      </c>
      <c r="D8" s="772">
        <v>869</v>
      </c>
      <c r="E8" s="772">
        <f>SUM(F8:G8)</f>
        <v>8001</v>
      </c>
      <c r="F8" s="772">
        <v>2087</v>
      </c>
      <c r="G8" s="772">
        <v>5914</v>
      </c>
      <c r="H8" s="772">
        <f>SUM(I8:J8)</f>
        <v>240962</v>
      </c>
      <c r="I8" s="880">
        <v>115475</v>
      </c>
      <c r="J8" s="880">
        <v>125487</v>
      </c>
    </row>
    <row r="9" spans="1:12" ht="21.75" customHeight="1">
      <c r="J9" s="768" t="s">
        <v>5660</v>
      </c>
    </row>
  </sheetData>
  <mergeCells count="4">
    <mergeCell ref="A2:A3"/>
    <mergeCell ref="B2:D2"/>
    <mergeCell ref="E2:G2"/>
    <mergeCell ref="H2:J2"/>
  </mergeCells>
  <phoneticPr fontId="2"/>
  <hyperlinks>
    <hyperlink ref="L2" location="目次!F49" display="目　次" xr:uid="{00000000-0004-0000-28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4"/>
  <sheetViews>
    <sheetView showGridLines="0" zoomScaleNormal="100" workbookViewId="0">
      <selection activeCell="J2" sqref="J2"/>
    </sheetView>
  </sheetViews>
  <sheetFormatPr defaultRowHeight="13.5"/>
  <cols>
    <col min="1" max="1" width="1.875" style="684" customWidth="1"/>
    <col min="2" max="2" width="25.5" style="684" customWidth="1"/>
    <col min="3" max="3" width="8.625" style="684" customWidth="1"/>
    <col min="4" max="4" width="9.75" style="684" customWidth="1"/>
    <col min="5" max="5" width="8.75" style="684" customWidth="1"/>
    <col min="6" max="6" width="9.75" style="684" customWidth="1"/>
    <col min="7" max="7" width="10.625" style="684" customWidth="1"/>
    <col min="8" max="8" width="9.75" style="684" customWidth="1"/>
    <col min="9" max="16384" width="9" style="684"/>
  </cols>
  <sheetData>
    <row r="1" spans="1:10" ht="19.5" customHeight="1" thickBot="1">
      <c r="A1" s="1496" t="s">
        <v>5679</v>
      </c>
      <c r="B1" s="603"/>
      <c r="C1" s="603"/>
      <c r="D1" s="603"/>
      <c r="E1" s="603"/>
      <c r="F1" s="603"/>
      <c r="G1" s="603"/>
      <c r="H1" s="603"/>
      <c r="I1" s="603"/>
      <c r="J1" s="603"/>
    </row>
    <row r="2" spans="1:10" s="906" customFormat="1" ht="18" customHeight="1">
      <c r="A2" s="1601"/>
      <c r="B2" s="1601"/>
      <c r="C2" s="1602" t="s">
        <v>5659</v>
      </c>
      <c r="D2" s="1603"/>
      <c r="E2" s="1602" t="s">
        <v>5658</v>
      </c>
      <c r="F2" s="1604"/>
      <c r="G2" s="1603" t="s">
        <v>5678</v>
      </c>
      <c r="H2" s="1604"/>
      <c r="I2" s="4238"/>
      <c r="J2" s="5119" t="s">
        <v>7388</v>
      </c>
    </row>
    <row r="3" spans="1:10" s="906" customFormat="1" ht="18" customHeight="1">
      <c r="A3" s="1605"/>
      <c r="B3" s="1605" t="s">
        <v>5677</v>
      </c>
      <c r="C3" s="1606"/>
      <c r="D3" s="1607" t="s">
        <v>5675</v>
      </c>
      <c r="E3" s="1608" t="s">
        <v>5236</v>
      </c>
      <c r="F3" s="1607" t="s">
        <v>5675</v>
      </c>
      <c r="G3" s="1609" t="s">
        <v>5676</v>
      </c>
      <c r="H3" s="1607" t="s">
        <v>5675</v>
      </c>
      <c r="I3" s="4238"/>
      <c r="J3" s="4238"/>
    </row>
    <row r="4" spans="1:10" s="906" customFormat="1" ht="5.25" customHeight="1">
      <c r="A4" s="1610"/>
      <c r="B4" s="1610"/>
      <c r="C4" s="1611"/>
      <c r="D4" s="1591"/>
      <c r="E4" s="1612"/>
      <c r="F4" s="1591"/>
      <c r="G4" s="1612"/>
      <c r="H4" s="1613"/>
      <c r="I4" s="4238"/>
      <c r="J4" s="4238"/>
    </row>
    <row r="5" spans="1:10" s="604" customFormat="1" ht="21.95" customHeight="1">
      <c r="A5" s="5547" t="s">
        <v>5183</v>
      </c>
      <c r="B5" s="5548"/>
      <c r="C5" s="884">
        <f>C7+C15</f>
        <v>1115</v>
      </c>
      <c r="D5" s="1614">
        <f>C5/$C$5*100</f>
        <v>100</v>
      </c>
      <c r="E5" s="840">
        <f>E7+E15</f>
        <v>8001</v>
      </c>
      <c r="F5" s="1614">
        <f>E5/$E$5*100</f>
        <v>100</v>
      </c>
      <c r="G5" s="348">
        <v>24096145</v>
      </c>
      <c r="H5" s="1615">
        <f>G5/$G$5*100</f>
        <v>100</v>
      </c>
      <c r="I5" s="603"/>
      <c r="J5" s="603"/>
    </row>
    <row r="6" spans="1:10" s="604" customFormat="1" ht="21.95" customHeight="1">
      <c r="A6" s="3808"/>
      <c r="B6" s="3809"/>
      <c r="C6" s="884"/>
      <c r="D6" s="1614"/>
      <c r="E6" s="840"/>
      <c r="F6" s="1614"/>
      <c r="G6" s="348"/>
      <c r="H6" s="1615"/>
      <c r="I6" s="603"/>
      <c r="J6" s="603"/>
    </row>
    <row r="7" spans="1:10" s="604" customFormat="1" ht="21.95" customHeight="1">
      <c r="A7" s="5547" t="s">
        <v>5674</v>
      </c>
      <c r="B7" s="5548"/>
      <c r="C7" s="884">
        <f>SUM(C8:C13)</f>
        <v>246</v>
      </c>
      <c r="D7" s="1614">
        <f t="shared" ref="D7:D13" si="0">C7/$C$5*100</f>
        <v>22.062780269058297</v>
      </c>
      <c r="E7" s="840">
        <f>SUM(E8:E13)</f>
        <v>2087</v>
      </c>
      <c r="F7" s="1614">
        <f t="shared" ref="F7:F13" si="1">E7/$E$5*100</f>
        <v>26.08423947006624</v>
      </c>
      <c r="G7" s="348">
        <v>11547485</v>
      </c>
      <c r="H7" s="1615">
        <f>G7/$G$5*100</f>
        <v>47.922541136766903</v>
      </c>
      <c r="I7" s="603"/>
      <c r="J7" s="603"/>
    </row>
    <row r="8" spans="1:10" ht="21.95" customHeight="1">
      <c r="A8" s="3808"/>
      <c r="B8" s="3808" t="s">
        <v>5671</v>
      </c>
      <c r="C8" s="884">
        <v>1</v>
      </c>
      <c r="D8" s="1614">
        <f t="shared" si="0"/>
        <v>8.9686098654708515E-2</v>
      </c>
      <c r="E8" s="840">
        <v>8</v>
      </c>
      <c r="F8" s="1614">
        <f t="shared" si="1"/>
        <v>9.9987501562304709E-2</v>
      </c>
      <c r="G8" s="3816" t="s">
        <v>5667</v>
      </c>
      <c r="H8" s="1615"/>
      <c r="I8" s="603"/>
      <c r="J8" s="603"/>
    </row>
    <row r="9" spans="1:10" ht="21.95" customHeight="1">
      <c r="A9" s="3808"/>
      <c r="B9" s="3808" t="s">
        <v>5673</v>
      </c>
      <c r="C9" s="884">
        <v>11</v>
      </c>
      <c r="D9" s="1614">
        <f t="shared" si="0"/>
        <v>0.98654708520179368</v>
      </c>
      <c r="E9" s="840">
        <v>39</v>
      </c>
      <c r="F9" s="1614">
        <f t="shared" si="1"/>
        <v>0.4874390701162355</v>
      </c>
      <c r="G9" s="3816">
        <v>109627</v>
      </c>
      <c r="H9" s="1615">
        <f>G9/$G$5*100</f>
        <v>0.45495659160417568</v>
      </c>
      <c r="I9" s="603"/>
      <c r="J9" s="603"/>
    </row>
    <row r="10" spans="1:10" ht="21.95" customHeight="1">
      <c r="A10" s="3808"/>
      <c r="B10" s="3808" t="s">
        <v>5669</v>
      </c>
      <c r="C10" s="884">
        <v>67</v>
      </c>
      <c r="D10" s="1614">
        <f t="shared" si="0"/>
        <v>6.0089686098654704</v>
      </c>
      <c r="E10" s="840">
        <v>690</v>
      </c>
      <c r="F10" s="1614">
        <f t="shared" si="1"/>
        <v>8.6239220097487816</v>
      </c>
      <c r="G10" s="348">
        <v>3830871</v>
      </c>
      <c r="H10" s="1615">
        <f>G10/$G$5*100</f>
        <v>15.898273354513762</v>
      </c>
      <c r="I10" s="603"/>
      <c r="J10" s="603"/>
    </row>
    <row r="11" spans="1:10" ht="21.95" customHeight="1">
      <c r="A11" s="3808"/>
      <c r="B11" s="3808" t="s">
        <v>5672</v>
      </c>
      <c r="C11" s="884">
        <v>51</v>
      </c>
      <c r="D11" s="1614">
        <f t="shared" si="0"/>
        <v>4.5739910313901344</v>
      </c>
      <c r="E11" s="840">
        <v>463</v>
      </c>
      <c r="F11" s="1614">
        <f t="shared" si="1"/>
        <v>5.7867766529183848</v>
      </c>
      <c r="G11" s="348">
        <v>2014409</v>
      </c>
      <c r="H11" s="1615">
        <f>G11/$G$5*100</f>
        <v>8.3598808025101121</v>
      </c>
      <c r="I11" s="603"/>
      <c r="J11" s="603"/>
    </row>
    <row r="12" spans="1:10" ht="21.95" customHeight="1">
      <c r="A12" s="3808"/>
      <c r="B12" s="3808" t="s">
        <v>5668</v>
      </c>
      <c r="C12" s="884">
        <v>63</v>
      </c>
      <c r="D12" s="1614">
        <f t="shared" si="0"/>
        <v>5.6502242152466371</v>
      </c>
      <c r="E12" s="840">
        <v>541</v>
      </c>
      <c r="F12" s="1614">
        <f t="shared" si="1"/>
        <v>6.7616547931508562</v>
      </c>
      <c r="G12" s="348">
        <v>2655106</v>
      </c>
      <c r="H12" s="1615">
        <f>G12/$G$5*100</f>
        <v>11.018799895169954</v>
      </c>
      <c r="I12" s="603"/>
      <c r="J12" s="603"/>
    </row>
    <row r="13" spans="1:10" ht="21.95" customHeight="1">
      <c r="A13" s="3808"/>
      <c r="B13" s="3808" t="s">
        <v>1998</v>
      </c>
      <c r="C13" s="884">
        <v>53</v>
      </c>
      <c r="D13" s="1614">
        <f t="shared" si="0"/>
        <v>4.753363228699552</v>
      </c>
      <c r="E13" s="840">
        <v>346</v>
      </c>
      <c r="F13" s="1614">
        <f t="shared" si="1"/>
        <v>4.3244594425696787</v>
      </c>
      <c r="G13" s="3816" t="s">
        <v>5667</v>
      </c>
      <c r="H13" s="1615"/>
      <c r="I13" s="603"/>
      <c r="J13" s="603"/>
    </row>
    <row r="14" spans="1:10" ht="21.95" customHeight="1">
      <c r="A14" s="3808"/>
      <c r="B14" s="3808"/>
      <c r="C14" s="884"/>
      <c r="D14" s="1614"/>
      <c r="E14" s="840"/>
      <c r="F14" s="1614"/>
      <c r="G14" s="348"/>
      <c r="H14" s="1615"/>
      <c r="I14" s="603"/>
      <c r="J14" s="603"/>
    </row>
    <row r="15" spans="1:10" s="604" customFormat="1" ht="21.95" customHeight="1">
      <c r="A15" s="5547" t="s">
        <v>5661</v>
      </c>
      <c r="B15" s="5548"/>
      <c r="C15" s="884">
        <f>SUM(C16:C21)</f>
        <v>869</v>
      </c>
      <c r="D15" s="1614">
        <f t="shared" ref="D15:D21" si="2">C15/$C$5*100</f>
        <v>77.937219730941706</v>
      </c>
      <c r="E15" s="840">
        <f>SUM(E16:E21)</f>
        <v>5914</v>
      </c>
      <c r="F15" s="1614">
        <f t="shared" ref="F15:F21" si="3">E15/$E$5*100</f>
        <v>73.915760529933763</v>
      </c>
      <c r="G15" s="348">
        <v>12548660</v>
      </c>
      <c r="H15" s="1615">
        <f>G15/$G$5*100</f>
        <v>52.077458863233105</v>
      </c>
      <c r="I15" s="603"/>
      <c r="J15" s="603"/>
    </row>
    <row r="16" spans="1:10" ht="21.95" customHeight="1">
      <c r="A16" s="3808"/>
      <c r="B16" s="3808" t="s">
        <v>5671</v>
      </c>
      <c r="C16" s="884">
        <v>2</v>
      </c>
      <c r="D16" s="1614">
        <f t="shared" si="2"/>
        <v>0.17937219730941703</v>
      </c>
      <c r="E16" s="840">
        <v>14</v>
      </c>
      <c r="F16" s="1614">
        <f t="shared" si="3"/>
        <v>0.17497812773403326</v>
      </c>
      <c r="G16" s="3816" t="s">
        <v>5667</v>
      </c>
      <c r="H16" s="1615"/>
      <c r="I16" s="603"/>
      <c r="J16" s="603"/>
    </row>
    <row r="17" spans="1:10" ht="21.95" customHeight="1">
      <c r="A17" s="3808"/>
      <c r="B17" s="3808" t="s">
        <v>5670</v>
      </c>
      <c r="C17" s="884">
        <v>131</v>
      </c>
      <c r="D17" s="1614">
        <f t="shared" si="2"/>
        <v>11.748878923766815</v>
      </c>
      <c r="E17" s="840">
        <v>425</v>
      </c>
      <c r="F17" s="1614">
        <f t="shared" si="3"/>
        <v>5.311836020497438</v>
      </c>
      <c r="G17" s="348">
        <v>612882</v>
      </c>
      <c r="H17" s="1615">
        <f>G17/$G$5*100</f>
        <v>2.543485690345904</v>
      </c>
      <c r="I17" s="603"/>
      <c r="J17" s="603"/>
    </row>
    <row r="18" spans="1:10" ht="21.95" customHeight="1">
      <c r="A18" s="3808"/>
      <c r="B18" s="3808" t="s">
        <v>5669</v>
      </c>
      <c r="C18" s="884">
        <v>222</v>
      </c>
      <c r="D18" s="1614">
        <f t="shared" si="2"/>
        <v>19.91031390134529</v>
      </c>
      <c r="E18" s="840">
        <v>2345</v>
      </c>
      <c r="F18" s="1614">
        <f t="shared" si="3"/>
        <v>29.308836395450566</v>
      </c>
      <c r="G18" s="348">
        <v>4115550</v>
      </c>
      <c r="H18" s="1615">
        <f>G18/$G$5*100</f>
        <v>17.079702998135179</v>
      </c>
      <c r="I18" s="603"/>
      <c r="J18" s="603"/>
    </row>
    <row r="19" spans="1:10" ht="21.95" customHeight="1">
      <c r="A19" s="3808"/>
      <c r="B19" s="3808" t="s">
        <v>5668</v>
      </c>
      <c r="C19" s="884">
        <v>142</v>
      </c>
      <c r="D19" s="1614">
        <f t="shared" si="2"/>
        <v>12.735426008968609</v>
      </c>
      <c r="E19" s="840">
        <v>883</v>
      </c>
      <c r="F19" s="1614">
        <f t="shared" si="3"/>
        <v>11.036120484939381</v>
      </c>
      <c r="G19" s="348">
        <v>3059910</v>
      </c>
      <c r="H19" s="1615">
        <f>G19/$G$5*100</f>
        <v>12.698753265304472</v>
      </c>
      <c r="I19" s="603"/>
      <c r="J19" s="603"/>
    </row>
    <row r="20" spans="1:10" ht="21.95" customHeight="1">
      <c r="A20" s="3808"/>
      <c r="B20" s="3808" t="s">
        <v>1998</v>
      </c>
      <c r="C20" s="884">
        <v>342</v>
      </c>
      <c r="D20" s="1614">
        <f t="shared" si="2"/>
        <v>30.672645739910315</v>
      </c>
      <c r="E20" s="840">
        <v>2043</v>
      </c>
      <c r="F20" s="1614">
        <f t="shared" si="3"/>
        <v>25.534308211473565</v>
      </c>
      <c r="G20" s="3816" t="s">
        <v>5667</v>
      </c>
      <c r="H20" s="1615"/>
      <c r="I20" s="603"/>
      <c r="J20" s="603"/>
    </row>
    <row r="21" spans="1:10" ht="21.95" customHeight="1" thickBot="1">
      <c r="A21" s="1616"/>
      <c r="B21" s="1616" t="s">
        <v>5666</v>
      </c>
      <c r="C21" s="774">
        <v>30</v>
      </c>
      <c r="D21" s="1617">
        <f t="shared" si="2"/>
        <v>2.6905829596412558</v>
      </c>
      <c r="E21" s="772">
        <v>204</v>
      </c>
      <c r="F21" s="1617">
        <f t="shared" si="3"/>
        <v>2.54968128983877</v>
      </c>
      <c r="G21" s="1518">
        <v>641221</v>
      </c>
      <c r="H21" s="1618">
        <f>G21/$G$5*100</f>
        <v>2.6610937143680036</v>
      </c>
      <c r="I21" s="603"/>
      <c r="J21" s="603"/>
    </row>
    <row r="22" spans="1:10" ht="20.25" customHeight="1">
      <c r="A22" s="603"/>
      <c r="B22" s="603"/>
      <c r="C22" s="603"/>
      <c r="D22" s="603"/>
      <c r="E22" s="603"/>
      <c r="F22" s="603"/>
      <c r="G22" s="603"/>
      <c r="H22" s="898" t="s">
        <v>5665</v>
      </c>
      <c r="I22" s="603"/>
      <c r="J22" s="603"/>
    </row>
    <row r="23" spans="1:10">
      <c r="A23" s="603"/>
      <c r="B23" s="603"/>
      <c r="C23" s="603"/>
      <c r="D23" s="603"/>
      <c r="E23" s="603"/>
      <c r="F23" s="603"/>
      <c r="G23" s="1600"/>
      <c r="H23" s="603"/>
      <c r="I23" s="603"/>
      <c r="J23" s="603"/>
    </row>
    <row r="24" spans="1:10">
      <c r="A24" s="603"/>
      <c r="B24" s="603"/>
      <c r="C24" s="603"/>
      <c r="D24" s="603"/>
      <c r="E24" s="603"/>
      <c r="F24" s="603"/>
      <c r="G24" s="603"/>
      <c r="H24" s="603"/>
      <c r="I24" s="603"/>
      <c r="J24" s="603"/>
    </row>
  </sheetData>
  <mergeCells count="3">
    <mergeCell ref="A5:B5"/>
    <mergeCell ref="A7:B7"/>
    <mergeCell ref="A15:B15"/>
  </mergeCells>
  <phoneticPr fontId="2"/>
  <hyperlinks>
    <hyperlink ref="J2" location="目次!F50" display="目　次" xr:uid="{00000000-0004-0000-2900-000000000000}"/>
  </hyperlinks>
  <pageMargins left="0.86614173228346458" right="0.86614173228346458" top="0.98425196850393704" bottom="0.98425196850393704" header="0.47244094488188981" footer="0.51181102362204722"/>
  <pageSetup paperSize="9" scale="9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O27"/>
  <sheetViews>
    <sheetView showGridLines="0" topLeftCell="B1" zoomScale="85" zoomScaleNormal="85" zoomScaleSheetLayoutView="40" zoomScalePageLayoutView="40" workbookViewId="0">
      <selection activeCell="K2" sqref="K2"/>
    </sheetView>
  </sheetViews>
  <sheetFormatPr defaultRowHeight="13.5"/>
  <cols>
    <col min="1" max="1" width="35.25" style="871" customWidth="1"/>
    <col min="2" max="2" width="7.875" style="871" customWidth="1"/>
    <col min="3" max="3" width="15.5" style="871" customWidth="1"/>
    <col min="4" max="4" width="17.25" style="871" customWidth="1"/>
    <col min="5" max="5" width="8.125" style="871" customWidth="1"/>
    <col min="6" max="6" width="13.125" style="871" customWidth="1"/>
    <col min="7" max="7" width="14.625" style="871" customWidth="1"/>
    <col min="8" max="8" width="14.625" style="871" bestFit="1" customWidth="1"/>
    <col min="9" max="9" width="18.875" style="871" customWidth="1"/>
    <col min="10" max="10" width="10.125" style="871" customWidth="1"/>
    <col min="11" max="11" width="6.875" style="603" customWidth="1"/>
    <col min="12" max="13" width="12.625" style="603" customWidth="1"/>
    <col min="14" max="16384" width="9" style="603"/>
  </cols>
  <sheetData>
    <row r="1" spans="1:15" ht="20.25" customHeight="1" thickBot="1">
      <c r="A1" s="1496" t="s">
        <v>5717</v>
      </c>
      <c r="E1" s="898"/>
      <c r="I1" s="901" t="s">
        <v>5716</v>
      </c>
      <c r="K1" s="898"/>
      <c r="L1" s="898"/>
      <c r="M1" s="898"/>
      <c r="O1" s="905"/>
    </row>
    <row r="2" spans="1:15" ht="48.75" customHeight="1">
      <c r="A2" s="912"/>
      <c r="B2" s="1621" t="s">
        <v>5715</v>
      </c>
      <c r="C2" s="1622" t="s">
        <v>5715</v>
      </c>
      <c r="D2" s="1622" t="s">
        <v>5715</v>
      </c>
      <c r="E2" s="5553" t="s">
        <v>5658</v>
      </c>
      <c r="F2" s="5557" t="s">
        <v>5714</v>
      </c>
      <c r="G2" s="5549" t="s">
        <v>5713</v>
      </c>
      <c r="H2" s="5551" t="s">
        <v>5712</v>
      </c>
      <c r="I2" s="5553" t="s">
        <v>5711</v>
      </c>
      <c r="J2" s="603"/>
      <c r="K2" s="5122" t="s">
        <v>8125</v>
      </c>
    </row>
    <row r="3" spans="1:15" ht="21.95" customHeight="1">
      <c r="A3" s="911" t="s">
        <v>5710</v>
      </c>
      <c r="B3" s="5555" t="s">
        <v>5709</v>
      </c>
      <c r="C3" s="5559" t="s">
        <v>5708</v>
      </c>
      <c r="D3" s="5555" t="s">
        <v>5707</v>
      </c>
      <c r="E3" s="5554"/>
      <c r="F3" s="5558"/>
      <c r="G3" s="5550"/>
      <c r="H3" s="5552"/>
      <c r="I3" s="5554"/>
      <c r="J3" s="603"/>
    </row>
    <row r="4" spans="1:15" ht="21.95" customHeight="1">
      <c r="A4" s="910"/>
      <c r="B4" s="5556"/>
      <c r="C4" s="5560"/>
      <c r="D4" s="5556"/>
      <c r="E4" s="1623" t="s">
        <v>5706</v>
      </c>
      <c r="F4" s="1623" t="s">
        <v>5705</v>
      </c>
      <c r="G4" s="1623" t="s">
        <v>5705</v>
      </c>
      <c r="H4" s="1623" t="s">
        <v>5705</v>
      </c>
      <c r="I4" s="1623" t="s">
        <v>5705</v>
      </c>
      <c r="J4" s="603"/>
    </row>
    <row r="5" spans="1:15" ht="21.95" customHeight="1">
      <c r="A5" s="909" t="s">
        <v>5704</v>
      </c>
      <c r="B5" s="1619">
        <v>285</v>
      </c>
      <c r="C5" s="1619">
        <v>177</v>
      </c>
      <c r="D5" s="1619">
        <v>3</v>
      </c>
      <c r="E5" s="1619">
        <v>9261</v>
      </c>
      <c r="F5" s="1619">
        <v>3918537</v>
      </c>
      <c r="G5" s="1619">
        <v>9902281</v>
      </c>
      <c r="H5" s="1619">
        <v>20526128</v>
      </c>
      <c r="I5" s="1619">
        <v>9779713</v>
      </c>
      <c r="J5" s="603"/>
    </row>
    <row r="6" spans="1:15" ht="21.95" customHeight="1">
      <c r="A6" s="909" t="s">
        <v>5703</v>
      </c>
      <c r="B6" s="1619">
        <v>42</v>
      </c>
      <c r="C6" s="1619">
        <v>26</v>
      </c>
      <c r="D6" s="1619" t="s">
        <v>5681</v>
      </c>
      <c r="E6" s="1619">
        <v>1031</v>
      </c>
      <c r="F6" s="1619">
        <v>281199</v>
      </c>
      <c r="G6" s="1619">
        <v>754591</v>
      </c>
      <c r="H6" s="1619">
        <v>1719169</v>
      </c>
      <c r="I6" s="1619">
        <v>899966</v>
      </c>
      <c r="J6" s="603"/>
    </row>
    <row r="7" spans="1:15" ht="21.95" customHeight="1">
      <c r="A7" s="909" t="s">
        <v>5702</v>
      </c>
      <c r="B7" s="1619">
        <v>3</v>
      </c>
      <c r="C7" s="1619">
        <v>2</v>
      </c>
      <c r="D7" s="1619" t="s">
        <v>5681</v>
      </c>
      <c r="E7" s="1619">
        <v>59</v>
      </c>
      <c r="F7" s="1619">
        <v>18768</v>
      </c>
      <c r="G7" s="1619">
        <v>22971</v>
      </c>
      <c r="H7" s="1619">
        <v>62368</v>
      </c>
      <c r="I7" s="1619">
        <v>26402</v>
      </c>
      <c r="J7" s="603"/>
    </row>
    <row r="8" spans="1:15" ht="21.95" customHeight="1">
      <c r="A8" s="909" t="s">
        <v>5701</v>
      </c>
      <c r="B8" s="1619">
        <v>9</v>
      </c>
      <c r="C8" s="1619">
        <v>4</v>
      </c>
      <c r="D8" s="1619" t="s">
        <v>5681</v>
      </c>
      <c r="E8" s="1619">
        <v>91</v>
      </c>
      <c r="F8" s="1619">
        <v>22810</v>
      </c>
      <c r="G8" s="1619">
        <v>49195</v>
      </c>
      <c r="H8" s="1619">
        <v>99123</v>
      </c>
      <c r="I8" s="1619">
        <v>45556</v>
      </c>
      <c r="J8" s="603"/>
    </row>
    <row r="9" spans="1:15" ht="21.95" customHeight="1">
      <c r="A9" s="909" t="s">
        <v>5700</v>
      </c>
      <c r="B9" s="1619">
        <v>6</v>
      </c>
      <c r="C9" s="1619">
        <v>3</v>
      </c>
      <c r="D9" s="1619" t="s">
        <v>5681</v>
      </c>
      <c r="E9" s="1619">
        <v>58</v>
      </c>
      <c r="F9" s="1619">
        <v>18011</v>
      </c>
      <c r="G9" s="1619">
        <v>43987</v>
      </c>
      <c r="H9" s="1619">
        <v>121021</v>
      </c>
      <c r="I9" s="1619">
        <v>71329</v>
      </c>
      <c r="J9" s="603"/>
    </row>
    <row r="10" spans="1:15" ht="21.95" customHeight="1">
      <c r="A10" s="909" t="s">
        <v>5699</v>
      </c>
      <c r="B10" s="1619">
        <v>2</v>
      </c>
      <c r="C10" s="1619" t="s">
        <v>5681</v>
      </c>
      <c r="D10" s="1619" t="s">
        <v>5681</v>
      </c>
      <c r="E10" s="1619">
        <v>13</v>
      </c>
      <c r="F10" s="1619" t="s">
        <v>5684</v>
      </c>
      <c r="G10" s="1619" t="s">
        <v>5684</v>
      </c>
      <c r="H10" s="1619" t="s">
        <v>5684</v>
      </c>
      <c r="I10" s="1619" t="s">
        <v>5684</v>
      </c>
      <c r="J10" s="603"/>
    </row>
    <row r="11" spans="1:15" ht="21.95" customHeight="1">
      <c r="A11" s="909" t="s">
        <v>5698</v>
      </c>
      <c r="B11" s="1619">
        <v>19</v>
      </c>
      <c r="C11" s="1619">
        <v>8</v>
      </c>
      <c r="D11" s="1619" t="s">
        <v>5681</v>
      </c>
      <c r="E11" s="1619">
        <v>409</v>
      </c>
      <c r="F11" s="1619">
        <v>149298</v>
      </c>
      <c r="G11" s="1619">
        <v>578323</v>
      </c>
      <c r="H11" s="1619">
        <v>947648</v>
      </c>
      <c r="I11" s="1619">
        <v>334958</v>
      </c>
      <c r="J11" s="603"/>
    </row>
    <row r="12" spans="1:15" ht="21.95" customHeight="1">
      <c r="A12" s="909" t="s">
        <v>5697</v>
      </c>
      <c r="B12" s="1619">
        <v>13</v>
      </c>
      <c r="C12" s="1619">
        <v>5</v>
      </c>
      <c r="D12" s="1619" t="s">
        <v>5681</v>
      </c>
      <c r="E12" s="1619">
        <v>263</v>
      </c>
      <c r="F12" s="1619">
        <v>90094</v>
      </c>
      <c r="G12" s="1619">
        <v>230369</v>
      </c>
      <c r="H12" s="1619">
        <v>440410</v>
      </c>
      <c r="I12" s="1619">
        <v>191682</v>
      </c>
      <c r="J12" s="603"/>
    </row>
    <row r="13" spans="1:15" ht="21.95" customHeight="1">
      <c r="A13" s="909" t="s">
        <v>5696</v>
      </c>
      <c r="B13" s="1619">
        <v>3</v>
      </c>
      <c r="C13" s="1619">
        <v>3</v>
      </c>
      <c r="D13" s="1619" t="s">
        <v>5681</v>
      </c>
      <c r="E13" s="1619">
        <v>40</v>
      </c>
      <c r="F13" s="1619">
        <v>8884</v>
      </c>
      <c r="G13" s="1619">
        <v>28502</v>
      </c>
      <c r="H13" s="1619">
        <v>43853</v>
      </c>
      <c r="I13" s="1619">
        <v>14063</v>
      </c>
      <c r="J13" s="603"/>
    </row>
    <row r="14" spans="1:15" ht="21.95" customHeight="1">
      <c r="A14" s="909" t="s">
        <v>5695</v>
      </c>
      <c r="B14" s="1619">
        <v>16</v>
      </c>
      <c r="C14" s="1619">
        <v>7</v>
      </c>
      <c r="D14" s="1619" t="s">
        <v>5681</v>
      </c>
      <c r="E14" s="1619">
        <v>291</v>
      </c>
      <c r="F14" s="1619">
        <v>94419</v>
      </c>
      <c r="G14" s="1619">
        <v>486101</v>
      </c>
      <c r="H14" s="1619">
        <v>751202</v>
      </c>
      <c r="I14" s="1619">
        <v>242165</v>
      </c>
      <c r="J14" s="603"/>
    </row>
    <row r="15" spans="1:15" ht="21.95" customHeight="1">
      <c r="A15" s="909" t="s">
        <v>5694</v>
      </c>
      <c r="B15" s="1619">
        <v>7</v>
      </c>
      <c r="C15" s="1619">
        <v>4</v>
      </c>
      <c r="D15" s="1619" t="s">
        <v>5681</v>
      </c>
      <c r="E15" s="1619">
        <v>156</v>
      </c>
      <c r="F15" s="1619">
        <v>43268</v>
      </c>
      <c r="G15" s="1619">
        <v>181186</v>
      </c>
      <c r="H15" s="1619">
        <v>221827</v>
      </c>
      <c r="I15" s="1619">
        <v>35774</v>
      </c>
      <c r="J15" s="603"/>
    </row>
    <row r="16" spans="1:15" ht="21.95" customHeight="1">
      <c r="A16" s="909" t="s">
        <v>5693</v>
      </c>
      <c r="B16" s="1619">
        <v>17</v>
      </c>
      <c r="C16" s="1619">
        <v>13</v>
      </c>
      <c r="D16" s="1619" t="s">
        <v>5681</v>
      </c>
      <c r="E16" s="1619">
        <v>233</v>
      </c>
      <c r="F16" s="1619">
        <v>91609</v>
      </c>
      <c r="G16" s="1619">
        <v>196047</v>
      </c>
      <c r="H16" s="1619">
        <v>505878</v>
      </c>
      <c r="I16" s="1619">
        <v>282952</v>
      </c>
      <c r="J16" s="603"/>
    </row>
    <row r="17" spans="1:13" ht="21.95" customHeight="1">
      <c r="A17" s="909" t="s">
        <v>5692</v>
      </c>
      <c r="B17" s="1619">
        <v>3</v>
      </c>
      <c r="C17" s="1619">
        <v>1</v>
      </c>
      <c r="D17" s="1619" t="s">
        <v>5681</v>
      </c>
      <c r="E17" s="1619">
        <v>84</v>
      </c>
      <c r="F17" s="1619">
        <v>25262</v>
      </c>
      <c r="G17" s="1619">
        <v>208586</v>
      </c>
      <c r="H17" s="1619">
        <v>516695</v>
      </c>
      <c r="I17" s="1619">
        <v>281192</v>
      </c>
      <c r="J17" s="603"/>
    </row>
    <row r="18" spans="1:13" ht="21.95" customHeight="1">
      <c r="A18" s="909" t="s">
        <v>5691</v>
      </c>
      <c r="B18" s="1619">
        <v>23</v>
      </c>
      <c r="C18" s="1619">
        <v>11</v>
      </c>
      <c r="D18" s="1619" t="s">
        <v>5681</v>
      </c>
      <c r="E18" s="1619">
        <v>437</v>
      </c>
      <c r="F18" s="1619">
        <v>170014</v>
      </c>
      <c r="G18" s="1619">
        <v>234456</v>
      </c>
      <c r="H18" s="1619">
        <v>593477</v>
      </c>
      <c r="I18" s="1619">
        <v>327647</v>
      </c>
      <c r="J18" s="603"/>
    </row>
    <row r="19" spans="1:13" ht="21.95" customHeight="1">
      <c r="A19" s="909" t="s">
        <v>5690</v>
      </c>
      <c r="B19" s="1619">
        <v>8</v>
      </c>
      <c r="C19" s="1619">
        <v>2</v>
      </c>
      <c r="D19" s="1619" t="s">
        <v>5681</v>
      </c>
      <c r="E19" s="1619">
        <v>207</v>
      </c>
      <c r="F19" s="1619">
        <v>70260</v>
      </c>
      <c r="G19" s="1619">
        <v>171662</v>
      </c>
      <c r="H19" s="1619">
        <v>283759</v>
      </c>
      <c r="I19" s="1619">
        <v>102769</v>
      </c>
      <c r="J19" s="603"/>
    </row>
    <row r="20" spans="1:13" ht="21.95" customHeight="1">
      <c r="A20" s="909" t="s">
        <v>5689</v>
      </c>
      <c r="B20" s="1619">
        <v>34</v>
      </c>
      <c r="C20" s="1619">
        <v>26</v>
      </c>
      <c r="D20" s="1619" t="s">
        <v>5681</v>
      </c>
      <c r="E20" s="1619">
        <v>1038</v>
      </c>
      <c r="F20" s="1619">
        <v>435049</v>
      </c>
      <c r="G20" s="1619">
        <v>864206</v>
      </c>
      <c r="H20" s="1619">
        <v>1845640</v>
      </c>
      <c r="I20" s="1619">
        <v>919437</v>
      </c>
      <c r="J20" s="603"/>
    </row>
    <row r="21" spans="1:13" ht="21.95" customHeight="1">
      <c r="A21" s="909" t="s">
        <v>5688</v>
      </c>
      <c r="B21" s="1619">
        <v>14</v>
      </c>
      <c r="C21" s="1619">
        <v>10</v>
      </c>
      <c r="D21" s="1619" t="s">
        <v>5681</v>
      </c>
      <c r="E21" s="1619">
        <v>547</v>
      </c>
      <c r="F21" s="1619">
        <v>195490</v>
      </c>
      <c r="G21" s="1619">
        <v>305245</v>
      </c>
      <c r="H21" s="1619">
        <v>819242</v>
      </c>
      <c r="I21" s="1619">
        <v>479252</v>
      </c>
      <c r="J21" s="603"/>
    </row>
    <row r="22" spans="1:13" ht="21.95" customHeight="1">
      <c r="A22" s="909" t="s">
        <v>5687</v>
      </c>
      <c r="B22" s="1619">
        <v>19</v>
      </c>
      <c r="C22" s="1619">
        <v>18</v>
      </c>
      <c r="D22" s="1619">
        <v>1</v>
      </c>
      <c r="E22" s="1619">
        <v>1588</v>
      </c>
      <c r="F22" s="1619">
        <v>814746</v>
      </c>
      <c r="G22" s="1619">
        <v>2185625</v>
      </c>
      <c r="H22" s="1619">
        <v>4873778</v>
      </c>
      <c r="I22" s="1619">
        <v>2492728</v>
      </c>
      <c r="J22" s="603"/>
    </row>
    <row r="23" spans="1:13" ht="21.95" customHeight="1">
      <c r="A23" s="909" t="s">
        <v>5686</v>
      </c>
      <c r="B23" s="1619">
        <v>19</v>
      </c>
      <c r="C23" s="1619">
        <v>13</v>
      </c>
      <c r="D23" s="1619">
        <v>1</v>
      </c>
      <c r="E23" s="1619">
        <v>1447</v>
      </c>
      <c r="F23" s="1619">
        <v>652981</v>
      </c>
      <c r="G23" s="1619">
        <v>2648482</v>
      </c>
      <c r="H23" s="1619">
        <v>5320700</v>
      </c>
      <c r="I23" s="1619">
        <v>2438068</v>
      </c>
      <c r="J23" s="603"/>
    </row>
    <row r="24" spans="1:13" ht="21.95" customHeight="1">
      <c r="A24" s="909" t="s">
        <v>5685</v>
      </c>
      <c r="B24" s="1619">
        <v>3</v>
      </c>
      <c r="C24" s="1619">
        <v>2</v>
      </c>
      <c r="D24" s="1619" t="s">
        <v>5681</v>
      </c>
      <c r="E24" s="1619">
        <v>40</v>
      </c>
      <c r="F24" s="1619" t="s">
        <v>5684</v>
      </c>
      <c r="G24" s="1619" t="s">
        <v>5684</v>
      </c>
      <c r="H24" s="1619" t="s">
        <v>5684</v>
      </c>
      <c r="I24" s="1619" t="s">
        <v>5684</v>
      </c>
      <c r="J24" s="603"/>
    </row>
    <row r="25" spans="1:13" ht="21.95" customHeight="1">
      <c r="A25" s="909" t="s">
        <v>5683</v>
      </c>
      <c r="B25" s="1619">
        <v>10</v>
      </c>
      <c r="C25" s="1619">
        <v>9</v>
      </c>
      <c r="D25" s="1619">
        <v>1</v>
      </c>
      <c r="E25" s="1619">
        <v>584</v>
      </c>
      <c r="F25" s="1619">
        <v>316360</v>
      </c>
      <c r="G25" s="1619">
        <v>275060</v>
      </c>
      <c r="H25" s="1619">
        <v>540014</v>
      </c>
      <c r="I25" s="1619">
        <v>241372</v>
      </c>
      <c r="J25" s="603"/>
    </row>
    <row r="26" spans="1:13" ht="21.95" customHeight="1" thickBot="1">
      <c r="A26" s="908" t="s">
        <v>5682</v>
      </c>
      <c r="B26" s="1620">
        <v>15</v>
      </c>
      <c r="C26" s="1620">
        <v>10</v>
      </c>
      <c r="D26" s="1620" t="s">
        <v>5681</v>
      </c>
      <c r="E26" s="1620">
        <v>645</v>
      </c>
      <c r="F26" s="1620">
        <v>400407</v>
      </c>
      <c r="G26" s="1620">
        <v>389043</v>
      </c>
      <c r="H26" s="1620">
        <v>715894</v>
      </c>
      <c r="I26" s="1620">
        <v>301594</v>
      </c>
      <c r="J26" s="603"/>
    </row>
    <row r="27" spans="1:13" ht="16.5" customHeight="1">
      <c r="I27" s="898" t="s">
        <v>5680</v>
      </c>
      <c r="K27" s="898"/>
      <c r="L27" s="898"/>
      <c r="M27" s="907"/>
    </row>
  </sheetData>
  <mergeCells count="8">
    <mergeCell ref="G2:G3"/>
    <mergeCell ref="H2:H3"/>
    <mergeCell ref="I2:I3"/>
    <mergeCell ref="E2:E3"/>
    <mergeCell ref="B3:B4"/>
    <mergeCell ref="F2:F3"/>
    <mergeCell ref="C3:C4"/>
    <mergeCell ref="D3:D4"/>
  </mergeCells>
  <phoneticPr fontId="2"/>
  <conditionalFormatting sqref="A5:I26">
    <cfRule type="expression" dxfId="10" priority="1" stopIfTrue="1">
      <formula>$C5="00"</formula>
    </cfRule>
  </conditionalFormatting>
  <hyperlinks>
    <hyperlink ref="K2" location="目次!F51" display="目　次" xr:uid="{00000000-0004-0000-2A00-000000000000}"/>
  </hyperlinks>
  <pageMargins left="0.6692913385826772" right="0.6692913385826772" top="0.98425196850393704" bottom="0.98425196850393704" header="0.51181102362204722" footer="0.51181102362204722"/>
  <pageSetup paperSize="9" scale="55"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M21"/>
  <sheetViews>
    <sheetView showGridLines="0" topLeftCell="B1" zoomScaleNormal="100" workbookViewId="0">
      <selection activeCell="M2" sqref="M2"/>
    </sheetView>
  </sheetViews>
  <sheetFormatPr defaultRowHeight="13.5"/>
  <cols>
    <col min="1" max="1" width="27.125" style="290" customWidth="1"/>
    <col min="2" max="2" width="4.625" style="290" customWidth="1"/>
    <col min="3" max="3" width="10.625" style="290" customWidth="1"/>
    <col min="4" max="4" width="4.625" style="290" customWidth="1"/>
    <col min="5" max="5" width="10.625" style="290" customWidth="1"/>
    <col min="6" max="6" width="4.625" style="290" customWidth="1"/>
    <col min="7" max="7" width="10.625" style="290" customWidth="1"/>
    <col min="8" max="8" width="4.625" style="290" customWidth="1"/>
    <col min="9" max="9" width="10.625" style="290" customWidth="1"/>
    <col min="10" max="10" width="9.125" style="290" bestFit="1" customWidth="1"/>
    <col min="11" max="11" width="10.375" style="290" bestFit="1" customWidth="1"/>
    <col min="12" max="12" width="10" style="290" customWidth="1"/>
    <col min="13" max="16384" width="9" style="290"/>
  </cols>
  <sheetData>
    <row r="1" spans="1:13" ht="22.5" customHeight="1" thickBot="1">
      <c r="A1" s="1508" t="s">
        <v>1962</v>
      </c>
      <c r="B1" s="527"/>
      <c r="C1" s="527"/>
      <c r="D1" s="527"/>
      <c r="E1" s="527"/>
      <c r="F1" s="527"/>
      <c r="G1" s="527"/>
      <c r="H1" s="527"/>
      <c r="I1" s="527"/>
      <c r="J1" s="5562" t="s">
        <v>799</v>
      </c>
      <c r="K1" s="5562"/>
      <c r="L1" s="3814"/>
      <c r="M1" s="527"/>
    </row>
    <row r="2" spans="1:13" ht="18" customHeight="1">
      <c r="A2" s="5565" t="s">
        <v>1961</v>
      </c>
      <c r="B2" s="5564">
        <v>2</v>
      </c>
      <c r="C2" s="5566"/>
      <c r="D2" s="5563">
        <v>3</v>
      </c>
      <c r="E2" s="5564"/>
      <c r="F2" s="5563">
        <v>4</v>
      </c>
      <c r="G2" s="5564"/>
      <c r="H2" s="5563">
        <v>5</v>
      </c>
      <c r="I2" s="5564"/>
      <c r="J2" s="5563">
        <v>6</v>
      </c>
      <c r="K2" s="5564"/>
      <c r="L2" s="3096"/>
      <c r="M2" s="588" t="s">
        <v>8125</v>
      </c>
    </row>
    <row r="3" spans="1:13" ht="18" customHeight="1">
      <c r="A3" s="5271"/>
      <c r="B3" s="1155" t="s">
        <v>1960</v>
      </c>
      <c r="C3" s="1155" t="s">
        <v>1959</v>
      </c>
      <c r="D3" s="1154" t="s">
        <v>1960</v>
      </c>
      <c r="E3" s="1155" t="s">
        <v>1959</v>
      </c>
      <c r="F3" s="1154" t="s">
        <v>1960</v>
      </c>
      <c r="G3" s="1155" t="s">
        <v>1959</v>
      </c>
      <c r="H3" s="1154" t="s">
        <v>1960</v>
      </c>
      <c r="I3" s="1155" t="s">
        <v>1959</v>
      </c>
      <c r="J3" s="1154" t="s">
        <v>1960</v>
      </c>
      <c r="K3" s="1155" t="s">
        <v>1959</v>
      </c>
      <c r="L3" s="3266"/>
      <c r="M3" s="527"/>
    </row>
    <row r="4" spans="1:13" ht="21.95" customHeight="1">
      <c r="A4" s="1625" t="s">
        <v>557</v>
      </c>
      <c r="B4" s="1626">
        <v>370</v>
      </c>
      <c r="C4" s="1626">
        <v>6966060</v>
      </c>
      <c r="D4" s="1627">
        <f t="shared" ref="D4:K4" si="0">SUM(D5:D18)</f>
        <v>501</v>
      </c>
      <c r="E4" s="1627">
        <f t="shared" si="0"/>
        <v>4776750</v>
      </c>
      <c r="F4" s="1627">
        <f t="shared" si="0"/>
        <v>434</v>
      </c>
      <c r="G4" s="1627">
        <f t="shared" si="0"/>
        <v>3845790</v>
      </c>
      <c r="H4" s="1627">
        <f t="shared" si="0"/>
        <v>480</v>
      </c>
      <c r="I4" s="1627">
        <f t="shared" si="0"/>
        <v>5779500</v>
      </c>
      <c r="J4" s="1627">
        <f t="shared" si="0"/>
        <v>439</v>
      </c>
      <c r="K4" s="1627">
        <f t="shared" si="0"/>
        <v>4173390</v>
      </c>
      <c r="L4" s="1630"/>
      <c r="M4" s="527"/>
    </row>
    <row r="5" spans="1:13" ht="21.95" customHeight="1">
      <c r="A5" s="1628" t="s">
        <v>1958</v>
      </c>
      <c r="B5" s="1629">
        <v>40</v>
      </c>
      <c r="C5" s="1629">
        <v>148740</v>
      </c>
      <c r="D5" s="1630">
        <v>67</v>
      </c>
      <c r="E5" s="1630">
        <v>174660</v>
      </c>
      <c r="F5" s="1630">
        <v>102</v>
      </c>
      <c r="G5" s="1630">
        <v>388520</v>
      </c>
      <c r="H5" s="1630">
        <v>89</v>
      </c>
      <c r="I5" s="1630">
        <v>298500</v>
      </c>
      <c r="J5" s="1630">
        <v>133</v>
      </c>
      <c r="K5" s="1630">
        <v>446990</v>
      </c>
      <c r="L5" s="1630"/>
      <c r="M5" s="527"/>
    </row>
    <row r="6" spans="1:13" ht="21.95" customHeight="1">
      <c r="A6" s="1628" t="s">
        <v>1957</v>
      </c>
      <c r="B6" s="1629">
        <v>0</v>
      </c>
      <c r="C6" s="1629">
        <v>0</v>
      </c>
      <c r="D6" s="1630">
        <v>0</v>
      </c>
      <c r="E6" s="1630">
        <v>0</v>
      </c>
      <c r="F6" s="1630">
        <v>0</v>
      </c>
      <c r="G6" s="1630">
        <v>0</v>
      </c>
      <c r="H6" s="1630">
        <v>0</v>
      </c>
      <c r="I6" s="1630">
        <v>0</v>
      </c>
      <c r="J6" s="1630">
        <v>0</v>
      </c>
      <c r="K6" s="1630">
        <v>0</v>
      </c>
      <c r="L6" s="1630"/>
      <c r="M6" s="527"/>
    </row>
    <row r="7" spans="1:13" ht="21.95" customHeight="1">
      <c r="A7" s="1628" t="s">
        <v>1956</v>
      </c>
      <c r="B7" s="1629">
        <v>2</v>
      </c>
      <c r="C7" s="1629">
        <v>4200</v>
      </c>
      <c r="D7" s="1630">
        <v>1</v>
      </c>
      <c r="E7" s="1630">
        <v>5000</v>
      </c>
      <c r="F7" s="1630">
        <v>2</v>
      </c>
      <c r="G7" s="1630">
        <v>10740</v>
      </c>
      <c r="H7" s="1630">
        <v>1</v>
      </c>
      <c r="I7" s="1630">
        <v>1150</v>
      </c>
      <c r="J7" s="1630">
        <v>1</v>
      </c>
      <c r="K7" s="1630">
        <v>5030</v>
      </c>
      <c r="L7" s="1630"/>
      <c r="M7" s="527"/>
    </row>
    <row r="8" spans="1:13" ht="21.95" customHeight="1">
      <c r="A8" s="1628" t="s">
        <v>1955</v>
      </c>
      <c r="B8" s="1629">
        <v>44</v>
      </c>
      <c r="C8" s="1629">
        <v>548760</v>
      </c>
      <c r="D8" s="1630">
        <v>16</v>
      </c>
      <c r="E8" s="1630">
        <v>256290</v>
      </c>
      <c r="F8" s="1630">
        <v>7</v>
      </c>
      <c r="G8" s="1630">
        <v>88400</v>
      </c>
      <c r="H8" s="1630">
        <v>11</v>
      </c>
      <c r="I8" s="1630">
        <v>204040</v>
      </c>
      <c r="J8" s="1630">
        <v>21</v>
      </c>
      <c r="K8" s="1630">
        <v>283670</v>
      </c>
      <c r="L8" s="1630"/>
      <c r="M8" s="527"/>
    </row>
    <row r="9" spans="1:13" ht="21.95" customHeight="1">
      <c r="A9" s="1628" t="s">
        <v>1954</v>
      </c>
      <c r="B9" s="1629">
        <v>3</v>
      </c>
      <c r="C9" s="1629">
        <v>11760</v>
      </c>
      <c r="D9" s="1630">
        <v>0</v>
      </c>
      <c r="E9" s="1630">
        <v>0</v>
      </c>
      <c r="F9" s="1630">
        <v>2</v>
      </c>
      <c r="G9" s="1630">
        <v>19000</v>
      </c>
      <c r="H9" s="1630">
        <v>0</v>
      </c>
      <c r="I9" s="1630">
        <v>0</v>
      </c>
      <c r="J9" s="1630">
        <v>1</v>
      </c>
      <c r="K9" s="1630">
        <v>15000</v>
      </c>
      <c r="L9" s="1630"/>
      <c r="M9" s="527"/>
    </row>
    <row r="10" spans="1:13" ht="21.95" customHeight="1">
      <c r="A10" s="1628" t="s">
        <v>1953</v>
      </c>
      <c r="B10" s="1629">
        <v>1</v>
      </c>
      <c r="C10" s="1629">
        <v>3500</v>
      </c>
      <c r="D10" s="1630">
        <v>1</v>
      </c>
      <c r="E10" s="1630">
        <v>7590</v>
      </c>
      <c r="F10" s="1630">
        <v>0</v>
      </c>
      <c r="G10" s="1630">
        <v>0</v>
      </c>
      <c r="H10" s="1630">
        <v>1</v>
      </c>
      <c r="I10" s="1630">
        <v>3000</v>
      </c>
      <c r="J10" s="1630">
        <v>1</v>
      </c>
      <c r="K10" s="1630">
        <v>10000</v>
      </c>
      <c r="L10" s="1630"/>
      <c r="M10" s="527"/>
    </row>
    <row r="11" spans="1:13" ht="21.95" customHeight="1">
      <c r="A11" s="1628" t="s">
        <v>1952</v>
      </c>
      <c r="B11" s="1629">
        <v>60</v>
      </c>
      <c r="C11" s="1629">
        <v>271360</v>
      </c>
      <c r="D11" s="1630">
        <v>79</v>
      </c>
      <c r="E11" s="1630">
        <v>337770</v>
      </c>
      <c r="F11" s="1630">
        <v>74</v>
      </c>
      <c r="G11" s="1630">
        <v>436150</v>
      </c>
      <c r="H11" s="1630">
        <v>93</v>
      </c>
      <c r="I11" s="1630">
        <v>441180</v>
      </c>
      <c r="J11" s="1630">
        <v>97</v>
      </c>
      <c r="K11" s="1630">
        <v>561440</v>
      </c>
      <c r="L11" s="1630"/>
      <c r="M11" s="527"/>
    </row>
    <row r="12" spans="1:13" ht="21.95" customHeight="1">
      <c r="A12" s="1628" t="s">
        <v>1951</v>
      </c>
      <c r="B12" s="1629">
        <v>7</v>
      </c>
      <c r="C12" s="1629">
        <v>146540</v>
      </c>
      <c r="D12" s="1630">
        <v>5</v>
      </c>
      <c r="E12" s="1630">
        <v>100000</v>
      </c>
      <c r="F12" s="1630">
        <v>12</v>
      </c>
      <c r="G12" s="1630">
        <v>381010</v>
      </c>
      <c r="H12" s="1630">
        <v>69</v>
      </c>
      <c r="I12" s="1630">
        <v>1541290</v>
      </c>
      <c r="J12" s="1630">
        <v>54</v>
      </c>
      <c r="K12" s="1630">
        <v>1024630</v>
      </c>
      <c r="L12" s="1630"/>
      <c r="M12" s="527"/>
    </row>
    <row r="13" spans="1:13" ht="21.95" customHeight="1">
      <c r="A13" s="1628" t="s">
        <v>1950</v>
      </c>
      <c r="B13" s="1629">
        <v>2</v>
      </c>
      <c r="C13" s="1629">
        <v>10140</v>
      </c>
      <c r="D13" s="1630">
        <v>3</v>
      </c>
      <c r="E13" s="1630">
        <v>4500</v>
      </c>
      <c r="F13" s="1630">
        <v>5</v>
      </c>
      <c r="G13" s="1630">
        <v>42950</v>
      </c>
      <c r="H13" s="1630">
        <v>15</v>
      </c>
      <c r="I13" s="1630">
        <v>129320</v>
      </c>
      <c r="J13" s="1630">
        <v>11</v>
      </c>
      <c r="K13" s="1630">
        <v>56970</v>
      </c>
      <c r="L13" s="1630"/>
      <c r="M13" s="527"/>
    </row>
    <row r="14" spans="1:13" ht="21.95" customHeight="1">
      <c r="A14" s="1628" t="s">
        <v>1949</v>
      </c>
      <c r="B14" s="1629">
        <v>1</v>
      </c>
      <c r="C14" s="1629">
        <v>10000</v>
      </c>
      <c r="D14" s="1631">
        <v>0</v>
      </c>
      <c r="E14" s="1631">
        <v>0</v>
      </c>
      <c r="F14" s="1631">
        <v>2</v>
      </c>
      <c r="G14" s="1631">
        <v>10000</v>
      </c>
      <c r="H14" s="1631">
        <v>2</v>
      </c>
      <c r="I14" s="1631">
        <v>10000</v>
      </c>
      <c r="J14" s="1631">
        <v>0</v>
      </c>
      <c r="K14" s="1631">
        <v>0</v>
      </c>
      <c r="L14" s="1631"/>
      <c r="M14" s="527"/>
    </row>
    <row r="15" spans="1:13" ht="21.95" customHeight="1">
      <c r="A15" s="1628" t="s">
        <v>1948</v>
      </c>
      <c r="B15" s="1629">
        <v>0</v>
      </c>
      <c r="C15" s="1629">
        <v>0</v>
      </c>
      <c r="D15" s="1630">
        <v>0</v>
      </c>
      <c r="E15" s="1630">
        <v>0</v>
      </c>
      <c r="F15" s="1630">
        <v>2</v>
      </c>
      <c r="G15" s="1630">
        <v>32200</v>
      </c>
      <c r="H15" s="1630">
        <v>1</v>
      </c>
      <c r="I15" s="1630">
        <v>10000</v>
      </c>
      <c r="J15" s="1630">
        <v>4</v>
      </c>
      <c r="K15" s="1630">
        <v>90150</v>
      </c>
      <c r="L15" s="1630"/>
      <c r="M15" s="527"/>
    </row>
    <row r="16" spans="1:13" ht="21.95" customHeight="1">
      <c r="A16" s="3063" t="s">
        <v>6943</v>
      </c>
      <c r="B16" s="3061" t="s">
        <v>219</v>
      </c>
      <c r="C16" s="3061" t="s">
        <v>219</v>
      </c>
      <c r="D16" s="3061" t="s">
        <v>219</v>
      </c>
      <c r="E16" s="3061" t="s">
        <v>219</v>
      </c>
      <c r="F16" s="3061" t="s">
        <v>219</v>
      </c>
      <c r="G16" s="3061" t="s">
        <v>219</v>
      </c>
      <c r="H16" s="3061" t="s">
        <v>219</v>
      </c>
      <c r="I16" s="3061" t="s">
        <v>219</v>
      </c>
      <c r="J16" s="1630">
        <v>9</v>
      </c>
      <c r="K16" s="1630">
        <v>289290</v>
      </c>
      <c r="L16" s="1630"/>
      <c r="M16" s="527"/>
    </row>
    <row r="17" spans="1:13" ht="21.95" customHeight="1">
      <c r="A17" s="3063" t="s">
        <v>6944</v>
      </c>
      <c r="B17" s="3061" t="s">
        <v>219</v>
      </c>
      <c r="C17" s="3061" t="s">
        <v>219</v>
      </c>
      <c r="D17" s="3061" t="s">
        <v>219</v>
      </c>
      <c r="E17" s="3061" t="s">
        <v>219</v>
      </c>
      <c r="F17" s="3061" t="s">
        <v>219</v>
      </c>
      <c r="G17" s="3061" t="s">
        <v>219</v>
      </c>
      <c r="H17" s="3061" t="s">
        <v>219</v>
      </c>
      <c r="I17" s="3061" t="s">
        <v>219</v>
      </c>
      <c r="J17" s="1630">
        <v>107</v>
      </c>
      <c r="K17" s="1630">
        <v>1390220</v>
      </c>
      <c r="L17" s="2603"/>
      <c r="M17" s="527"/>
    </row>
    <row r="18" spans="1:13" ht="21.95" customHeight="1" thickBot="1">
      <c r="A18" s="2428" t="s">
        <v>1947</v>
      </c>
      <c r="B18" s="2427" t="s">
        <v>1946</v>
      </c>
      <c r="C18" s="2427" t="s">
        <v>1946</v>
      </c>
      <c r="D18" s="2426">
        <v>329</v>
      </c>
      <c r="E18" s="2426">
        <v>3890940</v>
      </c>
      <c r="F18" s="2426">
        <v>226</v>
      </c>
      <c r="G18" s="2426">
        <v>2436820</v>
      </c>
      <c r="H18" s="2426">
        <v>198</v>
      </c>
      <c r="I18" s="2426">
        <v>3141020</v>
      </c>
      <c r="J18" s="3062" t="s">
        <v>219</v>
      </c>
      <c r="K18" s="3062" t="s">
        <v>219</v>
      </c>
      <c r="L18" s="527"/>
      <c r="M18" s="527"/>
    </row>
    <row r="19" spans="1:13">
      <c r="A19" s="527"/>
      <c r="B19" s="527"/>
      <c r="C19" s="527"/>
      <c r="D19" s="527"/>
      <c r="E19" s="527"/>
      <c r="F19" s="527"/>
      <c r="G19" s="5561" t="s">
        <v>1945</v>
      </c>
      <c r="H19" s="5561"/>
      <c r="I19" s="5561"/>
      <c r="J19" s="5561"/>
      <c r="K19" s="5561"/>
      <c r="L19" s="527"/>
      <c r="M19" s="527"/>
    </row>
    <row r="20" spans="1:13">
      <c r="A20" s="1624" t="s">
        <v>1944</v>
      </c>
      <c r="B20" s="527"/>
      <c r="C20" s="527"/>
      <c r="D20" s="527"/>
      <c r="E20" s="527"/>
      <c r="F20" s="527"/>
      <c r="G20" s="527"/>
      <c r="H20" s="527"/>
      <c r="I20" s="527"/>
      <c r="J20" s="527"/>
      <c r="K20" s="527"/>
      <c r="L20" s="527"/>
      <c r="M20" s="527"/>
    </row>
    <row r="21" spans="1:13">
      <c r="A21" s="527"/>
      <c r="B21" s="527"/>
      <c r="C21" s="527"/>
      <c r="D21" s="527"/>
      <c r="E21" s="527"/>
      <c r="F21" s="527"/>
      <c r="G21" s="527"/>
      <c r="H21" s="527"/>
      <c r="I21" s="527"/>
      <c r="J21" s="527"/>
      <c r="K21" s="527"/>
      <c r="L21" s="527"/>
      <c r="M21" s="527"/>
    </row>
  </sheetData>
  <mergeCells count="8">
    <mergeCell ref="G19:K19"/>
    <mergeCell ref="J1:K1"/>
    <mergeCell ref="F2:G2"/>
    <mergeCell ref="J2:K2"/>
    <mergeCell ref="A2:A3"/>
    <mergeCell ref="B2:C2"/>
    <mergeCell ref="D2:E2"/>
    <mergeCell ref="H2:I2"/>
  </mergeCells>
  <phoneticPr fontId="2"/>
  <hyperlinks>
    <hyperlink ref="M2" location="目次!F52" display="目　次" xr:uid="{00000000-0004-0000-2B00-000000000000}"/>
  </hyperlinks>
  <printOptions horizontalCentered="1"/>
  <pageMargins left="0.23622047244094491" right="0.23622047244094491" top="0.74803149606299213" bottom="0.74803149606299213" header="0.31496062992125984" footer="0.31496062992125984"/>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4"/>
  <sheetViews>
    <sheetView showGridLines="0" zoomScale="115" zoomScaleNormal="115" workbookViewId="0">
      <pane xSplit="2" ySplit="2" topLeftCell="C15" activePane="bottomRight" state="frozen"/>
      <selection pane="topRight" activeCell="C1" sqref="C1"/>
      <selection pane="bottomLeft" activeCell="A5" sqref="A5"/>
      <selection pane="bottomRight" activeCell="I2" sqref="I2"/>
    </sheetView>
  </sheetViews>
  <sheetFormatPr defaultRowHeight="13.5"/>
  <cols>
    <col min="1" max="1" width="14.75" style="108" customWidth="1"/>
    <col min="2" max="2" width="9.75" style="108" customWidth="1"/>
    <col min="3" max="7" width="10.125" style="108" customWidth="1"/>
    <col min="8" max="11" width="9.625" style="108" customWidth="1"/>
    <col min="12" max="16384" width="9" style="108"/>
  </cols>
  <sheetData>
    <row r="1" spans="1:9" ht="18" customHeight="1" thickBot="1">
      <c r="A1" s="1509" t="s">
        <v>2061</v>
      </c>
      <c r="B1" s="2587"/>
      <c r="E1" s="122"/>
      <c r="F1" s="2587"/>
      <c r="G1" s="1632" t="s">
        <v>2060</v>
      </c>
    </row>
    <row r="2" spans="1:9" s="120" customFormat="1" ht="24.75" thickBot="1">
      <c r="A2" s="1633" t="s">
        <v>2059</v>
      </c>
      <c r="B2" s="2290" t="s">
        <v>2058</v>
      </c>
      <c r="C2" s="1634" t="s">
        <v>2057</v>
      </c>
      <c r="D2" s="1635" t="s">
        <v>2056</v>
      </c>
      <c r="E2" s="1635" t="s">
        <v>2055</v>
      </c>
      <c r="F2" s="1636" t="s">
        <v>2054</v>
      </c>
      <c r="G2" s="1637" t="s">
        <v>2053</v>
      </c>
      <c r="I2" s="592" t="s">
        <v>8125</v>
      </c>
    </row>
    <row r="3" spans="1:9" s="116" customFormat="1" ht="21" customHeight="1">
      <c r="A3" s="5573">
        <v>2</v>
      </c>
      <c r="B3" s="3818" t="s">
        <v>2052</v>
      </c>
      <c r="C3" s="1640">
        <v>377</v>
      </c>
      <c r="D3" s="1641">
        <v>27</v>
      </c>
      <c r="E3" s="1641">
        <v>113</v>
      </c>
      <c r="F3" s="1641">
        <v>0</v>
      </c>
      <c r="G3" s="1641">
        <v>52</v>
      </c>
      <c r="H3" s="108"/>
      <c r="I3" s="108"/>
    </row>
    <row r="4" spans="1:9" s="116" customFormat="1" ht="21" customHeight="1">
      <c r="A4" s="5573"/>
      <c r="B4" s="3819" t="s">
        <v>2051</v>
      </c>
      <c r="C4" s="884">
        <v>2159</v>
      </c>
      <c r="D4" s="840">
        <v>39</v>
      </c>
      <c r="E4" s="840">
        <v>328</v>
      </c>
      <c r="F4" s="840">
        <v>34</v>
      </c>
      <c r="G4" s="840">
        <v>235</v>
      </c>
      <c r="H4" s="108"/>
      <c r="I4" s="108"/>
    </row>
    <row r="5" spans="1:9" s="116" customFormat="1" ht="21" customHeight="1">
      <c r="A5" s="5573"/>
      <c r="B5" s="3819" t="s">
        <v>2050</v>
      </c>
      <c r="C5" s="884">
        <v>2536</v>
      </c>
      <c r="D5" s="840">
        <v>66</v>
      </c>
      <c r="E5" s="840">
        <v>441</v>
      </c>
      <c r="F5" s="840">
        <v>34</v>
      </c>
      <c r="G5" s="840">
        <v>287</v>
      </c>
      <c r="H5" s="108"/>
      <c r="I5" s="108"/>
    </row>
    <row r="6" spans="1:9" s="116" customFormat="1" ht="21" customHeight="1">
      <c r="A6" s="5573"/>
      <c r="B6" s="3813" t="s">
        <v>2049</v>
      </c>
      <c r="C6" s="884">
        <v>2474</v>
      </c>
      <c r="D6" s="840">
        <v>50</v>
      </c>
      <c r="E6" s="840">
        <v>441</v>
      </c>
      <c r="F6" s="840">
        <v>14</v>
      </c>
      <c r="G6" s="840">
        <v>205</v>
      </c>
      <c r="H6" s="108"/>
      <c r="I6" s="108"/>
    </row>
    <row r="7" spans="1:9" s="116" customFormat="1" ht="21" customHeight="1">
      <c r="A7" s="5573"/>
      <c r="B7" s="3819" t="s">
        <v>2048</v>
      </c>
      <c r="C7" s="884">
        <v>62</v>
      </c>
      <c r="D7" s="840">
        <v>16</v>
      </c>
      <c r="E7" s="840">
        <v>0</v>
      </c>
      <c r="F7" s="840">
        <v>20</v>
      </c>
      <c r="G7" s="840">
        <v>82</v>
      </c>
      <c r="H7" s="108"/>
      <c r="I7" s="108"/>
    </row>
    <row r="8" spans="1:9" s="116" customFormat="1" ht="21" customHeight="1" thickBot="1">
      <c r="A8" s="5574"/>
      <c r="B8" s="2291" t="s">
        <v>2047</v>
      </c>
      <c r="C8" s="1638">
        <v>536534</v>
      </c>
      <c r="D8" s="1639">
        <v>9450</v>
      </c>
      <c r="E8" s="1639">
        <v>13230</v>
      </c>
      <c r="F8" s="1639">
        <v>14400</v>
      </c>
      <c r="G8" s="1639">
        <v>75550</v>
      </c>
      <c r="H8" s="108"/>
      <c r="I8" s="108"/>
    </row>
    <row r="9" spans="1:9" s="116" customFormat="1" ht="21" customHeight="1">
      <c r="A9" s="5567">
        <v>3</v>
      </c>
      <c r="B9" s="2292" t="s">
        <v>2052</v>
      </c>
      <c r="C9" s="1642">
        <v>446</v>
      </c>
      <c r="D9" s="1643">
        <v>27</v>
      </c>
      <c r="E9" s="1643">
        <v>99</v>
      </c>
      <c r="F9" s="1643">
        <v>0</v>
      </c>
      <c r="G9" s="1643">
        <v>44</v>
      </c>
      <c r="H9" s="108"/>
      <c r="I9" s="108"/>
    </row>
    <row r="10" spans="1:9" s="116" customFormat="1" ht="21" customHeight="1">
      <c r="A10" s="5568"/>
      <c r="B10" s="2293" t="s">
        <v>2051</v>
      </c>
      <c r="C10" s="1644">
        <v>1805</v>
      </c>
      <c r="D10" s="1645">
        <v>39</v>
      </c>
      <c r="E10" s="1645">
        <v>278</v>
      </c>
      <c r="F10" s="1645">
        <v>142</v>
      </c>
      <c r="G10" s="1645">
        <v>199</v>
      </c>
      <c r="H10" s="108"/>
      <c r="I10" s="108"/>
    </row>
    <row r="11" spans="1:9" s="116" customFormat="1" ht="21" customHeight="1">
      <c r="A11" s="5568"/>
      <c r="B11" s="2293" t="s">
        <v>2050</v>
      </c>
      <c r="C11" s="1644">
        <v>2251</v>
      </c>
      <c r="D11" s="1645">
        <v>66</v>
      </c>
      <c r="E11" s="1645">
        <v>377</v>
      </c>
      <c r="F11" s="1645">
        <v>142</v>
      </c>
      <c r="G11" s="1645">
        <v>243</v>
      </c>
      <c r="H11" s="108"/>
      <c r="I11" s="108"/>
    </row>
    <row r="12" spans="1:9" s="116" customFormat="1" ht="21" customHeight="1">
      <c r="A12" s="5568"/>
      <c r="B12" s="2294" t="s">
        <v>2049</v>
      </c>
      <c r="C12" s="1644">
        <v>2191</v>
      </c>
      <c r="D12" s="1645">
        <v>50</v>
      </c>
      <c r="E12" s="1645">
        <v>377</v>
      </c>
      <c r="F12" s="1645">
        <v>100</v>
      </c>
      <c r="G12" s="1645">
        <v>169</v>
      </c>
      <c r="H12" s="108"/>
      <c r="I12" s="108"/>
    </row>
    <row r="13" spans="1:9" s="116" customFormat="1" ht="18.75" customHeight="1">
      <c r="A13" s="5568"/>
      <c r="B13" s="2293" t="s">
        <v>2048</v>
      </c>
      <c r="C13" s="1644">
        <v>60</v>
      </c>
      <c r="D13" s="1645">
        <v>16</v>
      </c>
      <c r="E13" s="1645">
        <v>0</v>
      </c>
      <c r="F13" s="1645">
        <v>42</v>
      </c>
      <c r="G13" s="1645">
        <v>74</v>
      </c>
      <c r="H13" s="108"/>
      <c r="I13" s="108"/>
    </row>
    <row r="14" spans="1:9" s="116" customFormat="1" ht="19.5" customHeight="1" thickBot="1">
      <c r="A14" s="5569"/>
      <c r="B14" s="2295" t="s">
        <v>2047</v>
      </c>
      <c r="C14" s="1646">
        <v>472268</v>
      </c>
      <c r="D14" s="1647">
        <v>9450</v>
      </c>
      <c r="E14" s="1647">
        <v>11310</v>
      </c>
      <c r="F14" s="1647">
        <v>37300</v>
      </c>
      <c r="G14" s="1647">
        <v>67180</v>
      </c>
      <c r="H14" s="108"/>
      <c r="I14" s="108"/>
    </row>
    <row r="15" spans="1:9" s="116" customFormat="1">
      <c r="A15" s="5570">
        <v>4</v>
      </c>
      <c r="B15" s="3818" t="s">
        <v>2052</v>
      </c>
      <c r="C15" s="2465">
        <v>362</v>
      </c>
      <c r="D15" s="2466">
        <v>27</v>
      </c>
      <c r="E15" s="2466">
        <v>652</v>
      </c>
      <c r="F15" s="2466">
        <v>0</v>
      </c>
      <c r="G15" s="2466">
        <v>0</v>
      </c>
      <c r="H15" s="108"/>
      <c r="I15" s="108"/>
    </row>
    <row r="16" spans="1:9" s="116" customFormat="1">
      <c r="A16" s="5571"/>
      <c r="B16" s="3819" t="s">
        <v>2051</v>
      </c>
      <c r="C16" s="1156">
        <v>2047</v>
      </c>
      <c r="D16" s="348">
        <v>46</v>
      </c>
      <c r="E16" s="348">
        <v>1953</v>
      </c>
      <c r="F16" s="348">
        <v>254</v>
      </c>
      <c r="G16" s="348">
        <v>86</v>
      </c>
      <c r="H16" s="108"/>
      <c r="I16" s="108"/>
    </row>
    <row r="17" spans="1:9" s="116" customFormat="1">
      <c r="A17" s="5571"/>
      <c r="B17" s="3819" t="s">
        <v>2050</v>
      </c>
      <c r="C17" s="1156">
        <v>2409</v>
      </c>
      <c r="D17" s="348">
        <v>73</v>
      </c>
      <c r="E17" s="348">
        <v>2605</v>
      </c>
      <c r="F17" s="348">
        <v>254</v>
      </c>
      <c r="G17" s="348">
        <v>86</v>
      </c>
      <c r="H17" s="108"/>
      <c r="I17" s="108"/>
    </row>
    <row r="18" spans="1:9" s="116" customFormat="1">
      <c r="A18" s="5571"/>
      <c r="B18" s="3813" t="s">
        <v>2049</v>
      </c>
      <c r="C18" s="1156">
        <v>2285</v>
      </c>
      <c r="D18" s="348">
        <v>50</v>
      </c>
      <c r="E18" s="348">
        <v>2605</v>
      </c>
      <c r="F18" s="348">
        <v>180</v>
      </c>
      <c r="G18" s="348">
        <v>0</v>
      </c>
      <c r="H18" s="108"/>
      <c r="I18" s="108"/>
    </row>
    <row r="19" spans="1:9" s="116" customFormat="1">
      <c r="A19" s="5571"/>
      <c r="B19" s="3819" t="s">
        <v>2048</v>
      </c>
      <c r="C19" s="1156">
        <v>124</v>
      </c>
      <c r="D19" s="348">
        <v>23</v>
      </c>
      <c r="E19" s="348">
        <v>0</v>
      </c>
      <c r="F19" s="348">
        <v>74</v>
      </c>
      <c r="G19" s="348">
        <v>86</v>
      </c>
      <c r="H19" s="108"/>
      <c r="I19" s="108"/>
    </row>
    <row r="20" spans="1:9" s="116" customFormat="1" ht="12" customHeight="1" thickBot="1">
      <c r="A20" s="5572"/>
      <c r="B20" s="2291" t="s">
        <v>2047</v>
      </c>
      <c r="C20" s="2467">
        <v>555116</v>
      </c>
      <c r="D20" s="2468">
        <v>11400</v>
      </c>
      <c r="E20" s="2468">
        <v>99150</v>
      </c>
      <c r="F20" s="2468">
        <v>66100</v>
      </c>
      <c r="G20" s="2468">
        <v>52460</v>
      </c>
      <c r="H20" s="108"/>
      <c r="I20" s="108"/>
    </row>
    <row r="21" spans="1:9" s="116" customFormat="1">
      <c r="A21" s="5570">
        <v>5</v>
      </c>
      <c r="B21" s="3818" t="s">
        <v>2052</v>
      </c>
      <c r="C21" s="2465">
        <v>485</v>
      </c>
      <c r="D21" s="2466">
        <v>27</v>
      </c>
      <c r="E21" s="2466">
        <v>361</v>
      </c>
      <c r="F21" s="2466">
        <v>0</v>
      </c>
      <c r="G21" s="2466">
        <v>0</v>
      </c>
      <c r="H21" s="108"/>
      <c r="I21" s="108"/>
    </row>
    <row r="22" spans="1:9" s="116" customFormat="1">
      <c r="A22" s="5571"/>
      <c r="B22" s="3819" t="s">
        <v>2051</v>
      </c>
      <c r="C22" s="1156">
        <v>2112</v>
      </c>
      <c r="D22" s="348">
        <v>50</v>
      </c>
      <c r="E22" s="348">
        <v>1069</v>
      </c>
      <c r="F22" s="348">
        <v>451</v>
      </c>
      <c r="G22" s="348">
        <v>74</v>
      </c>
      <c r="H22" s="108"/>
      <c r="I22" s="108"/>
    </row>
    <row r="23" spans="1:9" s="116" customFormat="1">
      <c r="A23" s="5571"/>
      <c r="B23" s="3819" t="s">
        <v>2050</v>
      </c>
      <c r="C23" s="1156">
        <v>2597</v>
      </c>
      <c r="D23" s="348">
        <v>77</v>
      </c>
      <c r="E23" s="348">
        <v>1430</v>
      </c>
      <c r="F23" s="348">
        <v>451</v>
      </c>
      <c r="G23" s="348">
        <v>74</v>
      </c>
      <c r="H23" s="108"/>
      <c r="I23" s="108"/>
    </row>
    <row r="24" spans="1:9" s="116" customFormat="1">
      <c r="A24" s="5571"/>
      <c r="B24" s="3813" t="s">
        <v>2049</v>
      </c>
      <c r="C24" s="1156">
        <v>2447</v>
      </c>
      <c r="D24" s="348">
        <v>50</v>
      </c>
      <c r="E24" s="348">
        <v>1430</v>
      </c>
      <c r="F24" s="348">
        <v>377</v>
      </c>
      <c r="G24" s="348">
        <v>0</v>
      </c>
      <c r="H24" s="108"/>
      <c r="I24" s="108"/>
    </row>
    <row r="25" spans="1:9" s="116" customFormat="1">
      <c r="A25" s="5571"/>
      <c r="B25" s="3819" t="s">
        <v>2048</v>
      </c>
      <c r="C25" s="1156">
        <v>150</v>
      </c>
      <c r="D25" s="348">
        <v>27</v>
      </c>
      <c r="E25" s="348">
        <v>0</v>
      </c>
      <c r="F25" s="348">
        <v>74</v>
      </c>
      <c r="G25" s="348">
        <v>74</v>
      </c>
      <c r="H25" s="108"/>
      <c r="I25" s="108"/>
    </row>
    <row r="26" spans="1:9" s="116" customFormat="1" ht="14.25" thickBot="1">
      <c r="A26" s="5572"/>
      <c r="B26" s="2291" t="s">
        <v>2047</v>
      </c>
      <c r="C26" s="2467">
        <v>593899</v>
      </c>
      <c r="D26" s="2468">
        <v>12450</v>
      </c>
      <c r="E26" s="2468">
        <v>39000</v>
      </c>
      <c r="F26" s="2468">
        <v>85800</v>
      </c>
      <c r="G26" s="2468">
        <v>45140</v>
      </c>
      <c r="H26" s="108"/>
      <c r="I26" s="108"/>
    </row>
    <row r="27" spans="1:9" s="116" customFormat="1">
      <c r="A27" s="5570">
        <v>6</v>
      </c>
      <c r="B27" s="3818" t="s">
        <v>2052</v>
      </c>
      <c r="C27" s="2465">
        <v>427</v>
      </c>
      <c r="D27" s="2466">
        <v>27</v>
      </c>
      <c r="E27" s="2466">
        <v>401</v>
      </c>
      <c r="F27" s="2466">
        <v>0</v>
      </c>
      <c r="G27" s="2466">
        <v>32</v>
      </c>
      <c r="H27" s="108"/>
      <c r="I27" s="108"/>
    </row>
    <row r="28" spans="1:9" s="116" customFormat="1">
      <c r="A28" s="5571"/>
      <c r="B28" s="3819" t="s">
        <v>2051</v>
      </c>
      <c r="C28" s="1156">
        <v>2129</v>
      </c>
      <c r="D28" s="348">
        <v>67</v>
      </c>
      <c r="E28" s="348">
        <v>1199</v>
      </c>
      <c r="F28" s="348">
        <v>465</v>
      </c>
      <c r="G28" s="348">
        <v>134</v>
      </c>
      <c r="H28" s="108"/>
      <c r="I28" s="108"/>
    </row>
    <row r="29" spans="1:9" s="116" customFormat="1">
      <c r="A29" s="5571"/>
      <c r="B29" s="3819" t="s">
        <v>2050</v>
      </c>
      <c r="C29" s="1156">
        <v>2556</v>
      </c>
      <c r="D29" s="348">
        <v>94</v>
      </c>
      <c r="E29" s="348">
        <v>1600</v>
      </c>
      <c r="F29" s="348">
        <v>465</v>
      </c>
      <c r="G29" s="348">
        <v>166</v>
      </c>
      <c r="H29" s="108"/>
      <c r="I29" s="108"/>
    </row>
    <row r="30" spans="1:9" s="116" customFormat="1">
      <c r="A30" s="5571"/>
      <c r="B30" s="3813" t="s">
        <v>2049</v>
      </c>
      <c r="C30" s="1156">
        <v>2414</v>
      </c>
      <c r="D30" s="348">
        <v>72</v>
      </c>
      <c r="E30" s="348">
        <v>1600</v>
      </c>
      <c r="F30" s="348">
        <v>359</v>
      </c>
      <c r="G30" s="348">
        <v>118</v>
      </c>
      <c r="H30" s="108"/>
      <c r="I30" s="108"/>
    </row>
    <row r="31" spans="1:9" s="116" customFormat="1">
      <c r="A31" s="5571"/>
      <c r="B31" s="3819" t="s">
        <v>2048</v>
      </c>
      <c r="C31" s="1156">
        <v>142</v>
      </c>
      <c r="D31" s="348">
        <v>22</v>
      </c>
      <c r="E31" s="348">
        <v>0</v>
      </c>
      <c r="F31" s="348">
        <v>106</v>
      </c>
      <c r="G31" s="348">
        <v>48</v>
      </c>
      <c r="H31" s="108"/>
      <c r="I31" s="108"/>
    </row>
    <row r="32" spans="1:9" s="116" customFormat="1" ht="14.25" thickBot="1">
      <c r="A32" s="5572"/>
      <c r="B32" s="2291" t="s">
        <v>2047</v>
      </c>
      <c r="C32" s="2467">
        <v>589915</v>
      </c>
      <c r="D32" s="2468">
        <v>13300</v>
      </c>
      <c r="E32" s="2468">
        <v>48000</v>
      </c>
      <c r="F32" s="2468">
        <v>104800</v>
      </c>
      <c r="G32" s="2468">
        <v>44770</v>
      </c>
      <c r="H32" s="108"/>
      <c r="I32" s="108"/>
    </row>
    <row r="33" spans="1:9" s="116" customFormat="1">
      <c r="A33" s="108"/>
      <c r="B33" s="412"/>
      <c r="C33" s="108"/>
      <c r="D33" s="108"/>
      <c r="E33" s="108"/>
      <c r="F33" s="108"/>
      <c r="G33" s="122"/>
      <c r="H33" s="108"/>
      <c r="I33" s="108"/>
    </row>
    <row r="34" spans="1:9">
      <c r="G34" s="122" t="s">
        <v>7884</v>
      </c>
    </row>
  </sheetData>
  <mergeCells count="5">
    <mergeCell ref="A9:A14"/>
    <mergeCell ref="A21:A26"/>
    <mergeCell ref="A15:A20"/>
    <mergeCell ref="A3:A8"/>
    <mergeCell ref="A27:A32"/>
  </mergeCells>
  <phoneticPr fontId="2"/>
  <hyperlinks>
    <hyperlink ref="I2" location="目次!F53" display="目　次" xr:uid="{00000000-0004-0000-2C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11"/>
  <sheetViews>
    <sheetView showGridLines="0" zoomScale="130" zoomScaleNormal="130" zoomScaleSheetLayoutView="100" workbookViewId="0">
      <pane xSplit="1" ySplit="3" topLeftCell="F4" activePane="bottomRight" state="frozen"/>
      <selection pane="topRight" activeCell="B1" sqref="B1"/>
      <selection pane="bottomLeft" activeCell="A4" sqref="A4"/>
      <selection pane="bottomRight" activeCell="I2" sqref="I2"/>
    </sheetView>
  </sheetViews>
  <sheetFormatPr defaultRowHeight="12.75"/>
  <cols>
    <col min="1" max="1" width="13.25" style="64" customWidth="1"/>
    <col min="2" max="7" width="10.25" style="64" customWidth="1"/>
    <col min="8" max="16384" width="9" style="64"/>
  </cols>
  <sheetData>
    <row r="1" spans="1:12" ht="18" customHeight="1" thickBot="1">
      <c r="A1" s="1476" t="s">
        <v>5770</v>
      </c>
      <c r="B1" s="935"/>
      <c r="C1" s="935"/>
      <c r="D1" s="935"/>
      <c r="E1" s="935"/>
      <c r="F1" s="5575" t="s">
        <v>6368</v>
      </c>
      <c r="G1" s="5575"/>
    </row>
    <row r="2" spans="1:12" s="65" customFormat="1" ht="15" customHeight="1">
      <c r="A2" s="932" t="s">
        <v>5766</v>
      </c>
      <c r="B2" s="931" t="s">
        <v>5765</v>
      </c>
      <c r="C2" s="5576" t="s">
        <v>5764</v>
      </c>
      <c r="D2" s="5576" t="s">
        <v>5763</v>
      </c>
      <c r="E2" s="930" t="s">
        <v>5769</v>
      </c>
      <c r="F2" s="929"/>
      <c r="G2" s="929"/>
      <c r="I2" s="5116" t="s">
        <v>8125</v>
      </c>
    </row>
    <row r="3" spans="1:12" s="65" customFormat="1" ht="15" customHeight="1">
      <c r="A3" s="928" t="s">
        <v>5761</v>
      </c>
      <c r="B3" s="927" t="s">
        <v>5760</v>
      </c>
      <c r="C3" s="5577"/>
      <c r="D3" s="5577"/>
      <c r="E3" s="927" t="s">
        <v>557</v>
      </c>
      <c r="F3" s="927" t="s">
        <v>896</v>
      </c>
      <c r="G3" s="927" t="s">
        <v>895</v>
      </c>
    </row>
    <row r="4" spans="1:12" ht="13.5" customHeight="1">
      <c r="A4" s="1435">
        <v>2</v>
      </c>
      <c r="B4" s="1436">
        <v>19</v>
      </c>
      <c r="C4" s="926">
        <v>398</v>
      </c>
      <c r="D4" s="926">
        <v>259</v>
      </c>
      <c r="E4" s="925">
        <v>5243</v>
      </c>
      <c r="F4" s="925">
        <v>2692</v>
      </c>
      <c r="G4" s="925">
        <v>2551</v>
      </c>
      <c r="H4" s="86"/>
    </row>
    <row r="5" spans="1:12" ht="13.5" customHeight="1">
      <c r="A5" s="1435">
        <v>3</v>
      </c>
      <c r="B5" s="1436">
        <v>19</v>
      </c>
      <c r="C5" s="926">
        <v>395</v>
      </c>
      <c r="D5" s="926">
        <v>252</v>
      </c>
      <c r="E5" s="925">
        <v>5149</v>
      </c>
      <c r="F5" s="925">
        <v>2644</v>
      </c>
      <c r="G5" s="925">
        <v>2505</v>
      </c>
      <c r="H5" s="86"/>
    </row>
    <row r="6" spans="1:12" ht="13.5" customHeight="1">
      <c r="A6" s="1435">
        <v>4</v>
      </c>
      <c r="B6" s="1436">
        <v>19</v>
      </c>
      <c r="C6" s="926">
        <v>392</v>
      </c>
      <c r="D6" s="926">
        <v>251</v>
      </c>
      <c r="E6" s="925">
        <v>5056</v>
      </c>
      <c r="F6" s="925">
        <v>2607</v>
      </c>
      <c r="G6" s="925">
        <v>2449</v>
      </c>
      <c r="H6" s="86"/>
    </row>
    <row r="7" spans="1:12" ht="13.5" customHeight="1">
      <c r="A7" s="1435">
        <v>5</v>
      </c>
      <c r="B7" s="1436">
        <v>19</v>
      </c>
      <c r="C7" s="926">
        <v>386</v>
      </c>
      <c r="D7" s="926">
        <v>239</v>
      </c>
      <c r="E7" s="925">
        <v>4920</v>
      </c>
      <c r="F7" s="925">
        <v>2568</v>
      </c>
      <c r="G7" s="925">
        <v>2352</v>
      </c>
      <c r="H7" s="86"/>
    </row>
    <row r="8" spans="1:12" s="285" customFormat="1" ht="13.5" customHeight="1" thickBot="1">
      <c r="A8" s="2902">
        <v>6</v>
      </c>
      <c r="B8" s="2901">
        <v>19</v>
      </c>
      <c r="C8" s="1255">
        <v>378</v>
      </c>
      <c r="D8" s="1255">
        <v>237</v>
      </c>
      <c r="E8" s="1255">
        <v>4741</v>
      </c>
      <c r="F8" s="1255">
        <v>2489</v>
      </c>
      <c r="G8" s="1255">
        <v>2252</v>
      </c>
      <c r="H8" s="1291"/>
      <c r="I8" s="3"/>
      <c r="J8" s="1489"/>
    </row>
    <row r="9" spans="1:12" ht="13.5" customHeight="1">
      <c r="A9" s="1213"/>
      <c r="B9" s="1213"/>
      <c r="C9" s="924"/>
      <c r="D9" s="924"/>
      <c r="E9" s="5578" t="s">
        <v>5759</v>
      </c>
      <c r="F9" s="5578"/>
      <c r="G9" s="5578"/>
      <c r="H9" s="86"/>
      <c r="I9" s="920"/>
      <c r="J9" s="920"/>
      <c r="L9" s="86"/>
    </row>
    <row r="10" spans="1:12" ht="15" customHeight="1">
      <c r="A10" s="1214"/>
      <c r="B10" s="1214"/>
      <c r="C10" s="923"/>
      <c r="D10" s="923"/>
      <c r="E10" s="922"/>
      <c r="F10" s="922"/>
      <c r="G10" s="922"/>
      <c r="I10" s="86"/>
      <c r="J10" s="86"/>
      <c r="K10" s="86"/>
      <c r="L10" s="86"/>
    </row>
    <row r="11" spans="1:12" ht="15" customHeight="1"/>
  </sheetData>
  <mergeCells count="4">
    <mergeCell ref="F1:G1"/>
    <mergeCell ref="C2:C3"/>
    <mergeCell ref="D2:D3"/>
    <mergeCell ref="E9:G9"/>
  </mergeCells>
  <phoneticPr fontId="2"/>
  <hyperlinks>
    <hyperlink ref="I2" location="目次!F56" display="目　次" xr:uid="{00000000-0004-0000-2D00-000000000000}"/>
  </hyperlinks>
  <pageMargins left="0.86614173228346458" right="0.86614173228346458" top="0.98425196850393704" bottom="0.98425196850393704" header="0.51181102362204722" footer="0.51181102362204722"/>
  <pageSetup paperSize="9" fitToWidth="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11"/>
  <sheetViews>
    <sheetView showGridLines="0" zoomScale="130" zoomScaleNormal="130" zoomScaleSheetLayoutView="100" workbookViewId="0">
      <pane xSplit="1" ySplit="1" topLeftCell="F2" activePane="bottomRight" state="frozen"/>
      <selection pane="topRight" activeCell="B1" sqref="B1"/>
      <selection pane="bottomLeft" activeCell="A4" sqref="A4"/>
      <selection pane="bottomRight" activeCell="I2" sqref="I2"/>
    </sheetView>
  </sheetViews>
  <sheetFormatPr defaultRowHeight="12.75"/>
  <cols>
    <col min="1" max="1" width="13.25" style="64" customWidth="1"/>
    <col min="2" max="7" width="10.25" style="64" customWidth="1"/>
    <col min="8" max="16384" width="9" style="64"/>
  </cols>
  <sheetData>
    <row r="1" spans="1:9" ht="14.25" customHeight="1" thickBot="1">
      <c r="A1" s="1490" t="s">
        <v>5768</v>
      </c>
      <c r="B1" s="1215"/>
      <c r="C1" s="921"/>
      <c r="D1" s="921"/>
      <c r="E1" s="921"/>
      <c r="F1" s="5575" t="s">
        <v>6368</v>
      </c>
      <c r="G1" s="5575"/>
    </row>
    <row r="2" spans="1:9" ht="15.75" customHeight="1">
      <c r="A2" s="1491" t="s">
        <v>5766</v>
      </c>
      <c r="B2" s="1492" t="s">
        <v>5765</v>
      </c>
      <c r="C2" s="5576" t="s">
        <v>5764</v>
      </c>
      <c r="D2" s="5576" t="s">
        <v>5763</v>
      </c>
      <c r="E2" s="930" t="s">
        <v>5762</v>
      </c>
      <c r="F2" s="929"/>
      <c r="G2" s="929"/>
      <c r="I2" s="5116" t="s">
        <v>8125</v>
      </c>
    </row>
    <row r="3" spans="1:9" s="65" customFormat="1" ht="15" customHeight="1">
      <c r="A3" s="1493" t="s">
        <v>5761</v>
      </c>
      <c r="B3" s="1494" t="s">
        <v>5760</v>
      </c>
      <c r="C3" s="5577"/>
      <c r="D3" s="5577"/>
      <c r="E3" s="927" t="s">
        <v>557</v>
      </c>
      <c r="F3" s="927" t="s">
        <v>896</v>
      </c>
      <c r="G3" s="927" t="s">
        <v>895</v>
      </c>
    </row>
    <row r="4" spans="1:9" ht="13.5" customHeight="1">
      <c r="A4" s="1495">
        <v>2</v>
      </c>
      <c r="B4" s="2900">
        <v>9</v>
      </c>
      <c r="C4" s="1255">
        <v>227</v>
      </c>
      <c r="D4" s="1255">
        <v>118</v>
      </c>
      <c r="E4" s="1255">
        <v>2747</v>
      </c>
      <c r="F4" s="1255">
        <v>1379</v>
      </c>
      <c r="G4" s="1255">
        <v>1368</v>
      </c>
    </row>
    <row r="5" spans="1:9" ht="13.5" customHeight="1">
      <c r="A5" s="1495">
        <v>3</v>
      </c>
      <c r="B5" s="2900">
        <v>9</v>
      </c>
      <c r="C5" s="1255">
        <v>234</v>
      </c>
      <c r="D5" s="1255">
        <v>120</v>
      </c>
      <c r="E5" s="1255">
        <v>2764</v>
      </c>
      <c r="F5" s="1255">
        <v>1386</v>
      </c>
      <c r="G5" s="1255">
        <v>1378</v>
      </c>
    </row>
    <row r="6" spans="1:9" ht="13.5" customHeight="1">
      <c r="A6" s="1495">
        <v>4</v>
      </c>
      <c r="B6" s="2900">
        <v>9</v>
      </c>
      <c r="C6" s="1255">
        <v>231</v>
      </c>
      <c r="D6" s="1255">
        <v>119</v>
      </c>
      <c r="E6" s="1255">
        <v>2728</v>
      </c>
      <c r="F6" s="1255">
        <v>1367</v>
      </c>
      <c r="G6" s="1255">
        <v>1361</v>
      </c>
    </row>
    <row r="7" spans="1:9" ht="13.5" customHeight="1">
      <c r="A7" s="1495">
        <v>5</v>
      </c>
      <c r="B7" s="2900">
        <v>9</v>
      </c>
      <c r="C7" s="1255">
        <v>228</v>
      </c>
      <c r="D7" s="1255">
        <v>117</v>
      </c>
      <c r="E7" s="1255">
        <v>2654</v>
      </c>
      <c r="F7" s="1255">
        <v>1343</v>
      </c>
      <c r="G7" s="1255">
        <v>1311</v>
      </c>
    </row>
    <row r="8" spans="1:9" ht="13.5" customHeight="1" thickBot="1">
      <c r="A8" s="1495">
        <v>6</v>
      </c>
      <c r="B8" s="2900">
        <v>9</v>
      </c>
      <c r="C8" s="1255">
        <v>231</v>
      </c>
      <c r="D8" s="1255">
        <v>114</v>
      </c>
      <c r="E8" s="1255">
        <v>2627</v>
      </c>
      <c r="F8" s="1255">
        <v>1318</v>
      </c>
      <c r="G8" s="1255">
        <v>1309</v>
      </c>
    </row>
    <row r="9" spans="1:9" ht="17.25" customHeight="1">
      <c r="A9" s="919"/>
      <c r="B9" s="919"/>
      <c r="C9" s="919"/>
      <c r="D9" s="919"/>
      <c r="E9" s="5578" t="s">
        <v>5759</v>
      </c>
      <c r="F9" s="5578"/>
      <c r="G9" s="5578"/>
      <c r="H9" s="86"/>
    </row>
    <row r="10" spans="1:9" ht="15" customHeight="1"/>
    <row r="11" spans="1:9" ht="15" customHeight="1"/>
  </sheetData>
  <mergeCells count="4">
    <mergeCell ref="E9:G9"/>
    <mergeCell ref="F1:G1"/>
    <mergeCell ref="C2:C3"/>
    <mergeCell ref="D2:D3"/>
  </mergeCells>
  <phoneticPr fontId="2"/>
  <hyperlinks>
    <hyperlink ref="I2" location="目次!F57" display="目　次" xr:uid="{00000000-0004-0000-2E00-000000000000}"/>
  </hyperlinks>
  <pageMargins left="0.86614173228346458" right="0.86614173228346458" top="0.98425196850393704" bottom="0.98425196850393704" header="0.51181102362204722" footer="0.51181102362204722"/>
  <pageSetup paperSize="9" fitToWidth="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43"/>
  <sheetViews>
    <sheetView showGridLines="0" zoomScale="130" zoomScaleNormal="130" zoomScaleSheetLayoutView="100" workbookViewId="0">
      <pane xSplit="2" ySplit="3" topLeftCell="D22" activePane="bottomRight" state="frozen"/>
      <selection pane="topRight" activeCell="C1" sqref="C1"/>
      <selection pane="bottomLeft" activeCell="A4" sqref="A4"/>
      <selection pane="bottomRight" activeCell="K2" sqref="K2"/>
    </sheetView>
  </sheetViews>
  <sheetFormatPr defaultRowHeight="12.75"/>
  <cols>
    <col min="1" max="1" width="4.625" style="64" customWidth="1"/>
    <col min="2" max="2" width="14.625" style="64" customWidth="1"/>
    <col min="3" max="9" width="9" style="64" customWidth="1"/>
    <col min="10" max="10" width="9" style="64"/>
    <col min="11" max="15" width="5.875" style="64" customWidth="1"/>
    <col min="16" max="16384" width="9" style="64"/>
  </cols>
  <sheetData>
    <row r="1" spans="1:15" ht="20.25" customHeight="1" thickBot="1">
      <c r="A1" s="1476" t="s">
        <v>5790</v>
      </c>
      <c r="B1" s="874"/>
      <c r="C1" s="874"/>
      <c r="D1" s="874"/>
      <c r="E1" s="874"/>
      <c r="F1" s="874"/>
      <c r="G1" s="874"/>
      <c r="H1" s="2436"/>
      <c r="I1" s="2435" t="s">
        <v>7885</v>
      </c>
    </row>
    <row r="2" spans="1:15" s="218" customFormat="1" ht="14.25" customHeight="1">
      <c r="A2" s="5585" t="s">
        <v>300</v>
      </c>
      <c r="B2" s="5585"/>
      <c r="C2" s="5586" t="s">
        <v>5760</v>
      </c>
      <c r="D2" s="944" t="s">
        <v>5764</v>
      </c>
      <c r="E2" s="930" t="s">
        <v>5789</v>
      </c>
      <c r="F2" s="929"/>
      <c r="G2" s="929"/>
      <c r="H2" s="929"/>
      <c r="I2" s="929"/>
      <c r="K2" s="601" t="s">
        <v>8125</v>
      </c>
    </row>
    <row r="3" spans="1:15" s="218" customFormat="1" ht="14.25" customHeight="1">
      <c r="A3" s="5588" t="s">
        <v>5761</v>
      </c>
      <c r="B3" s="5588"/>
      <c r="C3" s="5587"/>
      <c r="D3" s="943" t="s">
        <v>5788</v>
      </c>
      <c r="E3" s="943" t="s">
        <v>557</v>
      </c>
      <c r="F3" s="943" t="s">
        <v>5787</v>
      </c>
      <c r="G3" s="943" t="s">
        <v>5786</v>
      </c>
      <c r="H3" s="943" t="s">
        <v>5785</v>
      </c>
      <c r="I3" s="943" t="s">
        <v>5784</v>
      </c>
    </row>
    <row r="4" spans="1:15" s="12" customFormat="1" ht="22.5" customHeight="1">
      <c r="A4" s="5589" t="s">
        <v>305</v>
      </c>
      <c r="B4" s="5590"/>
      <c r="C4" s="937"/>
      <c r="D4" s="942">
        <v>340</v>
      </c>
      <c r="E4" s="942">
        <v>4351</v>
      </c>
      <c r="F4" s="942">
        <v>1430</v>
      </c>
      <c r="G4" s="942">
        <v>1402</v>
      </c>
      <c r="H4" s="942">
        <v>1502</v>
      </c>
      <c r="I4" s="2419">
        <v>17</v>
      </c>
      <c r="K4" s="941"/>
    </row>
    <row r="5" spans="1:15" s="12" customFormat="1" ht="21.95" customHeight="1">
      <c r="A5" s="5579">
        <v>2</v>
      </c>
      <c r="B5" s="5579"/>
      <c r="C5" s="937"/>
      <c r="D5" s="942">
        <v>329</v>
      </c>
      <c r="E5" s="942">
        <v>4218</v>
      </c>
      <c r="F5" s="942">
        <v>1442</v>
      </c>
      <c r="G5" s="942">
        <v>1391</v>
      </c>
      <c r="H5" s="942">
        <v>1362</v>
      </c>
      <c r="I5" s="2419">
        <v>23</v>
      </c>
      <c r="K5" s="941"/>
    </row>
    <row r="6" spans="1:15" s="12" customFormat="1" ht="21.95" customHeight="1">
      <c r="A6" s="5579">
        <v>3</v>
      </c>
      <c r="B6" s="5580"/>
      <c r="C6" s="937"/>
      <c r="D6" s="942">
        <v>329</v>
      </c>
      <c r="E6" s="942">
        <v>4113</v>
      </c>
      <c r="F6" s="942">
        <v>1334</v>
      </c>
      <c r="G6" s="942">
        <v>1396</v>
      </c>
      <c r="H6" s="942">
        <v>1358</v>
      </c>
      <c r="I6" s="2419">
        <v>25</v>
      </c>
      <c r="K6" s="941"/>
    </row>
    <row r="7" spans="1:15" s="12" customFormat="1" ht="21.95" customHeight="1">
      <c r="A7" s="5579">
        <v>4</v>
      </c>
      <c r="B7" s="5580"/>
      <c r="C7" s="937"/>
      <c r="D7" s="942">
        <v>329</v>
      </c>
      <c r="E7" s="942">
        <v>3994</v>
      </c>
      <c r="F7" s="942">
        <v>1308</v>
      </c>
      <c r="G7" s="942">
        <v>1299</v>
      </c>
      <c r="H7" s="942">
        <v>1366</v>
      </c>
      <c r="I7" s="2419">
        <v>21</v>
      </c>
      <c r="K7" s="941"/>
    </row>
    <row r="8" spans="1:15" s="1228" customFormat="1" ht="21.95" customHeight="1">
      <c r="A8" s="5581">
        <v>5</v>
      </c>
      <c r="B8" s="5582"/>
      <c r="C8" s="2329"/>
      <c r="D8" s="2330">
        <f t="shared" ref="D8:I8" si="0">SUM(D9+D19)</f>
        <v>317</v>
      </c>
      <c r="E8" s="2330">
        <f t="shared" si="0"/>
        <v>3945</v>
      </c>
      <c r="F8" s="2330">
        <f t="shared" si="0"/>
        <v>1386</v>
      </c>
      <c r="G8" s="2330">
        <f t="shared" si="0"/>
        <v>1267</v>
      </c>
      <c r="H8" s="2330">
        <f t="shared" si="0"/>
        <v>1267</v>
      </c>
      <c r="I8" s="2330">
        <f t="shared" si="0"/>
        <v>25</v>
      </c>
      <c r="J8" s="17"/>
      <c r="K8" s="1477"/>
    </row>
    <row r="9" spans="1:15" s="12" customFormat="1" ht="22.5" customHeight="1">
      <c r="A9" s="5583" t="s">
        <v>5783</v>
      </c>
      <c r="B9" s="5584"/>
      <c r="C9" s="1430">
        <v>8</v>
      </c>
      <c r="D9" s="1431">
        <f>SUM(D10:D17)</f>
        <v>305</v>
      </c>
      <c r="E9" s="1431">
        <f>SUM(E10:E17)</f>
        <v>3840</v>
      </c>
      <c r="F9" s="1431">
        <f>SUM(F10:F17)</f>
        <v>1354</v>
      </c>
      <c r="G9" s="1431">
        <f>SUM(G10:G17)</f>
        <v>1244</v>
      </c>
      <c r="H9" s="1431">
        <f>SUM(H10:H17)</f>
        <v>1242</v>
      </c>
      <c r="I9" s="1431"/>
      <c r="K9" s="940"/>
      <c r="L9" s="940"/>
      <c r="M9" s="940"/>
      <c r="N9" s="940"/>
      <c r="O9" s="940"/>
    </row>
    <row r="10" spans="1:15" s="12" customFormat="1" ht="16.5" customHeight="1">
      <c r="A10" s="939"/>
      <c r="B10" s="938" t="s">
        <v>5774</v>
      </c>
      <c r="C10" s="1430" t="s">
        <v>5773</v>
      </c>
      <c r="D10" s="1432">
        <v>72</v>
      </c>
      <c r="E10" s="1431">
        <v>807</v>
      </c>
      <c r="F10" s="1433">
        <v>282</v>
      </c>
      <c r="G10" s="1433">
        <v>263</v>
      </c>
      <c r="H10" s="1433">
        <v>262</v>
      </c>
      <c r="I10" s="2420"/>
      <c r="J10" s="936"/>
      <c r="K10" s="936"/>
    </row>
    <row r="11" spans="1:15" s="12" customFormat="1" ht="16.5" customHeight="1">
      <c r="A11" s="939"/>
      <c r="B11" s="2422" t="s">
        <v>5782</v>
      </c>
      <c r="C11" s="1430" t="s">
        <v>5773</v>
      </c>
      <c r="D11" s="1434">
        <v>38</v>
      </c>
      <c r="E11" s="1431">
        <v>601</v>
      </c>
      <c r="F11" s="1432">
        <v>206</v>
      </c>
      <c r="G11" s="1433">
        <v>202</v>
      </c>
      <c r="H11" s="1433">
        <v>193</v>
      </c>
      <c r="I11" s="2420"/>
    </row>
    <row r="12" spans="1:15" s="12" customFormat="1" ht="16.5" customHeight="1">
      <c r="A12" s="939"/>
      <c r="B12" s="2422" t="s">
        <v>5781</v>
      </c>
      <c r="C12" s="1430" t="s">
        <v>5773</v>
      </c>
      <c r="D12" s="1432">
        <v>35</v>
      </c>
      <c r="E12" s="1431">
        <v>445</v>
      </c>
      <c r="F12" s="1433">
        <v>159</v>
      </c>
      <c r="G12" s="1433">
        <v>148</v>
      </c>
      <c r="H12" s="1433">
        <v>138</v>
      </c>
      <c r="I12" s="2420"/>
    </row>
    <row r="13" spans="1:15" s="12" customFormat="1" ht="16.5" customHeight="1">
      <c r="A13" s="939"/>
      <c r="B13" s="2422" t="s">
        <v>5780</v>
      </c>
      <c r="C13" s="1430" t="s">
        <v>5773</v>
      </c>
      <c r="D13" s="1432">
        <v>25</v>
      </c>
      <c r="E13" s="1431">
        <v>155</v>
      </c>
      <c r="F13" s="1433">
        <v>47</v>
      </c>
      <c r="G13" s="1433">
        <v>45</v>
      </c>
      <c r="H13" s="1433">
        <v>63</v>
      </c>
      <c r="I13" s="2420"/>
    </row>
    <row r="14" spans="1:15" s="12" customFormat="1" ht="16.5" customHeight="1">
      <c r="A14" s="939"/>
      <c r="B14" s="2422" t="s">
        <v>5779</v>
      </c>
      <c r="C14" s="1430" t="s">
        <v>5773</v>
      </c>
      <c r="D14" s="1432">
        <v>22</v>
      </c>
      <c r="E14" s="1431">
        <v>230</v>
      </c>
      <c r="F14" s="1433">
        <v>82</v>
      </c>
      <c r="G14" s="1433">
        <v>70</v>
      </c>
      <c r="H14" s="1433">
        <v>78</v>
      </c>
      <c r="I14" s="2420"/>
    </row>
    <row r="15" spans="1:15" s="12" customFormat="1" ht="16.5" customHeight="1">
      <c r="A15" s="939"/>
      <c r="B15" s="2422" t="s">
        <v>4792</v>
      </c>
      <c r="C15" s="1430" t="s">
        <v>5773</v>
      </c>
      <c r="D15" s="1432">
        <v>46</v>
      </c>
      <c r="E15" s="1431">
        <v>717</v>
      </c>
      <c r="F15" s="1433">
        <v>243</v>
      </c>
      <c r="G15" s="1433">
        <v>239</v>
      </c>
      <c r="H15" s="1433">
        <v>235</v>
      </c>
      <c r="I15" s="2420"/>
    </row>
    <row r="16" spans="1:15" s="12" customFormat="1" ht="16.5" customHeight="1">
      <c r="A16" s="939"/>
      <c r="B16" s="2422" t="s">
        <v>5778</v>
      </c>
      <c r="C16" s="1430" t="s">
        <v>5773</v>
      </c>
      <c r="D16" s="1432">
        <v>26</v>
      </c>
      <c r="E16" s="1431">
        <v>331</v>
      </c>
      <c r="F16" s="1433">
        <v>120</v>
      </c>
      <c r="G16" s="1433">
        <v>97</v>
      </c>
      <c r="H16" s="1433">
        <v>114</v>
      </c>
      <c r="I16" s="2420"/>
    </row>
    <row r="17" spans="1:11" s="12" customFormat="1" ht="16.5" customHeight="1">
      <c r="A17" s="939"/>
      <c r="B17" s="2422" t="s">
        <v>5777</v>
      </c>
      <c r="C17" s="1430" t="s">
        <v>5776</v>
      </c>
      <c r="D17" s="1432">
        <v>41</v>
      </c>
      <c r="E17" s="1431">
        <v>554</v>
      </c>
      <c r="F17" s="1433">
        <v>215</v>
      </c>
      <c r="G17" s="1433">
        <v>180</v>
      </c>
      <c r="H17" s="1433">
        <v>159</v>
      </c>
      <c r="I17" s="2420"/>
    </row>
    <row r="18" spans="1:11" s="12" customFormat="1" ht="22.5" customHeight="1">
      <c r="A18" s="5583" t="s">
        <v>5775</v>
      </c>
      <c r="B18" s="5584"/>
      <c r="C18" s="1430">
        <v>1</v>
      </c>
      <c r="D18" s="1432"/>
      <c r="E18" s="1432"/>
      <c r="F18" s="1432"/>
      <c r="G18" s="1432"/>
      <c r="H18" s="1432"/>
      <c r="I18" s="1434"/>
    </row>
    <row r="19" spans="1:11" s="12" customFormat="1" ht="13.5" customHeight="1">
      <c r="A19" s="939"/>
      <c r="B19" s="2422" t="s">
        <v>5774</v>
      </c>
      <c r="C19" s="1430" t="s">
        <v>5773</v>
      </c>
      <c r="D19" s="1432">
        <v>12</v>
      </c>
      <c r="E19" s="1431">
        <v>105</v>
      </c>
      <c r="F19" s="1433">
        <v>32</v>
      </c>
      <c r="G19" s="1433">
        <v>23</v>
      </c>
      <c r="H19" s="1433">
        <v>25</v>
      </c>
      <c r="I19" s="2421">
        <v>25</v>
      </c>
      <c r="J19" s="936"/>
      <c r="K19" s="219"/>
    </row>
    <row r="20" spans="1:11" s="12" customFormat="1" ht="13.5" customHeight="1" thickBot="1">
      <c r="A20" s="2434"/>
      <c r="B20" s="2433"/>
      <c r="C20" s="2432"/>
      <c r="D20" s="2431"/>
      <c r="E20" s="2430"/>
      <c r="F20" s="2429"/>
      <c r="G20" s="2429"/>
      <c r="H20" s="2429"/>
      <c r="I20" s="2429"/>
    </row>
    <row r="21" spans="1:11" s="12" customFormat="1" ht="13.5" customHeight="1">
      <c r="A21" s="4239"/>
      <c r="B21" s="3811"/>
      <c r="C21" s="4243"/>
      <c r="D21" s="4240"/>
      <c r="E21" s="4241"/>
      <c r="F21" s="4242"/>
      <c r="G21" s="4242"/>
      <c r="H21" s="4242"/>
      <c r="I21" s="4242"/>
    </row>
    <row r="22" spans="1:11" s="12" customFormat="1" ht="13.5" customHeight="1" thickBot="1">
      <c r="A22" s="4239"/>
      <c r="B22" s="3811"/>
      <c r="C22" s="4243"/>
      <c r="D22" s="4240"/>
      <c r="E22" s="4241"/>
      <c r="F22" s="4242"/>
      <c r="G22" s="4242"/>
      <c r="H22" s="4242"/>
      <c r="I22" s="2435" t="s">
        <v>7886</v>
      </c>
    </row>
    <row r="23" spans="1:11" ht="15.95" customHeight="1">
      <c r="A23" s="5585" t="s">
        <v>300</v>
      </c>
      <c r="B23" s="5585"/>
      <c r="C23" s="5586" t="s">
        <v>5760</v>
      </c>
      <c r="D23" s="944" t="s">
        <v>5764</v>
      </c>
      <c r="E23" s="930" t="s">
        <v>5789</v>
      </c>
      <c r="F23" s="929"/>
      <c r="G23" s="929"/>
      <c r="H23" s="929"/>
      <c r="I23" s="929"/>
    </row>
    <row r="24" spans="1:11" ht="15.95" customHeight="1">
      <c r="A24" s="5588" t="s">
        <v>5761</v>
      </c>
      <c r="B24" s="5588"/>
      <c r="C24" s="5587"/>
      <c r="D24" s="943" t="s">
        <v>5788</v>
      </c>
      <c r="E24" s="943" t="s">
        <v>557</v>
      </c>
      <c r="F24" s="943" t="s">
        <v>5787</v>
      </c>
      <c r="G24" s="943" t="s">
        <v>5786</v>
      </c>
      <c r="H24" s="943" t="s">
        <v>5785</v>
      </c>
      <c r="I24" s="943" t="s">
        <v>5784</v>
      </c>
    </row>
    <row r="25" spans="1:11" ht="21.95" customHeight="1">
      <c r="A25" s="5579">
        <v>2</v>
      </c>
      <c r="B25" s="5579"/>
      <c r="C25" s="937"/>
      <c r="D25" s="942">
        <v>329</v>
      </c>
      <c r="E25" s="942">
        <v>4218</v>
      </c>
      <c r="F25" s="942">
        <v>1442</v>
      </c>
      <c r="G25" s="942">
        <v>1391</v>
      </c>
      <c r="H25" s="942">
        <v>1362</v>
      </c>
      <c r="I25" s="2419">
        <v>23</v>
      </c>
    </row>
    <row r="26" spans="1:11" ht="21.95" customHeight="1">
      <c r="A26" s="5579">
        <v>3</v>
      </c>
      <c r="B26" s="5580"/>
      <c r="C26" s="937"/>
      <c r="D26" s="942">
        <v>329</v>
      </c>
      <c r="E26" s="942">
        <v>4113</v>
      </c>
      <c r="F26" s="942">
        <v>1334</v>
      </c>
      <c r="G26" s="942">
        <v>1396</v>
      </c>
      <c r="H26" s="942">
        <v>1358</v>
      </c>
      <c r="I26" s="2419">
        <v>25</v>
      </c>
    </row>
    <row r="27" spans="1:11" ht="21.95" customHeight="1">
      <c r="A27" s="5579">
        <v>4</v>
      </c>
      <c r="B27" s="5580"/>
      <c r="C27" s="937"/>
      <c r="D27" s="942">
        <v>329</v>
      </c>
      <c r="E27" s="942">
        <v>3994</v>
      </c>
      <c r="F27" s="942">
        <v>1308</v>
      </c>
      <c r="G27" s="942">
        <v>1299</v>
      </c>
      <c r="H27" s="942">
        <v>1366</v>
      </c>
      <c r="I27" s="2419">
        <v>21</v>
      </c>
    </row>
    <row r="28" spans="1:11" ht="21.95" customHeight="1">
      <c r="A28" s="5581">
        <v>5</v>
      </c>
      <c r="B28" s="5582"/>
      <c r="C28" s="2329"/>
      <c r="D28" s="2330">
        <v>317</v>
      </c>
      <c r="E28" s="2330">
        <v>3945</v>
      </c>
      <c r="F28" s="2330">
        <v>1386</v>
      </c>
      <c r="G28" s="2330">
        <v>1267</v>
      </c>
      <c r="H28" s="2330">
        <v>1267</v>
      </c>
      <c r="I28" s="2330">
        <v>25</v>
      </c>
    </row>
    <row r="29" spans="1:11" ht="21.95" customHeight="1">
      <c r="A29" s="5581">
        <v>6</v>
      </c>
      <c r="B29" s="5582"/>
      <c r="C29" s="2329"/>
      <c r="D29" s="2330">
        <f>SUM(D31+D41)</f>
        <v>74</v>
      </c>
      <c r="E29" s="4244">
        <f>SUM(E30+E40)</f>
        <v>3874</v>
      </c>
      <c r="F29" s="4244">
        <f t="shared" ref="F29:I29" si="1">SUM(F30+F40)</f>
        <v>1263</v>
      </c>
      <c r="G29" s="4244">
        <f t="shared" si="1"/>
        <v>1352</v>
      </c>
      <c r="H29" s="4244">
        <f t="shared" si="1"/>
        <v>283</v>
      </c>
      <c r="I29" s="4244">
        <f t="shared" si="1"/>
        <v>21</v>
      </c>
    </row>
    <row r="30" spans="1:11" ht="13.5">
      <c r="A30" s="5583" t="s">
        <v>5783</v>
      </c>
      <c r="B30" s="5584"/>
      <c r="C30" s="1430">
        <v>8</v>
      </c>
      <c r="D30" s="1431">
        <f>SUM(D31:D38)</f>
        <v>304</v>
      </c>
      <c r="E30" s="4245">
        <f>SUM(E31:E38)</f>
        <v>3775</v>
      </c>
      <c r="F30" s="4245">
        <f>SUM(F31:F38)</f>
        <v>1235</v>
      </c>
      <c r="G30" s="4245">
        <f>SUM(G31:G38)</f>
        <v>1324</v>
      </c>
      <c r="H30" s="4245">
        <v>261</v>
      </c>
      <c r="I30" s="1431"/>
    </row>
    <row r="31" spans="1:11" ht="13.5">
      <c r="A31" s="939"/>
      <c r="B31" s="938" t="s">
        <v>5774</v>
      </c>
      <c r="C31" s="1430" t="s">
        <v>5773</v>
      </c>
      <c r="D31" s="1434">
        <v>74</v>
      </c>
      <c r="E31" s="4245">
        <f>SUM(F31:H31)</f>
        <v>816</v>
      </c>
      <c r="F31" s="4246">
        <v>276</v>
      </c>
      <c r="G31" s="4246">
        <v>279</v>
      </c>
      <c r="H31" s="4246">
        <v>261</v>
      </c>
      <c r="I31" s="2420"/>
    </row>
    <row r="32" spans="1:11" ht="13.5">
      <c r="A32" s="939"/>
      <c r="B32" s="3810" t="s">
        <v>5782</v>
      </c>
      <c r="C32" s="1430" t="s">
        <v>5773</v>
      </c>
      <c r="D32" s="1434">
        <v>39</v>
      </c>
      <c r="E32" s="4245">
        <f t="shared" ref="E32:E38" si="2">SUM(F32:H32)</f>
        <v>595</v>
      </c>
      <c r="F32" s="4247">
        <v>196</v>
      </c>
      <c r="G32" s="4246">
        <v>198</v>
      </c>
      <c r="H32" s="4246">
        <v>201</v>
      </c>
      <c r="I32" s="2420"/>
    </row>
    <row r="33" spans="1:9" ht="13.5">
      <c r="A33" s="939"/>
      <c r="B33" s="3810" t="s">
        <v>5781</v>
      </c>
      <c r="C33" s="1430" t="s">
        <v>5773</v>
      </c>
      <c r="D33" s="1434">
        <v>37</v>
      </c>
      <c r="E33" s="4245">
        <f t="shared" si="2"/>
        <v>458</v>
      </c>
      <c r="F33" s="4246">
        <v>158</v>
      </c>
      <c r="G33" s="4246">
        <v>157</v>
      </c>
      <c r="H33" s="4246">
        <v>143</v>
      </c>
      <c r="I33" s="2420"/>
    </row>
    <row r="34" spans="1:9" ht="13.5">
      <c r="A34" s="939"/>
      <c r="B34" s="3810" t="s">
        <v>5780</v>
      </c>
      <c r="C34" s="1430" t="s">
        <v>5773</v>
      </c>
      <c r="D34" s="1434">
        <v>24</v>
      </c>
      <c r="E34" s="4245">
        <f t="shared" si="2"/>
        <v>133</v>
      </c>
      <c r="F34" s="4246">
        <v>49</v>
      </c>
      <c r="G34" s="4246">
        <v>41</v>
      </c>
      <c r="H34" s="4246">
        <v>43</v>
      </c>
      <c r="I34" s="2420"/>
    </row>
    <row r="35" spans="1:9" ht="13.5">
      <c r="A35" s="939"/>
      <c r="B35" s="3810" t="s">
        <v>5779</v>
      </c>
      <c r="C35" s="1430" t="s">
        <v>5773</v>
      </c>
      <c r="D35" s="1434">
        <v>21</v>
      </c>
      <c r="E35" s="4245">
        <f t="shared" si="2"/>
        <v>225</v>
      </c>
      <c r="F35" s="4246">
        <v>80</v>
      </c>
      <c r="G35" s="4246">
        <v>78</v>
      </c>
      <c r="H35" s="4246">
        <v>67</v>
      </c>
      <c r="I35" s="2420"/>
    </row>
    <row r="36" spans="1:9" ht="13.5">
      <c r="A36" s="939"/>
      <c r="B36" s="3810" t="s">
        <v>4792</v>
      </c>
      <c r="C36" s="1430" t="s">
        <v>5773</v>
      </c>
      <c r="D36" s="1434">
        <v>45</v>
      </c>
      <c r="E36" s="4245">
        <f t="shared" si="2"/>
        <v>720</v>
      </c>
      <c r="F36" s="4246">
        <v>244</v>
      </c>
      <c r="G36" s="4246">
        <v>240</v>
      </c>
      <c r="H36" s="4246">
        <v>236</v>
      </c>
      <c r="I36" s="2420"/>
    </row>
    <row r="37" spans="1:9" ht="13.5">
      <c r="A37" s="939"/>
      <c r="B37" s="3810" t="s">
        <v>5778</v>
      </c>
      <c r="C37" s="1430" t="s">
        <v>5773</v>
      </c>
      <c r="D37" s="1434">
        <v>24</v>
      </c>
      <c r="E37" s="4245">
        <f t="shared" si="2"/>
        <v>292</v>
      </c>
      <c r="F37" s="4246">
        <v>80</v>
      </c>
      <c r="G37" s="4246">
        <v>118</v>
      </c>
      <c r="H37" s="4246">
        <v>94</v>
      </c>
      <c r="I37" s="2420"/>
    </row>
    <row r="38" spans="1:9" ht="13.5">
      <c r="A38" s="939"/>
      <c r="B38" s="3810" t="s">
        <v>5777</v>
      </c>
      <c r="C38" s="1430" t="s">
        <v>5776</v>
      </c>
      <c r="D38" s="1434">
        <v>40</v>
      </c>
      <c r="E38" s="4245">
        <f t="shared" si="2"/>
        <v>536</v>
      </c>
      <c r="F38" s="4246">
        <v>152</v>
      </c>
      <c r="G38" s="4246">
        <v>213</v>
      </c>
      <c r="H38" s="4246">
        <v>171</v>
      </c>
      <c r="I38" s="2420"/>
    </row>
    <row r="39" spans="1:9" ht="13.5">
      <c r="A39" s="5583" t="s">
        <v>5775</v>
      </c>
      <c r="B39" s="5584"/>
      <c r="C39" s="1430">
        <v>1</v>
      </c>
      <c r="D39" s="1434"/>
      <c r="E39" s="1432"/>
      <c r="F39" s="1432"/>
      <c r="G39" s="1432"/>
      <c r="H39" s="1432"/>
      <c r="I39" s="1434"/>
    </row>
    <row r="40" spans="1:9" ht="13.5">
      <c r="A40" s="939"/>
      <c r="B40" s="3810" t="s">
        <v>5774</v>
      </c>
      <c r="C40" s="1430" t="s">
        <v>5773</v>
      </c>
      <c r="D40" s="1434">
        <v>14</v>
      </c>
      <c r="E40" s="1431">
        <v>99</v>
      </c>
      <c r="F40" s="1433">
        <v>28</v>
      </c>
      <c r="G40" s="1433">
        <v>28</v>
      </c>
      <c r="H40" s="1433">
        <v>22</v>
      </c>
      <c r="I40" s="2421">
        <v>21</v>
      </c>
    </row>
    <row r="41" spans="1:9" ht="14.25" thickBot="1">
      <c r="A41" s="2434"/>
      <c r="B41" s="2433"/>
      <c r="C41" s="2432"/>
      <c r="D41" s="4950"/>
      <c r="E41" s="2430"/>
      <c r="F41" s="2429"/>
      <c r="G41" s="2429"/>
      <c r="H41" s="2429"/>
      <c r="I41" s="2429"/>
    </row>
    <row r="42" spans="1:9" ht="13.5">
      <c r="A42" s="935" t="s">
        <v>5772</v>
      </c>
      <c r="B42" s="935"/>
      <c r="C42" s="935"/>
      <c r="D42" s="935"/>
      <c r="E42" s="935"/>
      <c r="F42" s="935"/>
      <c r="G42" s="935"/>
      <c r="H42" s="934"/>
      <c r="I42" s="933" t="s">
        <v>5771</v>
      </c>
    </row>
    <row r="43" spans="1:9">
      <c r="I43" s="490"/>
    </row>
  </sheetData>
  <mergeCells count="20">
    <mergeCell ref="C2:C3"/>
    <mergeCell ref="A3:B3"/>
    <mergeCell ref="A4:B4"/>
    <mergeCell ref="A5:B5"/>
    <mergeCell ref="A8:B8"/>
    <mergeCell ref="A9:B9"/>
    <mergeCell ref="A18:B18"/>
    <mergeCell ref="A2:B2"/>
    <mergeCell ref="A6:B6"/>
    <mergeCell ref="A7:B7"/>
    <mergeCell ref="A23:B23"/>
    <mergeCell ref="C23:C24"/>
    <mergeCell ref="A24:B24"/>
    <mergeCell ref="A25:B25"/>
    <mergeCell ref="A26:B26"/>
    <mergeCell ref="A27:B27"/>
    <mergeCell ref="A28:B28"/>
    <mergeCell ref="A29:B29"/>
    <mergeCell ref="A30:B30"/>
    <mergeCell ref="A39:B39"/>
  </mergeCells>
  <phoneticPr fontId="2"/>
  <hyperlinks>
    <hyperlink ref="K2" location="目次!F58" display="目　次" xr:uid="{00000000-0004-0000-2F00-000000000000}"/>
  </hyperlinks>
  <pageMargins left="0.86614173228346458" right="0.86614173228346458" top="0.98425196850393704" bottom="0.98425196850393704" header="0.51181102362204722" footer="0.51181102362204722"/>
  <pageSetup paperSize="9" scale="91"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9"/>
  <sheetViews>
    <sheetView showGridLines="0" zoomScaleNormal="100" workbookViewId="0"/>
  </sheetViews>
  <sheetFormatPr defaultRowHeight="18.75"/>
  <cols>
    <col min="1" max="1" width="9" style="612"/>
    <col min="2" max="2" width="7.125" style="612" customWidth="1"/>
    <col min="3" max="3" width="1.625" style="612" customWidth="1"/>
    <col min="4" max="6" width="9" style="612"/>
    <col min="7" max="7" width="12.875" style="612" customWidth="1"/>
    <col min="8" max="16384" width="9" style="612"/>
  </cols>
  <sheetData>
    <row r="1" spans="1:11">
      <c r="A1" s="645" t="s">
        <v>4915</v>
      </c>
      <c r="B1" s="617"/>
      <c r="C1" s="617"/>
      <c r="D1" s="617"/>
      <c r="E1" s="617"/>
      <c r="F1" s="617"/>
      <c r="G1" s="617"/>
      <c r="H1" s="617"/>
      <c r="I1" s="4189"/>
      <c r="K1" s="617"/>
    </row>
    <row r="2" spans="1:11">
      <c r="A2" s="617"/>
      <c r="B2" s="617"/>
      <c r="C2" s="617"/>
      <c r="D2" s="617"/>
      <c r="E2" s="617"/>
      <c r="F2" s="617"/>
      <c r="G2" s="617"/>
      <c r="H2" s="617"/>
      <c r="I2" s="617"/>
      <c r="J2" s="588" t="s">
        <v>8125</v>
      </c>
      <c r="K2" s="617"/>
    </row>
    <row r="3" spans="1:11">
      <c r="A3" s="5229" t="s">
        <v>4914</v>
      </c>
      <c r="B3" s="5230"/>
      <c r="C3" s="5230"/>
      <c r="D3" s="5230"/>
      <c r="E3" s="5230"/>
      <c r="F3" s="5230"/>
      <c r="G3" s="5230"/>
      <c r="H3" s="617"/>
      <c r="I3" s="617"/>
      <c r="J3" s="617"/>
      <c r="K3" s="617"/>
    </row>
    <row r="4" spans="1:11">
      <c r="A4" s="5230"/>
      <c r="B4" s="5230"/>
      <c r="C4" s="5230"/>
      <c r="D4" s="5230"/>
      <c r="E4" s="5230"/>
      <c r="F4" s="5230"/>
      <c r="G4" s="5230"/>
      <c r="H4" s="617"/>
      <c r="I4" s="617"/>
      <c r="J4" s="617"/>
      <c r="K4" s="617"/>
    </row>
    <row r="5" spans="1:11">
      <c r="A5" s="617"/>
      <c r="B5" s="617"/>
      <c r="C5" s="617"/>
      <c r="D5" s="617"/>
      <c r="E5" s="617"/>
      <c r="F5" s="617"/>
      <c r="G5" s="617"/>
      <c r="H5" s="617"/>
      <c r="I5" s="617"/>
      <c r="J5" s="617"/>
      <c r="K5" s="617"/>
    </row>
    <row r="6" spans="1:11">
      <c r="A6" s="617" t="s">
        <v>4913</v>
      </c>
      <c r="B6" s="617"/>
      <c r="C6" s="617"/>
      <c r="D6" s="617"/>
      <c r="E6" s="617"/>
      <c r="F6" s="617"/>
      <c r="G6" s="617"/>
      <c r="H6" s="617"/>
      <c r="I6" s="617"/>
      <c r="J6" s="617"/>
      <c r="K6" s="617"/>
    </row>
    <row r="7" spans="1:11">
      <c r="A7" s="617"/>
      <c r="B7" s="615" t="s">
        <v>4912</v>
      </c>
      <c r="C7" s="617"/>
      <c r="D7" s="617" t="s">
        <v>4911</v>
      </c>
      <c r="E7" s="617"/>
      <c r="F7" s="617"/>
      <c r="G7" s="617"/>
      <c r="H7" s="617"/>
      <c r="I7" s="617"/>
      <c r="J7" s="617"/>
      <c r="K7" s="617"/>
    </row>
    <row r="8" spans="1:11">
      <c r="A8" s="617"/>
      <c r="B8" s="615" t="s">
        <v>4910</v>
      </c>
      <c r="C8" s="617"/>
      <c r="D8" s="617" t="s">
        <v>4909</v>
      </c>
      <c r="E8" s="617"/>
      <c r="F8" s="617"/>
      <c r="G8" s="617"/>
      <c r="H8" s="617"/>
      <c r="I8" s="617"/>
      <c r="J8" s="617"/>
      <c r="K8" s="617"/>
    </row>
    <row r="9" spans="1:11">
      <c r="A9" s="617"/>
      <c r="B9" s="615" t="s">
        <v>4908</v>
      </c>
      <c r="C9" s="617"/>
      <c r="D9" s="617" t="s">
        <v>4907</v>
      </c>
      <c r="E9" s="617"/>
      <c r="F9" s="617"/>
      <c r="G9" s="617"/>
      <c r="H9" s="617"/>
      <c r="I9" s="617"/>
      <c r="J9" s="617"/>
      <c r="K9" s="617"/>
    </row>
  </sheetData>
  <mergeCells count="1">
    <mergeCell ref="A3:G4"/>
  </mergeCells>
  <phoneticPr fontId="2"/>
  <hyperlinks>
    <hyperlink ref="J2" location="目次!F6" display="目　次" xr:uid="{00000000-0004-0000-03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23"/>
  <sheetViews>
    <sheetView workbookViewId="0">
      <selection activeCell="J2" sqref="J2"/>
    </sheetView>
  </sheetViews>
  <sheetFormatPr defaultRowHeight="12.75"/>
  <cols>
    <col min="1" max="1" width="12.875" style="3579" customWidth="1"/>
    <col min="2" max="2" width="9" style="3579"/>
    <col min="3" max="4" width="9.375" style="3579" customWidth="1"/>
    <col min="5" max="5" width="8.375" style="3579" customWidth="1"/>
    <col min="6" max="8" width="9.375" style="3579" customWidth="1"/>
    <col min="9" max="16384" width="9" style="3579"/>
  </cols>
  <sheetData>
    <row r="1" spans="1:11" ht="15.95" customHeight="1" thickBot="1">
      <c r="A1" s="4800" t="s">
        <v>5797</v>
      </c>
      <c r="G1" s="4801"/>
      <c r="H1" s="4802" t="s">
        <v>5767</v>
      </c>
    </row>
    <row r="2" spans="1:11" s="3895" customFormat="1" ht="15.95" customHeight="1">
      <c r="A2" s="5591" t="s">
        <v>5796</v>
      </c>
      <c r="B2" s="5593" t="s">
        <v>5795</v>
      </c>
      <c r="C2" s="4803" t="s">
        <v>5794</v>
      </c>
      <c r="D2" s="4804"/>
      <c r="E2" s="5593" t="s">
        <v>5793</v>
      </c>
      <c r="F2" s="4805" t="s">
        <v>5792</v>
      </c>
      <c r="G2" s="4806"/>
      <c r="H2" s="4806"/>
      <c r="J2" s="1350" t="s">
        <v>8125</v>
      </c>
    </row>
    <row r="3" spans="1:11" s="3895" customFormat="1" ht="15.95" customHeight="1">
      <c r="A3" s="5592"/>
      <c r="B3" s="5594"/>
      <c r="C3" s="4807"/>
      <c r="D3" s="4808" t="s">
        <v>5791</v>
      </c>
      <c r="E3" s="5594"/>
      <c r="F3" s="4809" t="s">
        <v>557</v>
      </c>
      <c r="G3" s="4809" t="s">
        <v>896</v>
      </c>
      <c r="H3" s="4809" t="s">
        <v>895</v>
      </c>
    </row>
    <row r="4" spans="1:11" s="4813" customFormat="1" ht="21.75" customHeight="1">
      <c r="A4" s="4810">
        <v>2</v>
      </c>
      <c r="B4" s="4811">
        <v>1</v>
      </c>
      <c r="C4" s="4811">
        <v>172</v>
      </c>
      <c r="D4" s="4812">
        <v>100</v>
      </c>
      <c r="E4" s="4811">
        <v>3</v>
      </c>
      <c r="F4" s="4811">
        <v>502</v>
      </c>
      <c r="G4" s="4811" t="s">
        <v>219</v>
      </c>
      <c r="H4" s="4811">
        <v>502</v>
      </c>
      <c r="I4" s="3579"/>
      <c r="J4" s="3579"/>
      <c r="K4" s="3579"/>
    </row>
    <row r="5" spans="1:11" s="4813" customFormat="1" ht="21.75" customHeight="1">
      <c r="A5" s="4810">
        <v>3</v>
      </c>
      <c r="B5" s="4811">
        <v>1</v>
      </c>
      <c r="C5" s="4811">
        <v>167</v>
      </c>
      <c r="D5" s="4812">
        <v>100</v>
      </c>
      <c r="E5" s="4811">
        <v>3</v>
      </c>
      <c r="F5" s="4811">
        <v>491</v>
      </c>
      <c r="G5" s="4811" t="s">
        <v>219</v>
      </c>
      <c r="H5" s="4811">
        <v>491</v>
      </c>
      <c r="I5" s="3579"/>
      <c r="J5" s="3579"/>
      <c r="K5" s="3579"/>
    </row>
    <row r="6" spans="1:11" s="4813" customFormat="1" ht="21.75" customHeight="1">
      <c r="A6" s="4814">
        <v>4</v>
      </c>
      <c r="B6" s="4815">
        <v>1</v>
      </c>
      <c r="C6" s="4815">
        <v>170</v>
      </c>
      <c r="D6" s="4816" t="s">
        <v>7906</v>
      </c>
      <c r="E6" s="4815">
        <v>3</v>
      </c>
      <c r="F6" s="4815">
        <v>445</v>
      </c>
      <c r="G6" s="4815" t="s">
        <v>219</v>
      </c>
      <c r="H6" s="4815">
        <v>445</v>
      </c>
      <c r="I6" s="3579"/>
      <c r="J6" s="3579"/>
      <c r="K6" s="3579"/>
    </row>
    <row r="7" spans="1:11" s="4813" customFormat="1" ht="21.75" customHeight="1">
      <c r="A7" s="4817">
        <v>5</v>
      </c>
      <c r="B7" s="4818" t="s">
        <v>7907</v>
      </c>
      <c r="C7" s="4819" t="s">
        <v>7908</v>
      </c>
      <c r="D7" s="4819" t="s">
        <v>7909</v>
      </c>
      <c r="E7" s="4819" t="s">
        <v>7910</v>
      </c>
      <c r="F7" s="4819" t="s">
        <v>7911</v>
      </c>
      <c r="G7" s="4819" t="s">
        <v>7912</v>
      </c>
      <c r="H7" s="4819" t="s">
        <v>7913</v>
      </c>
      <c r="I7" s="3579"/>
      <c r="J7" s="3579"/>
      <c r="K7" s="3579"/>
    </row>
    <row r="8" spans="1:11" s="4813" customFormat="1" ht="21.75" customHeight="1" thickBot="1">
      <c r="A8" s="5066">
        <v>6</v>
      </c>
      <c r="B8" s="5067" t="s">
        <v>8079</v>
      </c>
      <c r="C8" s="5067" t="s">
        <v>8080</v>
      </c>
      <c r="D8" s="5067" t="s">
        <v>8081</v>
      </c>
      <c r="E8" s="5067" t="s">
        <v>8082</v>
      </c>
      <c r="F8" s="5067" t="s">
        <v>8083</v>
      </c>
      <c r="G8" s="5067" t="s">
        <v>8084</v>
      </c>
      <c r="H8" s="5067" t="s">
        <v>8085</v>
      </c>
      <c r="I8" s="3579"/>
      <c r="J8" s="3579"/>
      <c r="K8" s="3579"/>
    </row>
    <row r="9" spans="1:11" ht="15.95" customHeight="1">
      <c r="G9" s="3578"/>
      <c r="H9" s="4820" t="s">
        <v>6851</v>
      </c>
    </row>
    <row r="10" spans="1:11" ht="15.95" customHeight="1">
      <c r="A10" s="4821"/>
      <c r="D10" s="4822"/>
      <c r="E10" s="4823"/>
      <c r="G10" s="4824"/>
      <c r="H10" s="4825"/>
    </row>
    <row r="11" spans="1:11">
      <c r="G11" s="4826"/>
      <c r="H11" s="3634"/>
    </row>
    <row r="13" spans="1:11">
      <c r="C13" s="4827"/>
    </row>
    <row r="23" spans="6:6">
      <c r="F23" s="4827"/>
    </row>
  </sheetData>
  <mergeCells count="3">
    <mergeCell ref="A2:A3"/>
    <mergeCell ref="B2:B3"/>
    <mergeCell ref="E2:E3"/>
  </mergeCells>
  <phoneticPr fontId="2"/>
  <hyperlinks>
    <hyperlink ref="J2" location="目次!F59" display="目　次" xr:uid="{00000000-0004-0000-30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ignoredErrors>
    <ignoredError sqref="B7:G7 D6 H7:H8 B8:G8"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28"/>
  <sheetViews>
    <sheetView showGridLines="0" zoomScaleNormal="100" zoomScaleSheetLayoutView="115" workbookViewId="0">
      <selection activeCell="O2" sqref="O2"/>
    </sheetView>
  </sheetViews>
  <sheetFormatPr defaultRowHeight="12.75"/>
  <cols>
    <col min="1" max="1" width="7.125" style="1" customWidth="1"/>
    <col min="2" max="11" width="5.875" style="1" customWidth="1"/>
    <col min="12" max="13" width="7" style="1" customWidth="1"/>
    <col min="14" max="16384" width="9" style="1"/>
  </cols>
  <sheetData>
    <row r="1" spans="1:15" ht="15.95" customHeight="1" thickBot="1">
      <c r="A1" s="128" t="s">
        <v>5810</v>
      </c>
      <c r="B1" s="64"/>
      <c r="C1" s="64"/>
      <c r="D1" s="64"/>
      <c r="E1" s="64"/>
      <c r="F1" s="64"/>
      <c r="G1" s="64"/>
      <c r="H1" s="64"/>
      <c r="I1" s="64"/>
      <c r="J1" s="64"/>
      <c r="K1" s="5595" t="s">
        <v>5767</v>
      </c>
      <c r="L1" s="5595"/>
      <c r="M1" s="5595"/>
      <c r="N1" s="64"/>
      <c r="O1" s="64"/>
    </row>
    <row r="2" spans="1:15" s="280" customFormat="1" ht="21.95" customHeight="1">
      <c r="A2" s="949"/>
      <c r="B2" s="5602" t="s">
        <v>5809</v>
      </c>
      <c r="C2" s="5605" t="s">
        <v>5763</v>
      </c>
      <c r="D2" s="5605" t="s">
        <v>5764</v>
      </c>
      <c r="E2" s="5605" t="s">
        <v>807</v>
      </c>
      <c r="F2" s="5608" t="s">
        <v>5808</v>
      </c>
      <c r="G2" s="5609"/>
      <c r="H2" s="5609"/>
      <c r="I2" s="5609"/>
      <c r="J2" s="5609"/>
      <c r="K2" s="5610"/>
      <c r="L2" s="5596" t="s">
        <v>5807</v>
      </c>
      <c r="M2" s="5599" t="s">
        <v>5806</v>
      </c>
      <c r="N2" s="65"/>
      <c r="O2" s="5116" t="s">
        <v>8125</v>
      </c>
    </row>
    <row r="3" spans="1:15" s="280" customFormat="1" ht="21.95" customHeight="1">
      <c r="A3" s="948" t="s">
        <v>5805</v>
      </c>
      <c r="B3" s="5603"/>
      <c r="C3" s="5606"/>
      <c r="D3" s="5606"/>
      <c r="E3" s="5606"/>
      <c r="F3" s="5611" t="s">
        <v>557</v>
      </c>
      <c r="G3" s="5612"/>
      <c r="H3" s="5613"/>
      <c r="I3" s="5614" t="s">
        <v>5804</v>
      </c>
      <c r="J3" s="5614" t="s">
        <v>5803</v>
      </c>
      <c r="K3" s="5614" t="s">
        <v>5802</v>
      </c>
      <c r="L3" s="5597"/>
      <c r="M3" s="5600"/>
      <c r="N3" s="65"/>
      <c r="O3" s="65"/>
    </row>
    <row r="4" spans="1:15" s="280" customFormat="1" ht="34.5" customHeight="1">
      <c r="A4" s="947" t="s">
        <v>5801</v>
      </c>
      <c r="B4" s="5604"/>
      <c r="C4" s="5607"/>
      <c r="D4" s="5607"/>
      <c r="E4" s="5607"/>
      <c r="F4" s="946" t="s">
        <v>557</v>
      </c>
      <c r="G4" s="946" t="s">
        <v>896</v>
      </c>
      <c r="H4" s="946" t="s">
        <v>895</v>
      </c>
      <c r="I4" s="5615"/>
      <c r="J4" s="5615"/>
      <c r="K4" s="5615"/>
      <c r="L4" s="5598"/>
      <c r="M4" s="5601"/>
      <c r="N4" s="4248"/>
      <c r="O4" s="65"/>
    </row>
    <row r="5" spans="1:15" s="64" customFormat="1" ht="15.95" customHeight="1">
      <c r="A5" s="1648">
        <v>25</v>
      </c>
      <c r="B5" s="2908">
        <v>6</v>
      </c>
      <c r="C5" s="1649">
        <v>26</v>
      </c>
      <c r="D5" s="1649">
        <v>41</v>
      </c>
      <c r="E5" s="1649">
        <v>12</v>
      </c>
      <c r="F5" s="1649">
        <v>514</v>
      </c>
      <c r="G5" s="1649">
        <v>262</v>
      </c>
      <c r="H5" s="1649">
        <v>252</v>
      </c>
      <c r="I5" s="1649">
        <v>178</v>
      </c>
      <c r="J5" s="1649">
        <v>159</v>
      </c>
      <c r="K5" s="1649">
        <v>177</v>
      </c>
      <c r="L5" s="1649">
        <v>19.76923076923077</v>
      </c>
      <c r="M5" s="1649">
        <v>12.536585365853659</v>
      </c>
    </row>
    <row r="6" spans="1:15" s="129" customFormat="1" ht="15.95" customHeight="1">
      <c r="A6" s="1471">
        <v>26</v>
      </c>
      <c r="B6" s="1650">
        <v>6</v>
      </c>
      <c r="C6" s="1650">
        <v>24</v>
      </c>
      <c r="D6" s="1650">
        <v>41</v>
      </c>
      <c r="E6" s="1650">
        <v>12</v>
      </c>
      <c r="F6" s="1650">
        <v>481</v>
      </c>
      <c r="G6" s="1650">
        <v>242</v>
      </c>
      <c r="H6" s="1650">
        <v>239</v>
      </c>
      <c r="I6" s="1650">
        <v>144</v>
      </c>
      <c r="J6" s="1650">
        <v>178</v>
      </c>
      <c r="K6" s="1650">
        <v>159</v>
      </c>
      <c r="L6" s="1650">
        <v>20.041666666666668</v>
      </c>
      <c r="M6" s="1650">
        <v>11.731707317073171</v>
      </c>
      <c r="N6" s="64"/>
      <c r="O6" s="64"/>
    </row>
    <row r="7" spans="1:15" s="129" customFormat="1" ht="15.95" customHeight="1">
      <c r="A7" s="1471">
        <v>27</v>
      </c>
      <c r="B7" s="2907">
        <v>1</v>
      </c>
      <c r="C7" s="1649">
        <v>3</v>
      </c>
      <c r="D7" s="1649">
        <v>4</v>
      </c>
      <c r="E7" s="1649">
        <v>1</v>
      </c>
      <c r="F7" s="1651">
        <v>30</v>
      </c>
      <c r="G7" s="1651">
        <v>13</v>
      </c>
      <c r="H7" s="1651">
        <v>17</v>
      </c>
      <c r="I7" s="1649">
        <v>11</v>
      </c>
      <c r="J7" s="1649">
        <v>9</v>
      </c>
      <c r="K7" s="1649">
        <v>10</v>
      </c>
      <c r="L7" s="1650">
        <v>10</v>
      </c>
      <c r="M7" s="1650">
        <v>7.5</v>
      </c>
      <c r="N7" s="64"/>
      <c r="O7" s="64"/>
    </row>
    <row r="8" spans="1:15" s="129" customFormat="1" ht="15.95" customHeight="1">
      <c r="A8" s="1471">
        <v>28</v>
      </c>
      <c r="B8" s="1651">
        <v>1</v>
      </c>
      <c r="C8" s="1649">
        <v>3</v>
      </c>
      <c r="D8" s="1649">
        <v>4</v>
      </c>
      <c r="E8" s="1649">
        <v>1</v>
      </c>
      <c r="F8" s="1651">
        <v>33</v>
      </c>
      <c r="G8" s="1651">
        <v>13</v>
      </c>
      <c r="H8" s="1651">
        <v>20</v>
      </c>
      <c r="I8" s="1649">
        <v>9</v>
      </c>
      <c r="J8" s="1649">
        <v>15</v>
      </c>
      <c r="K8" s="1649">
        <v>9</v>
      </c>
      <c r="L8" s="1650">
        <v>11</v>
      </c>
      <c r="M8" s="1650">
        <v>8.25</v>
      </c>
      <c r="N8" s="64"/>
      <c r="O8" s="64"/>
    </row>
    <row r="9" spans="1:15" s="129" customFormat="1" ht="15.95" customHeight="1">
      <c r="A9" s="1471">
        <v>29</v>
      </c>
      <c r="B9" s="1649" t="s">
        <v>763</v>
      </c>
      <c r="C9" s="1649" t="s">
        <v>763</v>
      </c>
      <c r="D9" s="1649" t="s">
        <v>763</v>
      </c>
      <c r="E9" s="1649" t="s">
        <v>763</v>
      </c>
      <c r="F9" s="1649" t="s">
        <v>763</v>
      </c>
      <c r="G9" s="1649" t="s">
        <v>763</v>
      </c>
      <c r="H9" s="1649" t="s">
        <v>763</v>
      </c>
      <c r="I9" s="1649" t="s">
        <v>763</v>
      </c>
      <c r="J9" s="1649" t="s">
        <v>763</v>
      </c>
      <c r="K9" s="1649" t="s">
        <v>763</v>
      </c>
      <c r="L9" s="1649" t="s">
        <v>763</v>
      </c>
      <c r="M9" s="1649" t="s">
        <v>763</v>
      </c>
      <c r="N9" s="64"/>
      <c r="O9" s="64"/>
    </row>
    <row r="10" spans="1:15" ht="15.95" customHeight="1">
      <c r="A10" s="1652" t="s">
        <v>3146</v>
      </c>
      <c r="B10" s="2906" t="s">
        <v>763</v>
      </c>
      <c r="C10" s="1653" t="s">
        <v>763</v>
      </c>
      <c r="D10" s="1653" t="s">
        <v>763</v>
      </c>
      <c r="E10" s="1653" t="s">
        <v>763</v>
      </c>
      <c r="F10" s="1653" t="s">
        <v>763</v>
      </c>
      <c r="G10" s="1653" t="s">
        <v>763</v>
      </c>
      <c r="H10" s="1653" t="s">
        <v>763</v>
      </c>
      <c r="I10" s="1653" t="s">
        <v>763</v>
      </c>
      <c r="J10" s="1653" t="s">
        <v>763</v>
      </c>
      <c r="K10" s="1653" t="s">
        <v>763</v>
      </c>
      <c r="L10" s="1653" t="s">
        <v>763</v>
      </c>
      <c r="M10" s="1653" t="s">
        <v>763</v>
      </c>
      <c r="N10" s="64"/>
      <c r="O10" s="64"/>
    </row>
    <row r="11" spans="1:15" ht="15.95" customHeight="1" thickBot="1">
      <c r="A11" s="2905" t="s">
        <v>5776</v>
      </c>
      <c r="B11" s="2904" t="s">
        <v>763</v>
      </c>
      <c r="C11" s="2903" t="s">
        <v>763</v>
      </c>
      <c r="D11" s="2903" t="s">
        <v>763</v>
      </c>
      <c r="E11" s="2903" t="s">
        <v>763</v>
      </c>
      <c r="F11" s="2903" t="s">
        <v>763</v>
      </c>
      <c r="G11" s="2903" t="s">
        <v>763</v>
      </c>
      <c r="H11" s="2903" t="s">
        <v>763</v>
      </c>
      <c r="I11" s="2903" t="s">
        <v>763</v>
      </c>
      <c r="J11" s="2903" t="s">
        <v>763</v>
      </c>
      <c r="K11" s="2903" t="s">
        <v>763</v>
      </c>
      <c r="L11" s="1653" t="s">
        <v>763</v>
      </c>
      <c r="M11" s="1653" t="s">
        <v>763</v>
      </c>
      <c r="N11" s="64"/>
      <c r="O11" s="64"/>
    </row>
    <row r="12" spans="1:15" ht="15.95" customHeight="1">
      <c r="A12" s="64"/>
      <c r="B12" s="64"/>
      <c r="C12" s="64"/>
      <c r="D12" s="64"/>
      <c r="E12" s="64"/>
      <c r="F12" s="64"/>
      <c r="G12" s="64"/>
      <c r="H12" s="64"/>
      <c r="I12" s="483"/>
      <c r="J12" s="483"/>
      <c r="K12" s="483"/>
      <c r="L12" s="483"/>
      <c r="M12" s="4061" t="s">
        <v>5800</v>
      </c>
      <c r="N12" s="64"/>
      <c r="O12" s="64"/>
    </row>
    <row r="13" spans="1:15" ht="15.95" customHeight="1">
      <c r="A13" s="3" t="s">
        <v>5799</v>
      </c>
      <c r="B13" s="3"/>
      <c r="C13" s="3"/>
      <c r="D13" s="3"/>
      <c r="E13" s="3"/>
      <c r="F13" s="3"/>
      <c r="G13" s="3"/>
      <c r="H13" s="3"/>
      <c r="I13" s="64"/>
      <c r="J13" s="64"/>
      <c r="K13" s="64"/>
      <c r="L13" s="64"/>
      <c r="M13" s="64"/>
      <c r="N13" s="64"/>
      <c r="O13" s="64"/>
    </row>
    <row r="14" spans="1:15" ht="15.95" customHeight="1">
      <c r="A14" s="4093" t="s">
        <v>5798</v>
      </c>
      <c r="B14" s="3"/>
      <c r="C14" s="3"/>
      <c r="D14" s="3"/>
      <c r="E14" s="3"/>
      <c r="F14" s="3"/>
      <c r="G14" s="3"/>
      <c r="H14" s="3"/>
      <c r="I14" s="64"/>
      <c r="J14" s="64"/>
      <c r="K14" s="64"/>
      <c r="L14" s="64"/>
      <c r="M14" s="64"/>
      <c r="N14" s="64"/>
      <c r="O14" s="64"/>
    </row>
    <row r="15" spans="1:15" ht="15.95" customHeight="1">
      <c r="A15" s="64"/>
      <c r="B15" s="64"/>
      <c r="C15" s="64"/>
      <c r="D15" s="64"/>
      <c r="E15" s="64"/>
      <c r="F15" s="64"/>
      <c r="G15" s="64"/>
      <c r="H15" s="64"/>
      <c r="I15" s="64"/>
      <c r="J15" s="64"/>
      <c r="K15" s="64"/>
      <c r="L15" s="64"/>
      <c r="M15" s="64"/>
      <c r="N15" s="64"/>
      <c r="O15" s="64"/>
    </row>
    <row r="16" spans="1:15" ht="15.95" customHeight="1"/>
    <row r="17" spans="1:1" ht="15.95" customHeight="1">
      <c r="A17" s="945"/>
    </row>
    <row r="18" spans="1:1" ht="15.95" customHeight="1"/>
    <row r="19" spans="1:1" ht="22.5" customHeight="1"/>
    <row r="20" spans="1:1" ht="22.5" customHeight="1"/>
    <row r="21" spans="1:1" ht="22.5" customHeight="1"/>
    <row r="22" spans="1:1" ht="15.95" customHeight="1"/>
    <row r="23" spans="1:1" ht="15.95" customHeight="1"/>
    <row r="24" spans="1:1" ht="15.95" customHeight="1"/>
    <row r="25" spans="1:1" ht="15.95" customHeight="1"/>
    <row r="26" spans="1:1" ht="15.95" customHeight="1"/>
    <row r="27" spans="1:1" ht="15.95" customHeight="1"/>
    <row r="28" spans="1:1" ht="15.95" customHeight="1"/>
  </sheetData>
  <mergeCells count="12">
    <mergeCell ref="K1:M1"/>
    <mergeCell ref="L2:L4"/>
    <mergeCell ref="M2:M4"/>
    <mergeCell ref="B2:B4"/>
    <mergeCell ref="C2:C4"/>
    <mergeCell ref="D2:D4"/>
    <mergeCell ref="E2:E4"/>
    <mergeCell ref="F2:K2"/>
    <mergeCell ref="F3:H3"/>
    <mergeCell ref="I3:I4"/>
    <mergeCell ref="J3:J4"/>
    <mergeCell ref="K3:K4"/>
  </mergeCells>
  <phoneticPr fontId="2"/>
  <hyperlinks>
    <hyperlink ref="O2" location="目次!F60" display="目　次" xr:uid="{00000000-0004-0000-3100-000000000000}"/>
  </hyperlinks>
  <pageMargins left="0.86614173228346458" right="0.86614173228346458" top="0.98425196850393704" bottom="0.98425196850393704" header="0.51181102362204722" footer="0.51181102362204722"/>
  <pageSetup paperSize="9" scale="94"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25"/>
  <sheetViews>
    <sheetView showGridLines="0" zoomScaleNormal="100" zoomScaleSheetLayoutView="115" workbookViewId="0">
      <selection activeCell="R2" sqref="R2"/>
    </sheetView>
  </sheetViews>
  <sheetFormatPr defaultRowHeight="12.75"/>
  <cols>
    <col min="1" max="1" width="9.25" style="1" bestFit="1" customWidth="1"/>
    <col min="2" max="2" width="8.25" style="1" bestFit="1" customWidth="1"/>
    <col min="3" max="3" width="3.25" style="1" customWidth="1"/>
    <col min="4" max="4" width="7.5" style="1" bestFit="1" customWidth="1"/>
    <col min="5" max="5" width="3.625" style="1" bestFit="1" customWidth="1"/>
    <col min="6" max="6" width="5.25" style="1" bestFit="1" customWidth="1"/>
    <col min="7" max="8" width="4.625" style="1" bestFit="1" customWidth="1"/>
    <col min="9" max="10" width="4.375" style="1" bestFit="1" customWidth="1"/>
    <col min="11" max="11" width="4.5" style="1" bestFit="1" customWidth="1"/>
    <col min="12" max="14" width="4.625" style="1" bestFit="1" customWidth="1"/>
    <col min="15" max="15" width="9.25" style="1" bestFit="1" customWidth="1"/>
    <col min="16" max="16" width="10.125" style="1" bestFit="1" customWidth="1"/>
    <col min="17" max="16384" width="9" style="1"/>
  </cols>
  <sheetData>
    <row r="1" spans="1:18" ht="15.75" customHeight="1" thickBot="1">
      <c r="A1" s="128" t="s">
        <v>5818</v>
      </c>
      <c r="B1" s="64"/>
      <c r="C1" s="64"/>
      <c r="D1" s="64"/>
      <c r="E1" s="64"/>
      <c r="F1" s="64"/>
      <c r="G1" s="64"/>
      <c r="H1" s="64"/>
      <c r="I1" s="64"/>
      <c r="J1" s="64"/>
      <c r="K1" s="64"/>
      <c r="L1" s="64"/>
      <c r="M1" s="64"/>
      <c r="N1" s="5595" t="s">
        <v>5767</v>
      </c>
      <c r="O1" s="5595"/>
      <c r="P1" s="5595"/>
      <c r="Q1" s="64"/>
      <c r="R1" s="64"/>
    </row>
    <row r="2" spans="1:18" ht="46.5" customHeight="1">
      <c r="A2" s="4121"/>
      <c r="B2" s="5616" t="s">
        <v>5809</v>
      </c>
      <c r="C2" s="5619" t="s">
        <v>5763</v>
      </c>
      <c r="D2" s="5622" t="s">
        <v>5817</v>
      </c>
      <c r="E2" s="5619" t="s">
        <v>5816</v>
      </c>
      <c r="F2" s="5625" t="s">
        <v>5808</v>
      </c>
      <c r="G2" s="5626"/>
      <c r="H2" s="5626"/>
      <c r="I2" s="5626"/>
      <c r="J2" s="5626"/>
      <c r="K2" s="5626"/>
      <c r="L2" s="5626"/>
      <c r="M2" s="5626"/>
      <c r="N2" s="5627"/>
      <c r="O2" s="5628" t="s">
        <v>5815</v>
      </c>
      <c r="P2" s="5631" t="s">
        <v>5814</v>
      </c>
      <c r="Q2" s="64"/>
      <c r="R2" s="5123" t="s">
        <v>8125</v>
      </c>
    </row>
    <row r="3" spans="1:18" ht="46.5" customHeight="1">
      <c r="A3" s="1470" t="s">
        <v>5805</v>
      </c>
      <c r="B3" s="5617"/>
      <c r="C3" s="5620"/>
      <c r="D3" s="5623"/>
      <c r="E3" s="5620"/>
      <c r="F3" s="5634" t="s">
        <v>557</v>
      </c>
      <c r="G3" s="5635"/>
      <c r="H3" s="5636"/>
      <c r="I3" s="5637" t="s">
        <v>5813</v>
      </c>
      <c r="J3" s="5637" t="s">
        <v>5812</v>
      </c>
      <c r="K3" s="5637" t="s">
        <v>5811</v>
      </c>
      <c r="L3" s="5639" t="s">
        <v>5804</v>
      </c>
      <c r="M3" s="5639" t="s">
        <v>5803</v>
      </c>
      <c r="N3" s="5639" t="s">
        <v>5802</v>
      </c>
      <c r="O3" s="5629"/>
      <c r="P3" s="5632"/>
      <c r="Q3" s="64"/>
      <c r="R3" s="64"/>
    </row>
    <row r="4" spans="1:18" ht="46.5" customHeight="1">
      <c r="A4" s="3967" t="s">
        <v>5801</v>
      </c>
      <c r="B4" s="5618"/>
      <c r="C4" s="5621"/>
      <c r="D4" s="5624"/>
      <c r="E4" s="5621"/>
      <c r="F4" s="4072" t="s">
        <v>557</v>
      </c>
      <c r="G4" s="4072" t="s">
        <v>896</v>
      </c>
      <c r="H4" s="4072" t="s">
        <v>895</v>
      </c>
      <c r="I4" s="5638"/>
      <c r="J4" s="5638"/>
      <c r="K4" s="5638"/>
      <c r="L4" s="5640"/>
      <c r="M4" s="5640"/>
      <c r="N4" s="5640"/>
      <c r="O4" s="5630"/>
      <c r="P4" s="5633"/>
      <c r="Q4" s="64"/>
      <c r="R4" s="64"/>
    </row>
    <row r="5" spans="1:18" ht="13.5">
      <c r="A5" s="1471">
        <v>2</v>
      </c>
      <c r="B5" s="1472">
        <v>6</v>
      </c>
      <c r="C5" s="1472">
        <v>25</v>
      </c>
      <c r="D5" s="1472">
        <v>93</v>
      </c>
      <c r="E5" s="1472">
        <v>17</v>
      </c>
      <c r="F5" s="1472">
        <v>688</v>
      </c>
      <c r="G5" s="1472">
        <v>358</v>
      </c>
      <c r="H5" s="1472">
        <v>330</v>
      </c>
      <c r="I5" s="1472">
        <v>5</v>
      </c>
      <c r="J5" s="1472">
        <v>48</v>
      </c>
      <c r="K5" s="1472">
        <v>86</v>
      </c>
      <c r="L5" s="1472">
        <v>182</v>
      </c>
      <c r="M5" s="1472">
        <v>173</v>
      </c>
      <c r="N5" s="1472">
        <v>194</v>
      </c>
      <c r="O5" s="1472">
        <v>27.52</v>
      </c>
      <c r="P5" s="1473">
        <v>7.397849462365591</v>
      </c>
      <c r="Q5" s="64"/>
      <c r="R5" s="64"/>
    </row>
    <row r="6" spans="1:18" ht="13.5">
      <c r="A6" s="1471">
        <v>3</v>
      </c>
      <c r="B6" s="1472">
        <v>6</v>
      </c>
      <c r="C6" s="1472">
        <v>25</v>
      </c>
      <c r="D6" s="1472">
        <v>90</v>
      </c>
      <c r="E6" s="1472">
        <v>22</v>
      </c>
      <c r="F6" s="1472">
        <v>663</v>
      </c>
      <c r="G6" s="1472">
        <v>319</v>
      </c>
      <c r="H6" s="1472">
        <v>344</v>
      </c>
      <c r="I6" s="1472">
        <v>4</v>
      </c>
      <c r="J6" s="1472">
        <v>57</v>
      </c>
      <c r="K6" s="1472">
        <v>77</v>
      </c>
      <c r="L6" s="1472">
        <v>160</v>
      </c>
      <c r="M6" s="1472">
        <v>190</v>
      </c>
      <c r="N6" s="1472">
        <v>175</v>
      </c>
      <c r="O6" s="1472">
        <v>26.52</v>
      </c>
      <c r="P6" s="1473">
        <v>7.3666666666666663</v>
      </c>
      <c r="Q6" s="64"/>
      <c r="R6" s="64"/>
    </row>
    <row r="7" spans="1:18" ht="13.5">
      <c r="A7" s="1471">
        <v>4</v>
      </c>
      <c r="B7" s="1472">
        <v>6</v>
      </c>
      <c r="C7" s="1472">
        <v>24</v>
      </c>
      <c r="D7" s="1472">
        <v>102</v>
      </c>
      <c r="E7" s="1472">
        <v>19</v>
      </c>
      <c r="F7" s="1472">
        <v>625</v>
      </c>
      <c r="G7" s="1472">
        <v>319</v>
      </c>
      <c r="H7" s="1472">
        <v>306</v>
      </c>
      <c r="I7" s="1472">
        <v>2</v>
      </c>
      <c r="J7" s="1472">
        <v>49</v>
      </c>
      <c r="K7" s="1472">
        <v>75</v>
      </c>
      <c r="L7" s="1472">
        <v>161</v>
      </c>
      <c r="M7" s="1472">
        <v>149</v>
      </c>
      <c r="N7" s="1472">
        <v>189</v>
      </c>
      <c r="O7" s="2919">
        <f>F7/C7</f>
        <v>26.041666666666668</v>
      </c>
      <c r="P7" s="1473">
        <v>6.1274509803921573</v>
      </c>
      <c r="Q7" s="64"/>
      <c r="R7" s="64"/>
    </row>
    <row r="8" spans="1:18" ht="13.5">
      <c r="A8" s="2918">
        <v>5</v>
      </c>
      <c r="B8" s="2917">
        <v>8</v>
      </c>
      <c r="C8" s="2916">
        <v>33</v>
      </c>
      <c r="D8" s="2916">
        <v>134</v>
      </c>
      <c r="E8" s="2916">
        <v>23</v>
      </c>
      <c r="F8" s="2916">
        <v>729</v>
      </c>
      <c r="G8" s="2916">
        <v>376</v>
      </c>
      <c r="H8" s="2916">
        <v>353</v>
      </c>
      <c r="I8" s="2916">
        <v>11</v>
      </c>
      <c r="J8" s="2916">
        <v>70</v>
      </c>
      <c r="K8" s="2916">
        <v>105</v>
      </c>
      <c r="L8" s="2916">
        <v>183</v>
      </c>
      <c r="M8" s="2916">
        <v>182</v>
      </c>
      <c r="N8" s="2916">
        <v>178</v>
      </c>
      <c r="O8" s="2915">
        <f>F8/C8</f>
        <v>22.09090909090909</v>
      </c>
      <c r="P8" s="2915">
        <f>F8/D8</f>
        <v>5.4402985074626864</v>
      </c>
      <c r="Q8" s="64"/>
      <c r="R8" s="64"/>
    </row>
    <row r="9" spans="1:18" ht="13.5">
      <c r="A9" s="2918">
        <v>6</v>
      </c>
      <c r="B9" s="2917">
        <v>9</v>
      </c>
      <c r="C9" s="2916">
        <v>48</v>
      </c>
      <c r="D9" s="2916">
        <v>191</v>
      </c>
      <c r="E9" s="2916">
        <v>30</v>
      </c>
      <c r="F9" s="2916">
        <v>930</v>
      </c>
      <c r="G9" s="2916">
        <v>485</v>
      </c>
      <c r="H9" s="2916">
        <v>445</v>
      </c>
      <c r="I9" s="2916">
        <v>21</v>
      </c>
      <c r="J9" s="2916">
        <v>115</v>
      </c>
      <c r="K9" s="2916">
        <v>130</v>
      </c>
      <c r="L9" s="2916">
        <v>208</v>
      </c>
      <c r="M9" s="2916">
        <v>226</v>
      </c>
      <c r="N9" s="2916">
        <v>230</v>
      </c>
      <c r="O9" s="2915">
        <f>F9/C9</f>
        <v>19.375</v>
      </c>
      <c r="P9" s="2915">
        <f>F9/D9</f>
        <v>4.8691099476439792</v>
      </c>
      <c r="Q9" s="64"/>
      <c r="R9" s="64"/>
    </row>
    <row r="10" spans="1:18" ht="13.5">
      <c r="A10" s="1468" t="s">
        <v>3146</v>
      </c>
      <c r="B10" s="2914" t="s">
        <v>763</v>
      </c>
      <c r="C10" s="1429" t="s">
        <v>763</v>
      </c>
      <c r="D10" s="1429" t="s">
        <v>763</v>
      </c>
      <c r="E10" s="1429" t="s">
        <v>763</v>
      </c>
      <c r="F10" s="1429" t="s">
        <v>763</v>
      </c>
      <c r="G10" s="1429" t="s">
        <v>763</v>
      </c>
      <c r="H10" s="1429" t="s">
        <v>763</v>
      </c>
      <c r="I10" s="1429" t="s">
        <v>763</v>
      </c>
      <c r="J10" s="1429" t="s">
        <v>763</v>
      </c>
      <c r="K10" s="1429" t="s">
        <v>763</v>
      </c>
      <c r="L10" s="1429" t="s">
        <v>763</v>
      </c>
      <c r="M10" s="1429" t="s">
        <v>763</v>
      </c>
      <c r="N10" s="1429" t="s">
        <v>763</v>
      </c>
      <c r="O10" s="1429" t="s">
        <v>763</v>
      </c>
      <c r="P10" s="1474" t="s">
        <v>763</v>
      </c>
      <c r="Q10" s="64"/>
      <c r="R10" s="64"/>
    </row>
    <row r="11" spans="1:18" ht="14.25" thickBot="1">
      <c r="A11" s="2913" t="s">
        <v>5776</v>
      </c>
      <c r="B11" s="2912">
        <v>9</v>
      </c>
      <c r="C11" s="2911">
        <v>48</v>
      </c>
      <c r="D11" s="2911">
        <v>191</v>
      </c>
      <c r="E11" s="2911">
        <v>30</v>
      </c>
      <c r="F11" s="2911">
        <v>930</v>
      </c>
      <c r="G11" s="2911">
        <v>485</v>
      </c>
      <c r="H11" s="2911">
        <v>445</v>
      </c>
      <c r="I11" s="2911">
        <v>21</v>
      </c>
      <c r="J11" s="2911">
        <v>115</v>
      </c>
      <c r="K11" s="2911">
        <v>130</v>
      </c>
      <c r="L11" s="2911">
        <v>208</v>
      </c>
      <c r="M11" s="2911">
        <v>226</v>
      </c>
      <c r="N11" s="2911">
        <v>230</v>
      </c>
      <c r="O11" s="2910">
        <f>F11/C11</f>
        <v>19.375</v>
      </c>
      <c r="P11" s="2909">
        <f>F11/D11</f>
        <v>4.8691099476439792</v>
      </c>
      <c r="Q11" s="64"/>
      <c r="R11" s="64"/>
    </row>
    <row r="12" spans="1:18" ht="13.5">
      <c r="A12" s="64"/>
      <c r="B12" s="64"/>
      <c r="C12" s="64"/>
      <c r="D12" s="64"/>
      <c r="E12" s="64"/>
      <c r="F12" s="64"/>
      <c r="G12" s="64"/>
      <c r="H12" s="64"/>
      <c r="I12" s="483"/>
      <c r="J12" s="483"/>
      <c r="K12" s="483"/>
      <c r="L12" s="483"/>
      <c r="M12" s="64"/>
      <c r="N12" s="64"/>
      <c r="O12" s="64"/>
      <c r="P12" s="4061" t="s">
        <v>5800</v>
      </c>
      <c r="Q12" s="64"/>
      <c r="R12" s="64"/>
    </row>
    <row r="13" spans="1:18">
      <c r="A13" s="64"/>
      <c r="B13" s="64"/>
      <c r="C13" s="64"/>
      <c r="D13" s="64"/>
      <c r="E13" s="64"/>
      <c r="F13" s="64"/>
      <c r="G13" s="64"/>
      <c r="H13" s="64"/>
      <c r="I13" s="64"/>
      <c r="J13" s="64"/>
      <c r="K13" s="64"/>
      <c r="L13" s="64"/>
      <c r="M13" s="64"/>
      <c r="N13" s="64"/>
      <c r="O13" s="64"/>
      <c r="P13" s="64"/>
      <c r="Q13" s="64"/>
      <c r="R13" s="64"/>
    </row>
    <row r="14" spans="1:18">
      <c r="A14" s="64"/>
      <c r="B14" s="64"/>
      <c r="C14" s="64"/>
      <c r="D14" s="64"/>
      <c r="E14" s="64"/>
      <c r="F14" s="64"/>
      <c r="G14" s="64"/>
      <c r="H14" s="64"/>
      <c r="I14" s="64"/>
      <c r="J14" s="64"/>
      <c r="K14" s="64"/>
      <c r="L14" s="64"/>
      <c r="M14" s="64"/>
      <c r="N14" s="64"/>
      <c r="O14" s="64"/>
      <c r="P14" s="64"/>
      <c r="Q14" s="64"/>
      <c r="R14" s="64"/>
    </row>
    <row r="19" spans="14:15">
      <c r="O19" s="383"/>
    </row>
    <row r="20" spans="14:15">
      <c r="N20" s="383"/>
    </row>
    <row r="23" spans="14:15">
      <c r="N23" s="950"/>
    </row>
    <row r="24" spans="14:15">
      <c r="N24" s="950"/>
    </row>
    <row r="25" spans="14:15">
      <c r="N25" s="950"/>
    </row>
  </sheetData>
  <mergeCells count="15">
    <mergeCell ref="N1:P1"/>
    <mergeCell ref="B2:B4"/>
    <mergeCell ref="C2:C4"/>
    <mergeCell ref="D2:D4"/>
    <mergeCell ref="E2:E4"/>
    <mergeCell ref="F2:N2"/>
    <mergeCell ref="O2:O4"/>
    <mergeCell ref="P2:P4"/>
    <mergeCell ref="F3:H3"/>
    <mergeCell ref="I3:I4"/>
    <mergeCell ref="J3:J4"/>
    <mergeCell ref="K3:K4"/>
    <mergeCell ref="L3:L4"/>
    <mergeCell ref="M3:M4"/>
    <mergeCell ref="N3:N4"/>
  </mergeCells>
  <phoneticPr fontId="2"/>
  <hyperlinks>
    <hyperlink ref="R2" location="目次!F61" display="目　次" xr:uid="{00000000-0004-0000-3200-000000000000}"/>
  </hyperlinks>
  <pageMargins left="0.7" right="0.7" top="0.75" bottom="0.75" header="0.3" footer="0.3"/>
  <pageSetup paperSize="9" scale="99" orientation="portrait" horizontalDpi="4294967292" verticalDpi="4294967292" r:id="rId1"/>
  <colBreaks count="1" manualBreakCount="1">
    <brk id="16"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18"/>
  <sheetViews>
    <sheetView showGridLines="0" zoomScaleNormal="100" zoomScaleSheetLayoutView="100" workbookViewId="0">
      <selection activeCell="K2" sqref="K2"/>
    </sheetView>
  </sheetViews>
  <sheetFormatPr defaultRowHeight="13.5"/>
  <cols>
    <col min="1" max="1" width="10.375" style="108" customWidth="1"/>
    <col min="2" max="9" width="9.25" style="108" customWidth="1"/>
    <col min="10" max="16384" width="9" style="108"/>
  </cols>
  <sheetData>
    <row r="1" spans="1:11" ht="15.75" customHeight="1" thickBot="1">
      <c r="A1" s="1476" t="s">
        <v>5823</v>
      </c>
      <c r="B1" s="872"/>
      <c r="C1" s="872"/>
      <c r="D1" s="872"/>
      <c r="E1" s="872"/>
      <c r="F1" s="872"/>
      <c r="G1" s="872"/>
      <c r="H1" s="872"/>
      <c r="I1" s="873" t="s">
        <v>5767</v>
      </c>
    </row>
    <row r="2" spans="1:11" s="120" customFormat="1" ht="18.75">
      <c r="A2" s="5641" t="s">
        <v>300</v>
      </c>
      <c r="B2" s="5427" t="s">
        <v>5822</v>
      </c>
      <c r="C2" s="5427"/>
      <c r="D2" s="5427"/>
      <c r="E2" s="5427" t="s">
        <v>5794</v>
      </c>
      <c r="F2" s="5427"/>
      <c r="G2" s="5427" t="s">
        <v>5821</v>
      </c>
      <c r="H2" s="5427"/>
      <c r="I2" s="5428"/>
      <c r="K2" s="5116" t="s">
        <v>8125</v>
      </c>
    </row>
    <row r="3" spans="1:11" s="120" customFormat="1">
      <c r="A3" s="5415"/>
      <c r="B3" s="3959" t="s">
        <v>557</v>
      </c>
      <c r="C3" s="3959" t="s">
        <v>3146</v>
      </c>
      <c r="D3" s="3959" t="s">
        <v>5776</v>
      </c>
      <c r="E3" s="3959" t="s">
        <v>5820</v>
      </c>
      <c r="F3" s="3959" t="s">
        <v>3625</v>
      </c>
      <c r="G3" s="3959" t="s">
        <v>557</v>
      </c>
      <c r="H3" s="3959" t="s">
        <v>896</v>
      </c>
      <c r="I3" s="3960" t="s">
        <v>895</v>
      </c>
    </row>
    <row r="4" spans="1:11">
      <c r="A4" s="1428" t="s">
        <v>413</v>
      </c>
      <c r="B4" s="953">
        <v>2</v>
      </c>
      <c r="C4" s="952" t="s">
        <v>219</v>
      </c>
      <c r="D4" s="951">
        <v>2</v>
      </c>
      <c r="E4" s="951">
        <v>7</v>
      </c>
      <c r="F4" s="951">
        <v>2</v>
      </c>
      <c r="G4" s="951">
        <v>55</v>
      </c>
      <c r="H4" s="951">
        <v>29</v>
      </c>
      <c r="I4" s="951">
        <v>26</v>
      </c>
    </row>
    <row r="5" spans="1:11">
      <c r="A5" s="1428">
        <v>2</v>
      </c>
      <c r="B5" s="953">
        <v>2</v>
      </c>
      <c r="C5" s="952" t="s">
        <v>219</v>
      </c>
      <c r="D5" s="951">
        <v>2</v>
      </c>
      <c r="E5" s="951">
        <v>7</v>
      </c>
      <c r="F5" s="951">
        <v>1</v>
      </c>
      <c r="G5" s="951">
        <v>71</v>
      </c>
      <c r="H5" s="951">
        <v>48</v>
      </c>
      <c r="I5" s="951">
        <v>23</v>
      </c>
    </row>
    <row r="6" spans="1:11">
      <c r="A6" s="1428">
        <v>3</v>
      </c>
      <c r="B6" s="953">
        <v>2</v>
      </c>
      <c r="C6" s="952" t="s">
        <v>219</v>
      </c>
      <c r="D6" s="951">
        <v>2</v>
      </c>
      <c r="E6" s="951">
        <v>9</v>
      </c>
      <c r="F6" s="951">
        <v>1</v>
      </c>
      <c r="G6" s="951">
        <v>85</v>
      </c>
      <c r="H6" s="951">
        <v>60</v>
      </c>
      <c r="I6" s="951">
        <v>25</v>
      </c>
    </row>
    <row r="7" spans="1:11">
      <c r="A7" s="1428">
        <v>4</v>
      </c>
      <c r="B7" s="953">
        <v>2</v>
      </c>
      <c r="C7" s="952" t="s">
        <v>219</v>
      </c>
      <c r="D7" s="951">
        <v>2</v>
      </c>
      <c r="E7" s="951">
        <v>8</v>
      </c>
      <c r="F7" s="951">
        <v>2</v>
      </c>
      <c r="G7" s="951">
        <v>92</v>
      </c>
      <c r="H7" s="951">
        <v>59</v>
      </c>
      <c r="I7" s="951">
        <v>33</v>
      </c>
    </row>
    <row r="8" spans="1:11" ht="14.25" thickBot="1">
      <c r="A8" s="4249">
        <v>5</v>
      </c>
      <c r="B8" s="4250">
        <v>2</v>
      </c>
      <c r="C8" s="4251"/>
      <c r="D8" s="4252">
        <v>2</v>
      </c>
      <c r="E8" s="4252">
        <v>8</v>
      </c>
      <c r="F8" s="4252">
        <v>2</v>
      </c>
      <c r="G8" s="4252">
        <v>100</v>
      </c>
      <c r="H8" s="4252">
        <v>71</v>
      </c>
      <c r="I8" s="4252">
        <v>29</v>
      </c>
    </row>
    <row r="9" spans="1:11" s="116" customFormat="1">
      <c r="A9" s="872"/>
      <c r="B9" s="872"/>
      <c r="C9" s="872"/>
      <c r="D9" s="872"/>
      <c r="E9" s="872"/>
      <c r="F9" s="872"/>
      <c r="G9" s="872"/>
      <c r="H9" s="872"/>
      <c r="I9" s="873" t="s">
        <v>5819</v>
      </c>
      <c r="J9" s="108"/>
      <c r="K9" s="108"/>
    </row>
    <row r="15" spans="1:11">
      <c r="G15" s="110"/>
    </row>
    <row r="16" spans="1:11">
      <c r="G16" s="110"/>
    </row>
    <row r="17" spans="7:7">
      <c r="G17" s="110"/>
    </row>
    <row r="18" spans="7:7">
      <c r="G18" s="110"/>
    </row>
  </sheetData>
  <mergeCells count="4">
    <mergeCell ref="A2:A3"/>
    <mergeCell ref="B2:D2"/>
    <mergeCell ref="E2:F2"/>
    <mergeCell ref="G2:I2"/>
  </mergeCells>
  <phoneticPr fontId="2"/>
  <hyperlinks>
    <hyperlink ref="K2" location="目次!F62" display="目　次" xr:uid="{00000000-0004-0000-3300-000000000000}"/>
  </hyperlinks>
  <pageMargins left="0.86614173228346458" right="0.86" top="0.98425196850393704" bottom="0.98425196850393704" header="0.51181102362204722" footer="0.51181102362204722"/>
  <pageSetup paperSize="9"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29"/>
  <sheetViews>
    <sheetView showGridLines="0" workbookViewId="0">
      <selection activeCell="K2" sqref="K2"/>
    </sheetView>
  </sheetViews>
  <sheetFormatPr defaultRowHeight="12.75"/>
  <cols>
    <col min="1" max="1" width="9.5" style="65" customWidth="1"/>
    <col min="2" max="2" width="4.25" style="1329" customWidth="1"/>
    <col min="3" max="3" width="20.125" style="1329" bestFit="1" customWidth="1"/>
    <col min="4" max="4" width="10.75" style="1329" customWidth="1"/>
    <col min="5" max="7" width="5" style="1329" customWidth="1"/>
    <col min="8" max="8" width="6.5" style="1329" customWidth="1"/>
    <col min="9" max="9" width="34.25" style="64" customWidth="1"/>
    <col min="10" max="16384" width="9" style="64"/>
  </cols>
  <sheetData>
    <row r="1" spans="1:11" ht="21" customHeight="1" thickBot="1">
      <c r="A1" s="1654" t="s">
        <v>3167</v>
      </c>
      <c r="I1" s="123" t="s">
        <v>6861</v>
      </c>
    </row>
    <row r="2" spans="1:11" s="65" customFormat="1" ht="21" customHeight="1">
      <c r="A2" s="5644" t="s">
        <v>3166</v>
      </c>
      <c r="B2" s="5646" t="s">
        <v>3165</v>
      </c>
      <c r="C2" s="5646" t="s">
        <v>3164</v>
      </c>
      <c r="D2" s="5646" t="s">
        <v>4788</v>
      </c>
      <c r="E2" s="5648" t="s">
        <v>3163</v>
      </c>
      <c r="F2" s="5648"/>
      <c r="G2" s="5648"/>
      <c r="H2" s="5646" t="s">
        <v>3162</v>
      </c>
      <c r="I2" s="5642" t="s">
        <v>3161</v>
      </c>
      <c r="K2" s="5207" t="s">
        <v>8125</v>
      </c>
    </row>
    <row r="3" spans="1:11" s="65" customFormat="1" ht="57.75" customHeight="1">
      <c r="A3" s="5645"/>
      <c r="B3" s="5647"/>
      <c r="C3" s="5647"/>
      <c r="D3" s="5647"/>
      <c r="E3" s="1655" t="s">
        <v>3160</v>
      </c>
      <c r="F3" s="1655" t="s">
        <v>3159</v>
      </c>
      <c r="G3" s="3978" t="s">
        <v>897</v>
      </c>
      <c r="H3" s="5649"/>
      <c r="I3" s="5643"/>
    </row>
    <row r="4" spans="1:11" s="129" customFormat="1" ht="39.950000000000003" customHeight="1">
      <c r="A4" s="2972" t="s">
        <v>3158</v>
      </c>
      <c r="B4" s="1656">
        <v>6</v>
      </c>
      <c r="C4" s="1650"/>
      <c r="D4" s="4253"/>
      <c r="E4" s="4253">
        <v>12</v>
      </c>
      <c r="F4" s="4253">
        <v>71</v>
      </c>
      <c r="G4" s="4253">
        <v>83</v>
      </c>
      <c r="H4" s="4253">
        <v>7368</v>
      </c>
      <c r="I4" s="17"/>
      <c r="J4" s="64"/>
      <c r="K4" s="64"/>
    </row>
    <row r="5" spans="1:11" ht="54.95" customHeight="1">
      <c r="A5" s="3966" t="s">
        <v>3157</v>
      </c>
      <c r="B5" s="1656" t="s">
        <v>3146</v>
      </c>
      <c r="C5" s="1657" t="s">
        <v>6377</v>
      </c>
      <c r="D5" s="1369">
        <v>207</v>
      </c>
      <c r="E5" s="1369">
        <v>2</v>
      </c>
      <c r="F5" s="1369">
        <v>13</v>
      </c>
      <c r="G5" s="1369">
        <v>15</v>
      </c>
      <c r="H5" s="4253">
        <v>1297</v>
      </c>
      <c r="I5" s="1659" t="s">
        <v>3156</v>
      </c>
    </row>
    <row r="6" spans="1:11" ht="54.95" customHeight="1">
      <c r="A6" s="3966" t="s">
        <v>3155</v>
      </c>
      <c r="B6" s="1656" t="s">
        <v>3146</v>
      </c>
      <c r="C6" s="1657" t="s">
        <v>6378</v>
      </c>
      <c r="D6" s="1369">
        <v>208</v>
      </c>
      <c r="E6" s="1369">
        <v>3</v>
      </c>
      <c r="F6" s="1369">
        <v>16</v>
      </c>
      <c r="G6" s="1369">
        <v>19</v>
      </c>
      <c r="H6" s="4253">
        <v>1524</v>
      </c>
      <c r="I6" s="1659" t="s">
        <v>3154</v>
      </c>
    </row>
    <row r="7" spans="1:11" ht="54.95" customHeight="1">
      <c r="A7" s="3966" t="s">
        <v>3153</v>
      </c>
      <c r="B7" s="1656" t="s">
        <v>3146</v>
      </c>
      <c r="C7" s="1657" t="s">
        <v>6379</v>
      </c>
      <c r="D7" s="1369">
        <v>208</v>
      </c>
      <c r="E7" s="1369">
        <v>4</v>
      </c>
      <c r="F7" s="1369">
        <v>27</v>
      </c>
      <c r="G7" s="1369">
        <v>31</v>
      </c>
      <c r="H7" s="4253">
        <v>3330</v>
      </c>
      <c r="I7" s="1659" t="s">
        <v>3152</v>
      </c>
    </row>
    <row r="8" spans="1:11" ht="54.95" customHeight="1">
      <c r="A8" s="3966" t="s">
        <v>3151</v>
      </c>
      <c r="B8" s="1656" t="s">
        <v>3146</v>
      </c>
      <c r="C8" s="1657" t="s">
        <v>6378</v>
      </c>
      <c r="D8" s="1369">
        <v>197</v>
      </c>
      <c r="E8" s="1369">
        <v>1</v>
      </c>
      <c r="F8" s="1369">
        <v>7</v>
      </c>
      <c r="G8" s="1369">
        <v>8</v>
      </c>
      <c r="H8" s="4253">
        <v>642</v>
      </c>
      <c r="I8" s="17" t="s">
        <v>3150</v>
      </c>
    </row>
    <row r="9" spans="1:11" ht="54.95" customHeight="1">
      <c r="A9" s="3966" t="s">
        <v>3149</v>
      </c>
      <c r="B9" s="1398" t="s">
        <v>3146</v>
      </c>
      <c r="C9" s="1658" t="s">
        <v>6380</v>
      </c>
      <c r="D9" s="1397">
        <v>195</v>
      </c>
      <c r="E9" s="1397">
        <v>1</v>
      </c>
      <c r="F9" s="1397">
        <v>5</v>
      </c>
      <c r="G9" s="1369">
        <v>6</v>
      </c>
      <c r="H9" s="4254">
        <v>517</v>
      </c>
      <c r="I9" s="249" t="s">
        <v>3148</v>
      </c>
    </row>
    <row r="10" spans="1:11" ht="54.95" customHeight="1" thickBot="1">
      <c r="A10" s="2440" t="s">
        <v>3147</v>
      </c>
      <c r="B10" s="2439" t="s">
        <v>3146</v>
      </c>
      <c r="C10" s="2438" t="s">
        <v>6381</v>
      </c>
      <c r="D10" s="4255">
        <v>205</v>
      </c>
      <c r="E10" s="4255">
        <v>1</v>
      </c>
      <c r="F10" s="4255">
        <v>3</v>
      </c>
      <c r="G10" s="4255">
        <v>4</v>
      </c>
      <c r="H10" s="4256">
        <v>58</v>
      </c>
      <c r="I10" s="2437" t="s">
        <v>3145</v>
      </c>
    </row>
    <row r="11" spans="1:11" ht="15.95" customHeight="1">
      <c r="A11" s="139"/>
      <c r="B11" s="1650"/>
      <c r="C11" s="1650"/>
      <c r="D11" s="1650"/>
      <c r="E11" s="1650"/>
      <c r="F11" s="1650"/>
      <c r="G11" s="1650"/>
      <c r="H11" s="1650"/>
      <c r="I11" s="123" t="s">
        <v>3144</v>
      </c>
    </row>
    <row r="12" spans="1:11" ht="15.95" customHeight="1">
      <c r="A12" s="137"/>
      <c r="B12" s="1400"/>
      <c r="C12" s="1400"/>
      <c r="D12" s="1400"/>
      <c r="E12" s="1400"/>
      <c r="F12" s="1400"/>
      <c r="G12" s="1400"/>
      <c r="H12" s="1400"/>
      <c r="I12" s="2"/>
    </row>
    <row r="13" spans="1:11" ht="15.95" customHeight="1">
      <c r="A13" s="219"/>
    </row>
    <row r="14" spans="1:11" ht="15.95" customHeight="1">
      <c r="A14" s="239"/>
    </row>
    <row r="15" spans="1:11" ht="15.95" customHeight="1"/>
    <row r="16" spans="1:1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sheetData>
  <mergeCells count="7">
    <mergeCell ref="I2:I3"/>
    <mergeCell ref="A2:A3"/>
    <mergeCell ref="B2:B3"/>
    <mergeCell ref="C2:C3"/>
    <mergeCell ref="D2:D3"/>
    <mergeCell ref="E2:G2"/>
    <mergeCell ref="H2:H3"/>
  </mergeCells>
  <phoneticPr fontId="2"/>
  <hyperlinks>
    <hyperlink ref="K2" location="目次!F63" display="目　次" xr:uid="{00000000-0004-0000-3400-000000000000}"/>
  </hyperlinks>
  <pageMargins left="0.86614173228346458" right="0.47244094488188981" top="0.98425196850393704" bottom="0.98425196850393704" header="0.51181102362204722" footer="0.51181102362204722"/>
  <pageSetup paperSize="9" scale="63"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0"/>
  <sheetViews>
    <sheetView showGridLines="0" zoomScaleNormal="100" zoomScaleSheetLayoutView="100" workbookViewId="0">
      <selection activeCell="M2" sqref="M2"/>
    </sheetView>
  </sheetViews>
  <sheetFormatPr defaultRowHeight="13.5"/>
  <cols>
    <col min="1" max="1" width="14.75" style="527" customWidth="1"/>
    <col min="2" max="9" width="7" style="314" customWidth="1"/>
    <col min="10" max="11" width="7" style="527" customWidth="1"/>
    <col min="12" max="16384" width="9" style="527"/>
  </cols>
  <sheetData>
    <row r="1" spans="1:13" ht="15.75" customHeight="1" thickBot="1">
      <c r="A1" s="1475" t="s">
        <v>5841</v>
      </c>
      <c r="J1" s="3387"/>
      <c r="K1" s="3387"/>
    </row>
    <row r="2" spans="1:13" s="513" customFormat="1" ht="45" customHeight="1">
      <c r="A2" s="3388" t="s">
        <v>5840</v>
      </c>
      <c r="B2" s="3389" t="s">
        <v>5839</v>
      </c>
      <c r="C2" s="3390" t="s">
        <v>5838</v>
      </c>
      <c r="D2" s="3390" t="s">
        <v>5837</v>
      </c>
      <c r="E2" s="3390" t="s">
        <v>5836</v>
      </c>
      <c r="F2" s="3390" t="s">
        <v>5835</v>
      </c>
      <c r="G2" s="3390" t="s">
        <v>5834</v>
      </c>
      <c r="H2" s="3390" t="s">
        <v>5833</v>
      </c>
      <c r="I2" s="3391" t="s">
        <v>5832</v>
      </c>
      <c r="J2" s="3389" t="s">
        <v>5831</v>
      </c>
      <c r="K2" s="3389" t="s">
        <v>5830</v>
      </c>
      <c r="M2" s="5123" t="s">
        <v>8125</v>
      </c>
    </row>
    <row r="3" spans="1:13" s="290" customFormat="1" ht="18" customHeight="1">
      <c r="A3" s="3392" t="s">
        <v>5829</v>
      </c>
      <c r="B3" s="3393">
        <v>956</v>
      </c>
      <c r="C3" s="3393">
        <v>948</v>
      </c>
      <c r="D3" s="3394" t="s">
        <v>219</v>
      </c>
      <c r="E3" s="3394" t="s">
        <v>219</v>
      </c>
      <c r="F3" s="3394">
        <v>2</v>
      </c>
      <c r="G3" s="3394">
        <v>1</v>
      </c>
      <c r="H3" s="3393">
        <v>5</v>
      </c>
      <c r="I3" s="3394" t="s">
        <v>219</v>
      </c>
      <c r="J3" s="3395">
        <v>99.2</v>
      </c>
      <c r="K3" s="3396">
        <v>0.2</v>
      </c>
      <c r="L3" s="527"/>
      <c r="M3" s="527"/>
    </row>
    <row r="4" spans="1:13" s="290" customFormat="1" ht="18" customHeight="1">
      <c r="A4" s="3392" t="s">
        <v>5828</v>
      </c>
      <c r="B4" s="3393">
        <v>873</v>
      </c>
      <c r="C4" s="3393">
        <v>869</v>
      </c>
      <c r="D4" s="3394" t="s">
        <v>219</v>
      </c>
      <c r="E4" s="3394" t="s">
        <v>219</v>
      </c>
      <c r="F4" s="3394" t="s">
        <v>219</v>
      </c>
      <c r="G4" s="3394">
        <v>1</v>
      </c>
      <c r="H4" s="3393">
        <v>3</v>
      </c>
      <c r="I4" s="3394" t="s">
        <v>219</v>
      </c>
      <c r="J4" s="3395">
        <v>99.5</v>
      </c>
      <c r="K4" s="3396">
        <v>0.1</v>
      </c>
      <c r="L4" s="527"/>
      <c r="M4" s="527"/>
    </row>
    <row r="5" spans="1:13" s="290" customFormat="1" ht="18" customHeight="1">
      <c r="A5" s="3397" t="s">
        <v>5827</v>
      </c>
      <c r="B5" s="3398">
        <v>924</v>
      </c>
      <c r="C5" s="3398">
        <v>915</v>
      </c>
      <c r="D5" s="3399">
        <v>1</v>
      </c>
      <c r="E5" s="3399" t="s">
        <v>1946</v>
      </c>
      <c r="F5" s="3399" t="s">
        <v>1946</v>
      </c>
      <c r="G5" s="3399" t="s">
        <v>5826</v>
      </c>
      <c r="H5" s="3398">
        <v>8</v>
      </c>
      <c r="I5" s="3399" t="s">
        <v>1946</v>
      </c>
      <c r="J5" s="3400">
        <f>ROUND(C5/B5,2)*100</f>
        <v>99</v>
      </c>
      <c r="K5" s="3401" t="s">
        <v>5826</v>
      </c>
      <c r="L5" s="527"/>
      <c r="M5" s="527"/>
    </row>
    <row r="6" spans="1:13" s="290" customFormat="1" ht="18" customHeight="1">
      <c r="A6" s="3397" t="s">
        <v>7060</v>
      </c>
      <c r="B6" s="3398">
        <v>955</v>
      </c>
      <c r="C6" s="3398">
        <v>485</v>
      </c>
      <c r="D6" s="3399" t="s">
        <v>219</v>
      </c>
      <c r="E6" s="3399" t="s">
        <v>219</v>
      </c>
      <c r="F6" s="3399" t="s">
        <v>219</v>
      </c>
      <c r="G6" s="3399">
        <v>2</v>
      </c>
      <c r="H6" s="3398">
        <v>8</v>
      </c>
      <c r="I6" s="3399" t="s">
        <v>219</v>
      </c>
      <c r="J6" s="3400">
        <v>99</v>
      </c>
      <c r="K6" s="3401">
        <v>0.2</v>
      </c>
      <c r="L6" s="527"/>
      <c r="M6" s="527"/>
    </row>
    <row r="7" spans="1:13" s="290" customFormat="1" ht="18" customHeight="1" thickBot="1">
      <c r="A7" s="3402" t="s">
        <v>7059</v>
      </c>
      <c r="B7" s="3403">
        <v>893</v>
      </c>
      <c r="C7" s="3404">
        <v>887</v>
      </c>
      <c r="D7" s="3405" t="s">
        <v>6401</v>
      </c>
      <c r="E7" s="3405" t="s">
        <v>6401</v>
      </c>
      <c r="F7" s="3405" t="s">
        <v>6401</v>
      </c>
      <c r="G7" s="3405">
        <v>2</v>
      </c>
      <c r="H7" s="3406">
        <v>5</v>
      </c>
      <c r="I7" s="3405" t="s">
        <v>6401</v>
      </c>
      <c r="J7" s="3407">
        <v>99.3</v>
      </c>
      <c r="K7" s="3408">
        <v>0.1</v>
      </c>
      <c r="L7" s="527"/>
      <c r="M7" s="527"/>
    </row>
    <row r="8" spans="1:13" ht="14.25" customHeight="1">
      <c r="A8" s="3387" t="s">
        <v>5825</v>
      </c>
      <c r="J8" s="3387"/>
      <c r="K8" s="954" t="s">
        <v>5819</v>
      </c>
    </row>
    <row r="9" spans="1:13" ht="14.25" customHeight="1">
      <c r="A9" s="3387" t="s">
        <v>5824</v>
      </c>
      <c r="J9" s="3387"/>
      <c r="K9" s="3387"/>
    </row>
    <row r="10" spans="1:13">
      <c r="L10" s="2920"/>
    </row>
  </sheetData>
  <phoneticPr fontId="2"/>
  <hyperlinks>
    <hyperlink ref="M2" location="目次!F64" display="目　次" xr:uid="{00000000-0004-0000-35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38"/>
  <sheetViews>
    <sheetView showGridLines="0" zoomScaleNormal="100" zoomScaleSheetLayoutView="85" workbookViewId="0">
      <selection activeCell="R2" sqref="R2"/>
    </sheetView>
  </sheetViews>
  <sheetFormatPr defaultRowHeight="13.5"/>
  <cols>
    <col min="1" max="1" width="12.375" style="120" customWidth="1"/>
    <col min="2" max="2" width="6.25" style="120" bestFit="1" customWidth="1"/>
    <col min="3" max="4" width="5.125" style="120" customWidth="1"/>
    <col min="5" max="5" width="6.25" style="120" bestFit="1" customWidth="1"/>
    <col min="6" max="7" width="5.125" style="120" customWidth="1"/>
    <col min="8" max="8" width="6.25" style="142" bestFit="1" customWidth="1"/>
    <col min="9" max="10" width="5.125" style="142" customWidth="1"/>
    <col min="11" max="11" width="6.25" style="142" bestFit="1" customWidth="1"/>
    <col min="12" max="13" width="5.125" style="142" customWidth="1"/>
    <col min="14" max="14" width="6.125" style="120" bestFit="1" customWidth="1"/>
    <col min="15" max="16" width="5.125" style="120" customWidth="1"/>
    <col min="17" max="16384" width="9" style="120"/>
  </cols>
  <sheetData>
    <row r="1" spans="1:18" ht="22.5" customHeight="1" thickBot="1">
      <c r="A1" s="1497" t="s">
        <v>5853</v>
      </c>
      <c r="B1" s="959"/>
      <c r="C1" s="959"/>
      <c r="D1" s="959"/>
      <c r="E1" s="877"/>
      <c r="F1" s="877"/>
      <c r="G1" s="877"/>
      <c r="H1" s="877"/>
      <c r="I1" s="877"/>
      <c r="J1" s="877"/>
      <c r="K1" s="877"/>
      <c r="L1" s="877"/>
      <c r="M1" s="877"/>
      <c r="N1" s="877"/>
      <c r="O1" s="877"/>
      <c r="P1" s="877"/>
      <c r="R1" s="4190"/>
    </row>
    <row r="2" spans="1:18" ht="17.25" customHeight="1">
      <c r="A2" s="5655" t="s">
        <v>5852</v>
      </c>
      <c r="B2" s="5657">
        <v>1</v>
      </c>
      <c r="C2" s="5658"/>
      <c r="D2" s="5658"/>
      <c r="E2" s="5657">
        <v>2</v>
      </c>
      <c r="F2" s="5658"/>
      <c r="G2" s="5658"/>
      <c r="H2" s="5652">
        <v>3</v>
      </c>
      <c r="I2" s="5653"/>
      <c r="J2" s="5654"/>
      <c r="K2" s="5652">
        <v>4</v>
      </c>
      <c r="L2" s="5653"/>
      <c r="M2" s="5654"/>
      <c r="N2" s="5650" t="s">
        <v>7061</v>
      </c>
      <c r="O2" s="5651"/>
      <c r="P2" s="5651"/>
      <c r="R2" s="5115" t="s">
        <v>8125</v>
      </c>
    </row>
    <row r="3" spans="1:18">
      <c r="A3" s="5656"/>
      <c r="B3" s="1199" t="s">
        <v>5183</v>
      </c>
      <c r="C3" s="1199" t="s">
        <v>5153</v>
      </c>
      <c r="D3" s="1200" t="s">
        <v>5152</v>
      </c>
      <c r="E3" s="1199" t="s">
        <v>5183</v>
      </c>
      <c r="F3" s="1199" t="s">
        <v>5153</v>
      </c>
      <c r="G3" s="1200" t="s">
        <v>5152</v>
      </c>
      <c r="H3" s="1201" t="s">
        <v>5183</v>
      </c>
      <c r="I3" s="1201" t="s">
        <v>5153</v>
      </c>
      <c r="J3" s="1201" t="s">
        <v>5152</v>
      </c>
      <c r="K3" s="1199" t="s">
        <v>5183</v>
      </c>
      <c r="L3" s="1199" t="s">
        <v>5153</v>
      </c>
      <c r="M3" s="1200" t="s">
        <v>5152</v>
      </c>
      <c r="N3" s="1199" t="s">
        <v>5183</v>
      </c>
      <c r="O3" s="1199" t="s">
        <v>5153</v>
      </c>
      <c r="P3" s="1200" t="s">
        <v>5152</v>
      </c>
    </row>
    <row r="4" spans="1:18" ht="40.5" customHeight="1">
      <c r="A4" s="1202" t="s">
        <v>5851</v>
      </c>
      <c r="B4" s="1203">
        <v>1162</v>
      </c>
      <c r="C4" s="1204">
        <v>521</v>
      </c>
      <c r="D4" s="1204">
        <v>641</v>
      </c>
      <c r="E4" s="1205">
        <v>1085</v>
      </c>
      <c r="F4" s="1204">
        <v>458</v>
      </c>
      <c r="G4" s="1204">
        <v>627</v>
      </c>
      <c r="H4" s="1206">
        <v>1076</v>
      </c>
      <c r="I4" s="1204">
        <v>495</v>
      </c>
      <c r="J4" s="1204">
        <v>581</v>
      </c>
      <c r="K4" s="1205">
        <v>1069</v>
      </c>
      <c r="L4" s="1204">
        <v>506</v>
      </c>
      <c r="M4" s="1204">
        <v>563</v>
      </c>
      <c r="N4" s="1205">
        <v>998</v>
      </c>
      <c r="O4" s="1204">
        <v>489</v>
      </c>
      <c r="P4" s="1204">
        <v>509</v>
      </c>
      <c r="Q4" s="960"/>
    </row>
    <row r="5" spans="1:18" ht="40.5" customHeight="1">
      <c r="A5" s="1202" t="s">
        <v>5850</v>
      </c>
      <c r="B5" s="1203">
        <v>587</v>
      </c>
      <c r="C5" s="1204">
        <v>237</v>
      </c>
      <c r="D5" s="1204">
        <v>350</v>
      </c>
      <c r="E5" s="1207">
        <v>577</v>
      </c>
      <c r="F5" s="1204">
        <v>203</v>
      </c>
      <c r="G5" s="1204">
        <v>374</v>
      </c>
      <c r="H5" s="1208">
        <v>587</v>
      </c>
      <c r="I5" s="1204">
        <v>237</v>
      </c>
      <c r="J5" s="1204">
        <v>350</v>
      </c>
      <c r="K5" s="1207">
        <v>561</v>
      </c>
      <c r="L5" s="1204">
        <v>234</v>
      </c>
      <c r="M5" s="1204">
        <v>327</v>
      </c>
      <c r="N5" s="1207">
        <v>580</v>
      </c>
      <c r="O5" s="1204">
        <v>253</v>
      </c>
      <c r="P5" s="1204">
        <v>327</v>
      </c>
    </row>
    <row r="6" spans="1:18" ht="40.5" customHeight="1">
      <c r="A6" s="1202" t="s">
        <v>5849</v>
      </c>
      <c r="B6" s="1203">
        <v>238</v>
      </c>
      <c r="C6" s="1204">
        <v>93</v>
      </c>
      <c r="D6" s="1204">
        <v>145</v>
      </c>
      <c r="E6" s="1207">
        <v>211</v>
      </c>
      <c r="F6" s="1204">
        <v>80</v>
      </c>
      <c r="G6" s="1204">
        <v>131</v>
      </c>
      <c r="H6" s="1208">
        <v>203</v>
      </c>
      <c r="I6" s="1204">
        <v>81</v>
      </c>
      <c r="J6" s="1204">
        <v>122</v>
      </c>
      <c r="K6" s="1207">
        <v>212</v>
      </c>
      <c r="L6" s="1204">
        <v>75</v>
      </c>
      <c r="M6" s="1204">
        <v>137</v>
      </c>
      <c r="N6" s="1207">
        <v>173</v>
      </c>
      <c r="O6" s="1204">
        <v>84</v>
      </c>
      <c r="P6" s="1204">
        <v>89</v>
      </c>
    </row>
    <row r="7" spans="1:18" ht="40.5" customHeight="1">
      <c r="A7" s="1202" t="s">
        <v>5848</v>
      </c>
      <c r="B7" s="1203">
        <v>46</v>
      </c>
      <c r="C7" s="1204">
        <v>29</v>
      </c>
      <c r="D7" s="1204">
        <v>17</v>
      </c>
      <c r="E7" s="1207">
        <v>33</v>
      </c>
      <c r="F7" s="1204">
        <v>25</v>
      </c>
      <c r="G7" s="1204">
        <v>8</v>
      </c>
      <c r="H7" s="1208">
        <v>24</v>
      </c>
      <c r="I7" s="1204">
        <v>16</v>
      </c>
      <c r="J7" s="1204">
        <v>8</v>
      </c>
      <c r="K7" s="1207">
        <v>30</v>
      </c>
      <c r="L7" s="1204">
        <v>24</v>
      </c>
      <c r="M7" s="1204">
        <v>6</v>
      </c>
      <c r="N7" s="1207">
        <v>6</v>
      </c>
      <c r="O7" s="1204">
        <v>1</v>
      </c>
      <c r="P7" s="1204">
        <v>5</v>
      </c>
    </row>
    <row r="8" spans="1:18" ht="40.5" customHeight="1">
      <c r="A8" s="1202" t="s">
        <v>6370</v>
      </c>
      <c r="B8" s="1203">
        <v>7</v>
      </c>
      <c r="C8" s="1204">
        <v>7</v>
      </c>
      <c r="D8" s="1204">
        <v>0</v>
      </c>
      <c r="E8" s="1207">
        <v>6</v>
      </c>
      <c r="F8" s="1204">
        <v>5</v>
      </c>
      <c r="G8" s="1204">
        <v>1</v>
      </c>
      <c r="H8" s="1208">
        <v>12</v>
      </c>
      <c r="I8" s="1204">
        <v>12</v>
      </c>
      <c r="J8" s="1204" t="s">
        <v>219</v>
      </c>
      <c r="K8" s="1207">
        <v>12</v>
      </c>
      <c r="L8" s="1204">
        <v>12</v>
      </c>
      <c r="M8" s="1204">
        <v>0</v>
      </c>
      <c r="N8" s="1207">
        <v>9</v>
      </c>
      <c r="O8" s="1204">
        <v>9</v>
      </c>
      <c r="P8" s="1204">
        <v>0</v>
      </c>
    </row>
    <row r="9" spans="1:18" ht="40.5" customHeight="1">
      <c r="A9" s="1202" t="s">
        <v>5847</v>
      </c>
      <c r="B9" s="1203">
        <v>255</v>
      </c>
      <c r="C9" s="1204">
        <v>140</v>
      </c>
      <c r="D9" s="1204">
        <v>115</v>
      </c>
      <c r="E9" s="1207">
        <v>225</v>
      </c>
      <c r="F9" s="1204">
        <v>129</v>
      </c>
      <c r="G9" s="1204">
        <v>96</v>
      </c>
      <c r="H9" s="1208">
        <v>213</v>
      </c>
      <c r="I9" s="1204">
        <v>132</v>
      </c>
      <c r="J9" s="1204">
        <v>81</v>
      </c>
      <c r="K9" s="1207">
        <v>218</v>
      </c>
      <c r="L9" s="1204">
        <v>135</v>
      </c>
      <c r="M9" s="1204">
        <v>83</v>
      </c>
      <c r="N9" s="1207">
        <v>161</v>
      </c>
      <c r="O9" s="1204">
        <v>99</v>
      </c>
      <c r="P9" s="1204">
        <v>62</v>
      </c>
    </row>
    <row r="10" spans="1:18" ht="40.5" customHeight="1">
      <c r="A10" s="1202" t="s">
        <v>5846</v>
      </c>
      <c r="B10" s="1203">
        <v>0</v>
      </c>
      <c r="C10" s="1204">
        <v>0</v>
      </c>
      <c r="D10" s="1204">
        <v>0</v>
      </c>
      <c r="E10" s="1207">
        <v>0</v>
      </c>
      <c r="F10" s="1204">
        <v>0</v>
      </c>
      <c r="G10" s="1204">
        <v>0</v>
      </c>
      <c r="H10" s="1208">
        <v>0</v>
      </c>
      <c r="I10" s="1204">
        <v>0</v>
      </c>
      <c r="J10" s="1204">
        <v>0</v>
      </c>
      <c r="K10" s="1207">
        <v>0</v>
      </c>
      <c r="L10" s="1204">
        <v>0</v>
      </c>
      <c r="M10" s="1204">
        <v>0</v>
      </c>
      <c r="N10" s="1207">
        <v>1</v>
      </c>
      <c r="O10" s="1204">
        <v>1</v>
      </c>
      <c r="P10" s="1204">
        <v>0</v>
      </c>
    </row>
    <row r="11" spans="1:18" ht="40.5" customHeight="1">
      <c r="A11" s="1202" t="s">
        <v>5845</v>
      </c>
      <c r="B11" s="1203">
        <v>29</v>
      </c>
      <c r="C11" s="1204">
        <v>15</v>
      </c>
      <c r="D11" s="1204">
        <v>14</v>
      </c>
      <c r="E11" s="1207">
        <v>33</v>
      </c>
      <c r="F11" s="1204">
        <v>16</v>
      </c>
      <c r="G11" s="1204">
        <v>17</v>
      </c>
      <c r="H11" s="1208">
        <v>37</v>
      </c>
      <c r="I11" s="1204">
        <v>17</v>
      </c>
      <c r="J11" s="1204">
        <v>20</v>
      </c>
      <c r="K11" s="1207">
        <v>36</v>
      </c>
      <c r="L11" s="1204">
        <v>26</v>
      </c>
      <c r="M11" s="1204">
        <v>10</v>
      </c>
      <c r="N11" s="1207">
        <v>68</v>
      </c>
      <c r="O11" s="1204">
        <v>42</v>
      </c>
      <c r="P11" s="1204">
        <v>26</v>
      </c>
    </row>
    <row r="12" spans="1:18" ht="40.5" customHeight="1" thickBot="1">
      <c r="A12" s="1209" t="s">
        <v>5844</v>
      </c>
      <c r="B12" s="2922">
        <v>0</v>
      </c>
      <c r="C12" s="2921" t="s">
        <v>219</v>
      </c>
      <c r="D12" s="2921" t="s">
        <v>219</v>
      </c>
      <c r="E12" s="1210">
        <v>0</v>
      </c>
      <c r="F12" s="2921" t="s">
        <v>219</v>
      </c>
      <c r="G12" s="2921" t="s">
        <v>219</v>
      </c>
      <c r="H12" s="1211">
        <v>0</v>
      </c>
      <c r="I12" s="2921" t="s">
        <v>219</v>
      </c>
      <c r="J12" s="2921" t="s">
        <v>219</v>
      </c>
      <c r="K12" s="1210">
        <v>0</v>
      </c>
      <c r="L12" s="2921">
        <v>0</v>
      </c>
      <c r="M12" s="2921">
        <v>0</v>
      </c>
      <c r="N12" s="1210"/>
      <c r="O12" s="2921"/>
      <c r="P12" s="2921"/>
    </row>
    <row r="13" spans="1:18">
      <c r="A13" s="877" t="s">
        <v>5843</v>
      </c>
      <c r="B13" s="959"/>
      <c r="C13" s="959"/>
      <c r="D13" s="959"/>
      <c r="E13" s="877"/>
      <c r="F13" s="877"/>
      <c r="G13" s="877"/>
      <c r="H13" s="877"/>
      <c r="I13" s="877"/>
      <c r="J13" s="877"/>
      <c r="K13" s="877"/>
      <c r="L13" s="877"/>
      <c r="M13" s="877"/>
      <c r="N13" s="877"/>
      <c r="O13" s="877"/>
      <c r="P13" s="958" t="s">
        <v>5842</v>
      </c>
    </row>
    <row r="14" spans="1:18">
      <c r="A14" s="957"/>
      <c r="H14" s="120"/>
      <c r="I14" s="120"/>
      <c r="J14" s="120"/>
      <c r="K14" s="120"/>
      <c r="L14" s="120"/>
      <c r="M14" s="120"/>
    </row>
    <row r="15" spans="1:18">
      <c r="A15" s="955"/>
      <c r="H15" s="120"/>
      <c r="I15" s="120"/>
      <c r="J15" s="120"/>
      <c r="K15" s="120"/>
      <c r="L15" s="120"/>
      <c r="M15" s="120"/>
    </row>
    <row r="16" spans="1:18">
      <c r="A16" s="955"/>
      <c r="H16" s="120"/>
      <c r="I16" s="120"/>
      <c r="J16" s="120"/>
      <c r="K16" s="120"/>
      <c r="L16" s="120"/>
      <c r="M16" s="120"/>
    </row>
    <row r="17" spans="1:8">
      <c r="A17" s="955"/>
    </row>
    <row r="18" spans="1:8">
      <c r="A18" s="955"/>
      <c r="H18" s="956"/>
    </row>
    <row r="19" spans="1:8">
      <c r="A19" s="955"/>
    </row>
    <row r="20" spans="1:8">
      <c r="A20" s="955"/>
    </row>
    <row r="21" spans="1:8">
      <c r="A21" s="955"/>
    </row>
    <row r="22" spans="1:8">
      <c r="A22" s="955"/>
    </row>
    <row r="23" spans="1:8">
      <c r="A23" s="955"/>
    </row>
    <row r="24" spans="1:8">
      <c r="A24" s="955"/>
    </row>
    <row r="25" spans="1:8">
      <c r="A25" s="955"/>
    </row>
    <row r="26" spans="1:8">
      <c r="A26" s="955"/>
    </row>
    <row r="27" spans="1:8">
      <c r="A27" s="955"/>
    </row>
    <row r="28" spans="1:8">
      <c r="A28" s="955"/>
    </row>
    <row r="29" spans="1:8">
      <c r="A29" s="955"/>
    </row>
    <row r="30" spans="1:8">
      <c r="A30" s="955"/>
    </row>
    <row r="31" spans="1:8">
      <c r="A31" s="955"/>
    </row>
    <row r="32" spans="1:8">
      <c r="A32" s="955"/>
    </row>
    <row r="33" spans="1:1">
      <c r="A33" s="955"/>
    </row>
    <row r="34" spans="1:1">
      <c r="A34" s="955"/>
    </row>
    <row r="35" spans="1:1">
      <c r="A35" s="955"/>
    </row>
    <row r="36" spans="1:1">
      <c r="A36" s="955"/>
    </row>
    <row r="37" spans="1:1">
      <c r="A37" s="955"/>
    </row>
    <row r="38" spans="1:1">
      <c r="A38" s="955"/>
    </row>
  </sheetData>
  <mergeCells count="6">
    <mergeCell ref="N2:P2"/>
    <mergeCell ref="K2:M2"/>
    <mergeCell ref="A2:A3"/>
    <mergeCell ref="B2:D2"/>
    <mergeCell ref="E2:G2"/>
    <mergeCell ref="H2:J2"/>
  </mergeCells>
  <phoneticPr fontId="2"/>
  <hyperlinks>
    <hyperlink ref="R2" location="目次!F65" display="目　次" xr:uid="{00000000-0004-0000-3600-000000000000}"/>
  </hyperlinks>
  <pageMargins left="0.86614173228346458" right="0.86614173228346458" top="0.98425196850393704" bottom="0.98425196850393704" header="0.51181102362204722" footer="0.51181102362204722"/>
  <pageSetup paperSize="9"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R25"/>
  <sheetViews>
    <sheetView showGridLines="0" zoomScaleNormal="100" zoomScaleSheetLayoutView="100" workbookViewId="0">
      <pane xSplit="1" ySplit="3" topLeftCell="B10" activePane="bottomRight" state="frozen"/>
      <selection pane="topRight" activeCell="C1" sqref="C1"/>
      <selection pane="bottomLeft" activeCell="A5" sqref="A5"/>
      <selection pane="bottomRight" activeCell="R2" sqref="R2"/>
    </sheetView>
  </sheetViews>
  <sheetFormatPr defaultRowHeight="13.5"/>
  <cols>
    <col min="1" max="1" width="13.375" style="120" customWidth="1"/>
    <col min="2" max="4" width="4.25" style="120" customWidth="1"/>
    <col min="5" max="7" width="4.75" style="120" customWidth="1"/>
    <col min="8" max="10" width="4.75" style="120" bestFit="1" customWidth="1"/>
    <col min="11" max="11" width="5.375" style="120" customWidth="1"/>
    <col min="12" max="12" width="5.125" style="120" customWidth="1"/>
    <col min="13" max="16" width="4.75" style="120" customWidth="1"/>
    <col min="17" max="16384" width="9" style="120"/>
  </cols>
  <sheetData>
    <row r="1" spans="1:18" ht="15" thickBot="1">
      <c r="A1" s="1497" t="s">
        <v>5873</v>
      </c>
      <c r="B1" s="877"/>
      <c r="C1" s="877"/>
      <c r="D1" s="877"/>
      <c r="E1" s="877"/>
      <c r="F1" s="877"/>
      <c r="G1" s="877"/>
      <c r="H1" s="877"/>
      <c r="I1" s="877"/>
      <c r="J1" s="877"/>
      <c r="K1" s="877"/>
      <c r="L1" s="877"/>
      <c r="M1" s="877"/>
      <c r="N1" s="877"/>
      <c r="O1" s="877"/>
      <c r="P1" s="877"/>
    </row>
    <row r="2" spans="1:18" ht="18" customHeight="1">
      <c r="A2" s="5660" t="s">
        <v>5872</v>
      </c>
      <c r="B2" s="5652">
        <v>2</v>
      </c>
      <c r="C2" s="5653"/>
      <c r="D2" s="5654"/>
      <c r="E2" s="5652">
        <v>3</v>
      </c>
      <c r="F2" s="5653"/>
      <c r="G2" s="5654"/>
      <c r="H2" s="5652">
        <v>4</v>
      </c>
      <c r="I2" s="5653"/>
      <c r="J2" s="5654"/>
      <c r="K2" s="5652">
        <v>5</v>
      </c>
      <c r="L2" s="5653"/>
      <c r="M2" s="5654"/>
      <c r="N2" s="5653">
        <v>6</v>
      </c>
      <c r="O2" s="5653"/>
      <c r="P2" s="5654"/>
      <c r="R2" s="5115" t="s">
        <v>8125</v>
      </c>
    </row>
    <row r="3" spans="1:18">
      <c r="A3" s="5661"/>
      <c r="B3" s="971" t="s">
        <v>557</v>
      </c>
      <c r="C3" s="971" t="s">
        <v>5871</v>
      </c>
      <c r="D3" s="971" t="s">
        <v>5870</v>
      </c>
      <c r="E3" s="971" t="s">
        <v>557</v>
      </c>
      <c r="F3" s="971" t="s">
        <v>5871</v>
      </c>
      <c r="G3" s="971" t="s">
        <v>5870</v>
      </c>
      <c r="H3" s="971" t="s">
        <v>6371</v>
      </c>
      <c r="I3" s="971" t="s">
        <v>6372</v>
      </c>
      <c r="J3" s="971" t="s">
        <v>6373</v>
      </c>
      <c r="K3" s="971" t="s">
        <v>6371</v>
      </c>
      <c r="L3" s="971" t="s">
        <v>6372</v>
      </c>
      <c r="M3" s="971" t="s">
        <v>6373</v>
      </c>
      <c r="N3" s="2940" t="s">
        <v>6371</v>
      </c>
      <c r="O3" s="971" t="s">
        <v>6372</v>
      </c>
      <c r="P3" s="961" t="s">
        <v>6373</v>
      </c>
    </row>
    <row r="4" spans="1:18" ht="30" customHeight="1">
      <c r="A4" s="970" t="s">
        <v>5869</v>
      </c>
      <c r="B4" s="2939">
        <v>221</v>
      </c>
      <c r="C4" s="1426">
        <v>184</v>
      </c>
      <c r="D4" s="2938">
        <v>37</v>
      </c>
      <c r="E4" s="2934">
        <f>SUM(E5:E24)</f>
        <v>213</v>
      </c>
      <c r="F4" s="1427">
        <f>SUM(F5:F24)</f>
        <v>174</v>
      </c>
      <c r="G4" s="2930">
        <f t="shared" ref="G4:G24" si="0">E4-F4</f>
        <v>39</v>
      </c>
      <c r="H4" s="2937">
        <v>213</v>
      </c>
      <c r="I4" s="1427">
        <v>174</v>
      </c>
      <c r="J4" s="2930">
        <f t="shared" ref="J4:J24" si="1">SUM(H4-I4)</f>
        <v>39</v>
      </c>
      <c r="K4" s="2937">
        <v>218</v>
      </c>
      <c r="L4" s="1427">
        <v>185</v>
      </c>
      <c r="M4" s="2930">
        <v>33</v>
      </c>
      <c r="N4" s="2936">
        <v>161</v>
      </c>
      <c r="O4" s="1498">
        <v>126</v>
      </c>
      <c r="P4" s="1498">
        <v>35</v>
      </c>
    </row>
    <row r="5" spans="1:18" ht="30" customHeight="1">
      <c r="A5" s="969" t="s">
        <v>5868</v>
      </c>
      <c r="B5" s="2931">
        <v>10</v>
      </c>
      <c r="C5" s="968">
        <v>10</v>
      </c>
      <c r="D5" s="2935">
        <v>0</v>
      </c>
      <c r="E5" s="2931">
        <v>1</v>
      </c>
      <c r="F5" s="968">
        <v>1</v>
      </c>
      <c r="G5" s="2935">
        <f t="shared" si="0"/>
        <v>0</v>
      </c>
      <c r="H5" s="2931">
        <v>1</v>
      </c>
      <c r="I5" s="968">
        <v>1</v>
      </c>
      <c r="J5" s="2930">
        <f t="shared" si="1"/>
        <v>0</v>
      </c>
      <c r="K5" s="2931">
        <v>0</v>
      </c>
      <c r="L5" s="968">
        <v>0</v>
      </c>
      <c r="M5" s="2930">
        <v>0</v>
      </c>
      <c r="N5" s="968">
        <v>2</v>
      </c>
      <c r="O5" s="1499">
        <v>1</v>
      </c>
      <c r="P5" s="1498">
        <v>1</v>
      </c>
      <c r="Q5" s="145"/>
    </row>
    <row r="6" spans="1:18" ht="30" customHeight="1">
      <c r="A6" s="966" t="s">
        <v>5466</v>
      </c>
      <c r="B6" s="2931">
        <v>0</v>
      </c>
      <c r="C6" s="968">
        <v>0</v>
      </c>
      <c r="D6" s="2935">
        <v>0</v>
      </c>
      <c r="E6" s="2931">
        <v>0</v>
      </c>
      <c r="F6" s="968">
        <v>0</v>
      </c>
      <c r="G6" s="2935">
        <f t="shared" si="0"/>
        <v>0</v>
      </c>
      <c r="H6" s="2931">
        <v>0</v>
      </c>
      <c r="I6" s="968">
        <v>0</v>
      </c>
      <c r="J6" s="2930">
        <f t="shared" si="1"/>
        <v>0</v>
      </c>
      <c r="K6" s="2931">
        <v>0</v>
      </c>
      <c r="L6" s="968">
        <v>0</v>
      </c>
      <c r="M6" s="2930">
        <v>0</v>
      </c>
      <c r="N6" s="968">
        <v>0</v>
      </c>
      <c r="O6" s="1499">
        <v>0</v>
      </c>
      <c r="P6" s="1498">
        <v>0</v>
      </c>
    </row>
    <row r="7" spans="1:18" ht="30" customHeight="1">
      <c r="A7" s="967" t="s">
        <v>5867</v>
      </c>
      <c r="B7" s="2931">
        <v>0</v>
      </c>
      <c r="C7" s="968">
        <v>0</v>
      </c>
      <c r="D7" s="2935">
        <v>0</v>
      </c>
      <c r="E7" s="2931">
        <v>0</v>
      </c>
      <c r="F7" s="968">
        <v>0</v>
      </c>
      <c r="G7" s="2935">
        <f t="shared" si="0"/>
        <v>0</v>
      </c>
      <c r="H7" s="2931">
        <v>0</v>
      </c>
      <c r="I7" s="968">
        <v>0</v>
      </c>
      <c r="J7" s="2930">
        <f t="shared" si="1"/>
        <v>0</v>
      </c>
      <c r="K7" s="2931">
        <v>0</v>
      </c>
      <c r="L7" s="968">
        <v>0</v>
      </c>
      <c r="M7" s="2930">
        <v>0</v>
      </c>
      <c r="N7" s="968">
        <v>0</v>
      </c>
      <c r="O7" s="1499">
        <v>0</v>
      </c>
      <c r="P7" s="1498">
        <v>0</v>
      </c>
    </row>
    <row r="8" spans="1:18" ht="30" customHeight="1">
      <c r="A8" s="966" t="s">
        <v>5275</v>
      </c>
      <c r="B8" s="2934">
        <v>36</v>
      </c>
      <c r="C8" s="1427">
        <v>26</v>
      </c>
      <c r="D8" s="2930">
        <v>10</v>
      </c>
      <c r="E8" s="2934">
        <v>28</v>
      </c>
      <c r="F8" s="1427">
        <v>21</v>
      </c>
      <c r="G8" s="2930">
        <f t="shared" si="0"/>
        <v>7</v>
      </c>
      <c r="H8" s="2934">
        <v>28</v>
      </c>
      <c r="I8" s="1427">
        <v>21</v>
      </c>
      <c r="J8" s="2930">
        <f t="shared" si="1"/>
        <v>7</v>
      </c>
      <c r="K8" s="2931">
        <v>30</v>
      </c>
      <c r="L8" s="968">
        <v>22</v>
      </c>
      <c r="M8" s="2930">
        <v>8</v>
      </c>
      <c r="N8" s="968">
        <v>32</v>
      </c>
      <c r="O8" s="1499">
        <v>24</v>
      </c>
      <c r="P8" s="1498">
        <v>8</v>
      </c>
    </row>
    <row r="9" spans="1:18" ht="30" customHeight="1">
      <c r="A9" s="966" t="s">
        <v>5273</v>
      </c>
      <c r="B9" s="2933">
        <v>92</v>
      </c>
      <c r="C9" s="964">
        <v>82</v>
      </c>
      <c r="D9" s="2932">
        <v>10</v>
      </c>
      <c r="E9" s="2933">
        <v>86</v>
      </c>
      <c r="F9" s="964">
        <v>77</v>
      </c>
      <c r="G9" s="2932">
        <f t="shared" si="0"/>
        <v>9</v>
      </c>
      <c r="H9" s="2933">
        <v>86</v>
      </c>
      <c r="I9" s="964">
        <v>77</v>
      </c>
      <c r="J9" s="2930">
        <f t="shared" si="1"/>
        <v>9</v>
      </c>
      <c r="K9" s="2931">
        <v>113</v>
      </c>
      <c r="L9" s="968">
        <v>106</v>
      </c>
      <c r="M9" s="2930">
        <v>7</v>
      </c>
      <c r="N9" s="968">
        <v>73</v>
      </c>
      <c r="O9" s="1499">
        <v>62</v>
      </c>
      <c r="P9" s="1498">
        <v>11</v>
      </c>
    </row>
    <row r="10" spans="1:18" ht="30" customHeight="1">
      <c r="A10" s="967" t="s">
        <v>5866</v>
      </c>
      <c r="B10" s="2933">
        <v>2</v>
      </c>
      <c r="C10" s="964">
        <v>0</v>
      </c>
      <c r="D10" s="2932">
        <v>2</v>
      </c>
      <c r="E10" s="2933">
        <v>8</v>
      </c>
      <c r="F10" s="964">
        <v>0</v>
      </c>
      <c r="G10" s="2932">
        <f t="shared" si="0"/>
        <v>8</v>
      </c>
      <c r="H10" s="2933">
        <v>8</v>
      </c>
      <c r="I10" s="964">
        <v>0</v>
      </c>
      <c r="J10" s="2930">
        <f t="shared" si="1"/>
        <v>8</v>
      </c>
      <c r="K10" s="2931">
        <v>10</v>
      </c>
      <c r="L10" s="968">
        <v>5</v>
      </c>
      <c r="M10" s="2930">
        <v>5</v>
      </c>
      <c r="N10" s="968">
        <v>4</v>
      </c>
      <c r="O10" s="1499">
        <v>0</v>
      </c>
      <c r="P10" s="1498">
        <v>4</v>
      </c>
    </row>
    <row r="11" spans="1:18" ht="30" customHeight="1">
      <c r="A11" s="966" t="s">
        <v>5865</v>
      </c>
      <c r="B11" s="2933">
        <v>0</v>
      </c>
      <c r="C11" s="964">
        <v>0</v>
      </c>
      <c r="D11" s="2932">
        <v>0</v>
      </c>
      <c r="E11" s="2933">
        <v>4</v>
      </c>
      <c r="F11" s="964">
        <v>4</v>
      </c>
      <c r="G11" s="2932">
        <f t="shared" si="0"/>
        <v>0</v>
      </c>
      <c r="H11" s="2933">
        <v>4</v>
      </c>
      <c r="I11" s="964">
        <v>4</v>
      </c>
      <c r="J11" s="2930">
        <f t="shared" si="1"/>
        <v>0</v>
      </c>
      <c r="K11" s="2931">
        <v>2</v>
      </c>
      <c r="L11" s="968">
        <v>2</v>
      </c>
      <c r="M11" s="2930">
        <v>0</v>
      </c>
      <c r="N11" s="968">
        <v>0</v>
      </c>
      <c r="O11" s="1499">
        <v>0</v>
      </c>
      <c r="P11" s="1498">
        <v>0</v>
      </c>
    </row>
    <row r="12" spans="1:18" ht="30" customHeight="1">
      <c r="A12" s="966" t="s">
        <v>5864</v>
      </c>
      <c r="B12" s="2933">
        <v>8</v>
      </c>
      <c r="C12" s="964">
        <v>6</v>
      </c>
      <c r="D12" s="2932">
        <v>2</v>
      </c>
      <c r="E12" s="2933">
        <v>4</v>
      </c>
      <c r="F12" s="964">
        <v>2</v>
      </c>
      <c r="G12" s="2932">
        <f t="shared" si="0"/>
        <v>2</v>
      </c>
      <c r="H12" s="2933">
        <v>4</v>
      </c>
      <c r="I12" s="964">
        <v>2</v>
      </c>
      <c r="J12" s="2930">
        <f t="shared" si="1"/>
        <v>2</v>
      </c>
      <c r="K12" s="2931">
        <v>6</v>
      </c>
      <c r="L12" s="968">
        <v>5</v>
      </c>
      <c r="M12" s="2930">
        <v>1</v>
      </c>
      <c r="N12" s="968">
        <v>2</v>
      </c>
      <c r="O12" s="1499">
        <v>0</v>
      </c>
      <c r="P12" s="1498">
        <v>2</v>
      </c>
    </row>
    <row r="13" spans="1:18" ht="30" customHeight="1">
      <c r="A13" s="966" t="s">
        <v>5863</v>
      </c>
      <c r="B13" s="2933">
        <v>11</v>
      </c>
      <c r="C13" s="964">
        <v>8</v>
      </c>
      <c r="D13" s="2932">
        <v>3</v>
      </c>
      <c r="E13" s="2933">
        <v>10</v>
      </c>
      <c r="F13" s="964">
        <v>10</v>
      </c>
      <c r="G13" s="2932">
        <f t="shared" si="0"/>
        <v>0</v>
      </c>
      <c r="H13" s="2933">
        <v>10</v>
      </c>
      <c r="I13" s="964">
        <v>10</v>
      </c>
      <c r="J13" s="2930">
        <f t="shared" si="1"/>
        <v>0</v>
      </c>
      <c r="K13" s="2931">
        <v>7</v>
      </c>
      <c r="L13" s="968">
        <v>7</v>
      </c>
      <c r="M13" s="2930">
        <v>0</v>
      </c>
      <c r="N13" s="968">
        <v>14</v>
      </c>
      <c r="O13" s="1499">
        <v>13</v>
      </c>
      <c r="P13" s="1498">
        <v>1</v>
      </c>
    </row>
    <row r="14" spans="1:18" ht="30" customHeight="1">
      <c r="A14" s="966" t="s">
        <v>5651</v>
      </c>
      <c r="B14" s="2933">
        <v>1</v>
      </c>
      <c r="C14" s="964">
        <v>1</v>
      </c>
      <c r="D14" s="2932">
        <v>0</v>
      </c>
      <c r="E14" s="2933">
        <v>0</v>
      </c>
      <c r="F14" s="964">
        <v>0</v>
      </c>
      <c r="G14" s="2932">
        <f t="shared" si="0"/>
        <v>0</v>
      </c>
      <c r="H14" s="2933">
        <v>0</v>
      </c>
      <c r="I14" s="964">
        <v>0</v>
      </c>
      <c r="J14" s="2930">
        <f t="shared" si="1"/>
        <v>0</v>
      </c>
      <c r="K14" s="2931">
        <v>0</v>
      </c>
      <c r="L14" s="968">
        <v>0</v>
      </c>
      <c r="M14" s="2930">
        <v>0</v>
      </c>
      <c r="N14" s="968">
        <v>0</v>
      </c>
      <c r="O14" s="1499">
        <v>0</v>
      </c>
      <c r="P14" s="1498">
        <v>0</v>
      </c>
    </row>
    <row r="15" spans="1:18" ht="30" customHeight="1">
      <c r="A15" s="966" t="s">
        <v>5862</v>
      </c>
      <c r="B15" s="2933">
        <v>1</v>
      </c>
      <c r="C15" s="964">
        <v>1</v>
      </c>
      <c r="D15" s="2932">
        <v>0</v>
      </c>
      <c r="E15" s="2933">
        <v>0</v>
      </c>
      <c r="F15" s="964">
        <v>0</v>
      </c>
      <c r="G15" s="2932">
        <f t="shared" si="0"/>
        <v>0</v>
      </c>
      <c r="H15" s="2933">
        <v>0</v>
      </c>
      <c r="I15" s="964">
        <v>0</v>
      </c>
      <c r="J15" s="2930">
        <f t="shared" si="1"/>
        <v>0</v>
      </c>
      <c r="K15" s="2931">
        <v>0</v>
      </c>
      <c r="L15" s="968">
        <v>0</v>
      </c>
      <c r="M15" s="2930">
        <v>0</v>
      </c>
      <c r="N15" s="968">
        <v>0</v>
      </c>
      <c r="O15" s="1499">
        <v>0</v>
      </c>
      <c r="P15" s="1498">
        <v>0</v>
      </c>
    </row>
    <row r="16" spans="1:18" ht="30" customHeight="1">
      <c r="A16" s="965" t="s">
        <v>5861</v>
      </c>
      <c r="B16" s="2933">
        <v>9</v>
      </c>
      <c r="C16" s="964">
        <v>8</v>
      </c>
      <c r="D16" s="2932">
        <v>1</v>
      </c>
      <c r="E16" s="2933">
        <v>8</v>
      </c>
      <c r="F16" s="964">
        <v>7</v>
      </c>
      <c r="G16" s="2932">
        <f t="shared" si="0"/>
        <v>1</v>
      </c>
      <c r="H16" s="2933">
        <v>8</v>
      </c>
      <c r="I16" s="964">
        <v>7</v>
      </c>
      <c r="J16" s="2930">
        <f t="shared" si="1"/>
        <v>1</v>
      </c>
      <c r="K16" s="2931">
        <v>3</v>
      </c>
      <c r="L16" s="968">
        <v>3</v>
      </c>
      <c r="M16" s="2930">
        <v>0</v>
      </c>
      <c r="N16" s="968">
        <v>2</v>
      </c>
      <c r="O16" s="1499">
        <v>2</v>
      </c>
      <c r="P16" s="1498">
        <v>0</v>
      </c>
    </row>
    <row r="17" spans="1:16" ht="30" customHeight="1">
      <c r="A17" s="966" t="s">
        <v>5860</v>
      </c>
      <c r="B17" s="2933">
        <v>6</v>
      </c>
      <c r="C17" s="964">
        <v>5</v>
      </c>
      <c r="D17" s="2932">
        <v>1</v>
      </c>
      <c r="E17" s="2933">
        <v>9</v>
      </c>
      <c r="F17" s="964">
        <v>7</v>
      </c>
      <c r="G17" s="2932">
        <f t="shared" si="0"/>
        <v>2</v>
      </c>
      <c r="H17" s="2933">
        <v>9</v>
      </c>
      <c r="I17" s="964">
        <v>7</v>
      </c>
      <c r="J17" s="2930">
        <f t="shared" si="1"/>
        <v>2</v>
      </c>
      <c r="K17" s="2931">
        <v>7</v>
      </c>
      <c r="L17" s="968">
        <v>7</v>
      </c>
      <c r="M17" s="2930">
        <v>0</v>
      </c>
      <c r="N17" s="968">
        <v>4</v>
      </c>
      <c r="O17" s="1499">
        <v>4</v>
      </c>
      <c r="P17" s="1498">
        <v>0</v>
      </c>
    </row>
    <row r="18" spans="1:16" ht="30" customHeight="1">
      <c r="A18" s="966" t="s">
        <v>5859</v>
      </c>
      <c r="B18" s="2933">
        <v>11</v>
      </c>
      <c r="C18" s="964">
        <v>11</v>
      </c>
      <c r="D18" s="2932">
        <v>0</v>
      </c>
      <c r="E18" s="2933">
        <v>12</v>
      </c>
      <c r="F18" s="964">
        <v>11</v>
      </c>
      <c r="G18" s="2932">
        <f t="shared" si="0"/>
        <v>1</v>
      </c>
      <c r="H18" s="2933">
        <v>12</v>
      </c>
      <c r="I18" s="964">
        <v>11</v>
      </c>
      <c r="J18" s="2930">
        <f t="shared" si="1"/>
        <v>1</v>
      </c>
      <c r="K18" s="2931">
        <v>1</v>
      </c>
      <c r="L18" s="968">
        <v>0</v>
      </c>
      <c r="M18" s="2930">
        <v>1</v>
      </c>
      <c r="N18" s="968">
        <v>1</v>
      </c>
      <c r="O18" s="1499">
        <v>1</v>
      </c>
      <c r="P18" s="1498">
        <v>0</v>
      </c>
    </row>
    <row r="19" spans="1:16" ht="30" customHeight="1">
      <c r="A19" s="966" t="s">
        <v>5858</v>
      </c>
      <c r="B19" s="2933">
        <v>0</v>
      </c>
      <c r="C19" s="964">
        <v>0</v>
      </c>
      <c r="D19" s="2932">
        <v>0</v>
      </c>
      <c r="E19" s="2933">
        <v>0</v>
      </c>
      <c r="F19" s="964">
        <v>0</v>
      </c>
      <c r="G19" s="2932">
        <f t="shared" si="0"/>
        <v>0</v>
      </c>
      <c r="H19" s="2933">
        <v>0</v>
      </c>
      <c r="I19" s="964">
        <v>0</v>
      </c>
      <c r="J19" s="2930">
        <f t="shared" si="1"/>
        <v>0</v>
      </c>
      <c r="K19" s="2931">
        <v>0</v>
      </c>
      <c r="L19" s="968">
        <v>0</v>
      </c>
      <c r="M19" s="2930">
        <v>0</v>
      </c>
      <c r="N19" s="968">
        <v>0</v>
      </c>
      <c r="O19" s="1499">
        <v>0</v>
      </c>
      <c r="P19" s="1498">
        <v>0</v>
      </c>
    </row>
    <row r="20" spans="1:16" ht="30" customHeight="1">
      <c r="A20" s="966" t="s">
        <v>5857</v>
      </c>
      <c r="B20" s="2933">
        <v>8</v>
      </c>
      <c r="C20" s="964">
        <v>8</v>
      </c>
      <c r="D20" s="2932">
        <v>0</v>
      </c>
      <c r="E20" s="2933">
        <v>11</v>
      </c>
      <c r="F20" s="964">
        <v>10</v>
      </c>
      <c r="G20" s="2932">
        <f t="shared" si="0"/>
        <v>1</v>
      </c>
      <c r="H20" s="2933">
        <v>11</v>
      </c>
      <c r="I20" s="964">
        <v>10</v>
      </c>
      <c r="J20" s="2930">
        <f t="shared" si="1"/>
        <v>1</v>
      </c>
      <c r="K20" s="2931">
        <v>4</v>
      </c>
      <c r="L20" s="968">
        <v>3</v>
      </c>
      <c r="M20" s="2930">
        <v>1</v>
      </c>
      <c r="N20" s="968">
        <v>3</v>
      </c>
      <c r="O20" s="1499">
        <v>3</v>
      </c>
      <c r="P20" s="1498">
        <v>0</v>
      </c>
    </row>
    <row r="21" spans="1:16" ht="30" customHeight="1">
      <c r="A21" s="966" t="s">
        <v>5291</v>
      </c>
      <c r="B21" s="2933">
        <v>5</v>
      </c>
      <c r="C21" s="964">
        <v>5</v>
      </c>
      <c r="D21" s="2932">
        <v>0</v>
      </c>
      <c r="E21" s="2933">
        <v>8</v>
      </c>
      <c r="F21" s="964">
        <v>8</v>
      </c>
      <c r="G21" s="2932">
        <f t="shared" si="0"/>
        <v>0</v>
      </c>
      <c r="H21" s="2933">
        <v>8</v>
      </c>
      <c r="I21" s="964">
        <v>8</v>
      </c>
      <c r="J21" s="2930">
        <f t="shared" si="1"/>
        <v>0</v>
      </c>
      <c r="K21" s="2931">
        <v>5</v>
      </c>
      <c r="L21" s="968">
        <v>5</v>
      </c>
      <c r="M21" s="2930">
        <v>0</v>
      </c>
      <c r="N21" s="968">
        <v>3</v>
      </c>
      <c r="O21" s="1499">
        <v>3</v>
      </c>
      <c r="P21" s="1498">
        <v>0</v>
      </c>
    </row>
    <row r="22" spans="1:16" ht="30" customHeight="1">
      <c r="A22" s="965" t="s">
        <v>5856</v>
      </c>
      <c r="B22" s="2933">
        <v>3</v>
      </c>
      <c r="C22" s="964">
        <v>1</v>
      </c>
      <c r="D22" s="2932">
        <v>2</v>
      </c>
      <c r="E22" s="2933">
        <v>7</v>
      </c>
      <c r="F22" s="964">
        <v>3</v>
      </c>
      <c r="G22" s="2932">
        <f t="shared" si="0"/>
        <v>4</v>
      </c>
      <c r="H22" s="2933">
        <v>7</v>
      </c>
      <c r="I22" s="964">
        <v>3</v>
      </c>
      <c r="J22" s="2930">
        <f t="shared" si="1"/>
        <v>4</v>
      </c>
      <c r="K22" s="2931">
        <v>7</v>
      </c>
      <c r="L22" s="968">
        <v>4</v>
      </c>
      <c r="M22" s="2930">
        <v>3</v>
      </c>
      <c r="N22" s="968">
        <v>7</v>
      </c>
      <c r="O22" s="1499">
        <v>2</v>
      </c>
      <c r="P22" s="1498">
        <v>5</v>
      </c>
    </row>
    <row r="23" spans="1:16" ht="30" customHeight="1">
      <c r="A23" s="965" t="s">
        <v>5855</v>
      </c>
      <c r="B23" s="2933">
        <v>16</v>
      </c>
      <c r="C23" s="964">
        <v>11</v>
      </c>
      <c r="D23" s="2932">
        <v>5</v>
      </c>
      <c r="E23" s="2933">
        <v>17</v>
      </c>
      <c r="F23" s="964">
        <v>13</v>
      </c>
      <c r="G23" s="2932">
        <f t="shared" si="0"/>
        <v>4</v>
      </c>
      <c r="H23" s="2933">
        <v>17</v>
      </c>
      <c r="I23" s="964">
        <v>13</v>
      </c>
      <c r="J23" s="2930">
        <f t="shared" si="1"/>
        <v>4</v>
      </c>
      <c r="K23" s="2931">
        <v>23</v>
      </c>
      <c r="L23" s="968">
        <v>16</v>
      </c>
      <c r="M23" s="2930">
        <v>7</v>
      </c>
      <c r="N23" s="968">
        <v>14</v>
      </c>
      <c r="O23" s="1499">
        <v>11</v>
      </c>
      <c r="P23" s="1498">
        <v>3</v>
      </c>
    </row>
    <row r="24" spans="1:16" ht="30" customHeight="1" thickBot="1">
      <c r="A24" s="963" t="s">
        <v>5854</v>
      </c>
      <c r="B24" s="2929">
        <v>2</v>
      </c>
      <c r="C24" s="2928">
        <v>1</v>
      </c>
      <c r="D24" s="2927">
        <v>1</v>
      </c>
      <c r="E24" s="2929">
        <v>0</v>
      </c>
      <c r="F24" s="2928">
        <v>0</v>
      </c>
      <c r="G24" s="2927">
        <f t="shared" si="0"/>
        <v>0</v>
      </c>
      <c r="H24" s="2929">
        <v>0</v>
      </c>
      <c r="I24" s="2928">
        <v>0</v>
      </c>
      <c r="J24" s="2925">
        <f t="shared" si="1"/>
        <v>0</v>
      </c>
      <c r="K24" s="2926">
        <v>0</v>
      </c>
      <c r="L24" s="2924">
        <v>0</v>
      </c>
      <c r="M24" s="2925">
        <v>0</v>
      </c>
      <c r="N24" s="2924">
        <v>0</v>
      </c>
      <c r="O24" s="2924">
        <v>0</v>
      </c>
      <c r="P24" s="2923">
        <v>0</v>
      </c>
    </row>
    <row r="25" spans="1:16" ht="18.75" customHeight="1">
      <c r="A25" s="962"/>
      <c r="K25" s="5659" t="s">
        <v>7887</v>
      </c>
      <c r="L25" s="5659"/>
      <c r="M25" s="5659"/>
      <c r="N25" s="5659"/>
      <c r="O25" s="5659"/>
      <c r="P25" s="5659"/>
    </row>
  </sheetData>
  <mergeCells count="7">
    <mergeCell ref="K25:P25"/>
    <mergeCell ref="K2:M2"/>
    <mergeCell ref="N2:P2"/>
    <mergeCell ref="H2:J2"/>
    <mergeCell ref="A2:A3"/>
    <mergeCell ref="B2:D2"/>
    <mergeCell ref="E2:G2"/>
  </mergeCells>
  <phoneticPr fontId="2"/>
  <hyperlinks>
    <hyperlink ref="R2" location="目次!F66" display="目　次" xr:uid="{00000000-0004-0000-3700-000000000000}"/>
  </hyperlinks>
  <pageMargins left="0.7" right="0.7" top="0.75" bottom="0.75" header="0.3" footer="0.3"/>
  <pageSetup paperSize="9" scale="95"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7"/>
  <sheetViews>
    <sheetView showGridLines="0" workbookViewId="0">
      <selection activeCell="H2" sqref="H2"/>
    </sheetView>
  </sheetViews>
  <sheetFormatPr defaultRowHeight="13.5"/>
  <cols>
    <col min="1" max="6" width="13.875" style="1351" customWidth="1"/>
    <col min="7" max="16384" width="9" style="1351"/>
  </cols>
  <sheetData>
    <row r="1" spans="1:8" ht="15" thickBot="1">
      <c r="A1" s="1660" t="s">
        <v>3174</v>
      </c>
      <c r="F1" s="1669" t="s">
        <v>3173</v>
      </c>
    </row>
    <row r="2" spans="1:8" s="1411" customFormat="1" ht="15.75" customHeight="1">
      <c r="A2" s="5566" t="s">
        <v>3172</v>
      </c>
      <c r="B2" s="5566" t="s">
        <v>3171</v>
      </c>
      <c r="C2" s="5663"/>
      <c r="D2" s="5663" t="s">
        <v>3170</v>
      </c>
      <c r="E2" s="5663"/>
      <c r="F2" s="5563"/>
      <c r="H2" s="5068" t="s">
        <v>8125</v>
      </c>
    </row>
    <row r="3" spans="1:8" s="1411" customFormat="1" ht="15.75" customHeight="1">
      <c r="A3" s="5662"/>
      <c r="B3" s="3979" t="s">
        <v>3169</v>
      </c>
      <c r="C3" s="1661" t="s">
        <v>3168</v>
      </c>
      <c r="D3" s="1661" t="s">
        <v>3169</v>
      </c>
      <c r="E3" s="1661" t="s">
        <v>3168</v>
      </c>
      <c r="F3" s="1662" t="s">
        <v>897</v>
      </c>
    </row>
    <row r="4" spans="1:8" s="1347" customFormat="1" ht="17.25" customHeight="1">
      <c r="A4" s="1663">
        <v>2</v>
      </c>
      <c r="B4" s="1664">
        <v>10000</v>
      </c>
      <c r="C4" s="1665">
        <v>30000</v>
      </c>
      <c r="D4" s="1666">
        <v>1</v>
      </c>
      <c r="E4" s="1667">
        <v>12</v>
      </c>
      <c r="F4" s="1667">
        <v>13</v>
      </c>
    </row>
    <row r="5" spans="1:8" s="1347" customFormat="1" ht="17.25" customHeight="1">
      <c r="A5" s="1663">
        <v>3</v>
      </c>
      <c r="B5" s="1664">
        <v>10000</v>
      </c>
      <c r="C5" s="1665">
        <v>30000</v>
      </c>
      <c r="D5" s="1666">
        <v>1</v>
      </c>
      <c r="E5" s="1667">
        <v>18</v>
      </c>
      <c r="F5" s="1667">
        <v>19</v>
      </c>
    </row>
    <row r="6" spans="1:8" s="1347" customFormat="1" ht="17.25" customHeight="1">
      <c r="A6" s="1663">
        <v>4</v>
      </c>
      <c r="B6" s="1664">
        <v>10000</v>
      </c>
      <c r="C6" s="1665">
        <v>30000</v>
      </c>
      <c r="D6" s="1665">
        <v>4</v>
      </c>
      <c r="E6" s="1668">
        <v>16</v>
      </c>
      <c r="F6" s="1668">
        <v>20</v>
      </c>
    </row>
    <row r="7" spans="1:8" s="1347" customFormat="1" ht="17.25" customHeight="1">
      <c r="A7" s="1663">
        <v>5</v>
      </c>
      <c r="B7" s="1664">
        <v>10000</v>
      </c>
      <c r="C7" s="1665">
        <v>30000</v>
      </c>
      <c r="D7" s="1665">
        <v>4</v>
      </c>
      <c r="E7" s="1668">
        <v>25</v>
      </c>
      <c r="F7" s="1668">
        <v>29</v>
      </c>
    </row>
    <row r="8" spans="1:8" s="1347" customFormat="1" ht="17.25" customHeight="1">
      <c r="A8" s="4051">
        <v>6</v>
      </c>
      <c r="B8" s="3064">
        <v>10000</v>
      </c>
      <c r="C8" s="3064">
        <v>30000</v>
      </c>
      <c r="D8" s="3064">
        <v>3</v>
      </c>
      <c r="E8" s="3065">
        <v>25</v>
      </c>
      <c r="F8" s="3065">
        <v>28</v>
      </c>
    </row>
    <row r="9" spans="1:8" s="1348" customFormat="1" ht="17.25" customHeight="1">
      <c r="A9" s="3409"/>
      <c r="B9" s="3410"/>
      <c r="C9" s="3410"/>
      <c r="D9" s="3411"/>
      <c r="E9" s="3412"/>
      <c r="F9" s="1669" t="s">
        <v>6948</v>
      </c>
      <c r="G9" s="4257"/>
      <c r="H9" s="4257"/>
    </row>
    <row r="10" spans="1:8">
      <c r="F10" s="4257"/>
    </row>
    <row r="17" spans="4:6">
      <c r="D17" s="1412"/>
      <c r="F17" s="1412"/>
    </row>
  </sheetData>
  <mergeCells count="3">
    <mergeCell ref="A2:A3"/>
    <mergeCell ref="B2:C2"/>
    <mergeCell ref="D2:F2"/>
  </mergeCells>
  <phoneticPr fontId="2"/>
  <hyperlinks>
    <hyperlink ref="H2" location="目次!F67" display="目　次" xr:uid="{00000000-0004-0000-3800-000000000000}"/>
  </hyperlinks>
  <pageMargins left="0.86614173228346458" right="0.86614173228346458" top="0.98425196850393704" bottom="0.98425196850393704" header="0.51181102362204722" footer="0.51181102362204722"/>
  <pageSetup paperSize="9" scale="68"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13"/>
  <sheetViews>
    <sheetView showGridLines="0" zoomScaleNormal="100" workbookViewId="0">
      <selection activeCell="K3" sqref="K3"/>
    </sheetView>
  </sheetViews>
  <sheetFormatPr defaultRowHeight="13.5"/>
  <cols>
    <col min="1" max="2" width="2.875" style="108" customWidth="1"/>
    <col min="3" max="3" width="14" style="108" customWidth="1"/>
    <col min="4" max="4" width="1.875" style="108" customWidth="1"/>
    <col min="5" max="5" width="20.75" style="108" customWidth="1"/>
    <col min="6" max="8" width="9" style="108"/>
    <col min="9" max="9" width="12.375" style="108" customWidth="1"/>
    <col min="10" max="16384" width="9" style="108"/>
  </cols>
  <sheetData>
    <row r="1" spans="1:12" ht="19.5" customHeight="1">
      <c r="A1" s="1509" t="s">
        <v>3189</v>
      </c>
      <c r="H1" s="482"/>
      <c r="I1" s="122" t="s">
        <v>6907</v>
      </c>
      <c r="J1" s="1670"/>
      <c r="K1" s="498"/>
      <c r="L1" s="498"/>
    </row>
    <row r="2" spans="1:12" ht="15.95" customHeight="1">
      <c r="A2" s="1509"/>
    </row>
    <row r="3" spans="1:12" ht="15.95" customHeight="1">
      <c r="B3" s="108" t="s">
        <v>3188</v>
      </c>
      <c r="K3" s="588" t="s">
        <v>8125</v>
      </c>
    </row>
    <row r="4" spans="1:12" ht="15.95" customHeight="1">
      <c r="C4" s="1671" t="s">
        <v>3187</v>
      </c>
      <c r="E4" s="108" t="s">
        <v>3186</v>
      </c>
    </row>
    <row r="5" spans="1:12" ht="15.95" customHeight="1">
      <c r="C5" s="1671" t="s">
        <v>3185</v>
      </c>
      <c r="E5" s="1672">
        <v>26451</v>
      </c>
    </row>
    <row r="6" spans="1:12" ht="15.95" customHeight="1">
      <c r="C6" s="1671" t="s">
        <v>3184</v>
      </c>
      <c r="E6" s="108" t="s">
        <v>3183</v>
      </c>
    </row>
    <row r="7" spans="1:12" ht="15.95" customHeight="1">
      <c r="C7" s="1671" t="s">
        <v>3182</v>
      </c>
      <c r="E7" s="108" t="s">
        <v>3181</v>
      </c>
    </row>
    <row r="8" spans="1:12" ht="15.95" customHeight="1">
      <c r="C8" s="1671"/>
      <c r="E8" s="108" t="s">
        <v>3180</v>
      </c>
    </row>
    <row r="9" spans="1:12" ht="15.95" customHeight="1">
      <c r="C9" s="1671" t="s">
        <v>3179</v>
      </c>
      <c r="E9" s="108" t="s">
        <v>3178</v>
      </c>
    </row>
    <row r="10" spans="1:12" ht="15.95" customHeight="1">
      <c r="C10" s="1671" t="s">
        <v>3177</v>
      </c>
      <c r="E10" s="108" t="s">
        <v>3176</v>
      </c>
    </row>
    <row r="11" spans="1:12" ht="15.95" customHeight="1">
      <c r="C11" s="1671"/>
      <c r="E11" s="108" t="s">
        <v>3175</v>
      </c>
    </row>
    <row r="12" spans="1:12" ht="15.95" customHeight="1">
      <c r="C12" s="108" t="s">
        <v>6946</v>
      </c>
    </row>
    <row r="13" spans="1:12" ht="15.95" customHeight="1">
      <c r="I13" s="122" t="s">
        <v>6947</v>
      </c>
      <c r="J13" s="122"/>
    </row>
  </sheetData>
  <phoneticPr fontId="2"/>
  <hyperlinks>
    <hyperlink ref="K3" location="目次!F68" display="目　次" xr:uid="{00000000-0004-0000-3900-000000000000}"/>
  </hyperlinks>
  <pageMargins left="0.86614173228346458" right="0.86614173228346458" top="0.98425196850393704" bottom="0.98425196850393704" header="0.51181102362204722" footer="0.51181102362204722"/>
  <pageSetup paperSize="9" scale="9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8"/>
  <sheetViews>
    <sheetView showGridLines="0" zoomScaleNormal="100" workbookViewId="0">
      <selection sqref="A1:B1"/>
    </sheetView>
  </sheetViews>
  <sheetFormatPr defaultRowHeight="18.75"/>
  <cols>
    <col min="1" max="1" width="8.5" style="612" customWidth="1"/>
    <col min="2" max="11" width="8.875" style="612" customWidth="1"/>
    <col min="12" max="16384" width="9" style="612"/>
  </cols>
  <sheetData>
    <row r="1" spans="1:12" ht="22.5" customHeight="1">
      <c r="A1" s="5232" t="s">
        <v>5965</v>
      </c>
      <c r="B1" s="5232"/>
    </row>
    <row r="2" spans="1:12">
      <c r="A2" s="643"/>
      <c r="B2" s="645"/>
      <c r="L2" s="588" t="s">
        <v>8125</v>
      </c>
    </row>
    <row r="3" spans="1:12" ht="70.5" customHeight="1">
      <c r="A3" s="5229" t="s">
        <v>4918</v>
      </c>
      <c r="B3" s="5229"/>
      <c r="C3" s="5229"/>
      <c r="D3" s="5229"/>
      <c r="E3" s="5229"/>
      <c r="F3" s="5229"/>
      <c r="G3" s="5229"/>
      <c r="H3" s="5229"/>
      <c r="I3" s="5229"/>
      <c r="J3" s="5229"/>
      <c r="K3" s="3574"/>
    </row>
    <row r="4" spans="1:12" ht="48.75" customHeight="1">
      <c r="A4" s="5231" t="s">
        <v>4917</v>
      </c>
      <c r="B4" s="5231"/>
      <c r="C4" s="5231"/>
      <c r="D4" s="5231"/>
      <c r="E4" s="5231"/>
      <c r="F4" s="5231"/>
      <c r="G4" s="5231"/>
      <c r="H4" s="5231"/>
      <c r="I4" s="5231"/>
      <c r="J4" s="5231"/>
      <c r="K4" s="3575"/>
    </row>
    <row r="5" spans="1:12">
      <c r="B5" s="645"/>
    </row>
    <row r="6" spans="1:12">
      <c r="A6" s="645"/>
      <c r="B6" s="645"/>
      <c r="J6" s="1044" t="s">
        <v>4916</v>
      </c>
      <c r="K6" s="1044"/>
    </row>
    <row r="7" spans="1:12">
      <c r="A7" s="645"/>
    </row>
    <row r="8" spans="1:12">
      <c r="A8" s="617"/>
    </row>
  </sheetData>
  <mergeCells count="3">
    <mergeCell ref="A3:J3"/>
    <mergeCell ref="A4:J4"/>
    <mergeCell ref="A1:B1"/>
  </mergeCells>
  <phoneticPr fontId="2"/>
  <hyperlinks>
    <hyperlink ref="L2" location="目次!F7" display="目　次" xr:uid="{00000000-0004-0000-0400-000000000000}"/>
  </hyperlinks>
  <pageMargins left="0.7" right="0.7" top="0.75" bottom="0.7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Q25"/>
  <sheetViews>
    <sheetView showGridLines="0" workbookViewId="0">
      <selection activeCell="N2" sqref="N2"/>
    </sheetView>
  </sheetViews>
  <sheetFormatPr defaultRowHeight="13.5"/>
  <cols>
    <col min="1" max="1" width="3.625" style="525" customWidth="1"/>
    <col min="2" max="2" width="4.75" style="525" customWidth="1"/>
    <col min="3" max="3" width="12.375" style="525" customWidth="1"/>
    <col min="4" max="4" width="6.625" style="525" customWidth="1"/>
    <col min="5" max="9" width="7.625" style="525" customWidth="1"/>
    <col min="10" max="10" width="7.125" style="525" customWidth="1"/>
    <col min="11" max="11" width="8.25" style="525" customWidth="1"/>
    <col min="12" max="16384" width="9" style="525"/>
  </cols>
  <sheetData>
    <row r="1" spans="1:17" ht="18.75">
      <c r="A1" s="1673" t="s">
        <v>3445</v>
      </c>
      <c r="I1" s="528"/>
      <c r="K1" s="527"/>
      <c r="L1" s="2603" t="s">
        <v>6866</v>
      </c>
      <c r="M1" s="527"/>
      <c r="N1" s="527"/>
      <c r="O1" s="400"/>
      <c r="P1" s="400"/>
      <c r="Q1" s="2469"/>
    </row>
    <row r="2" spans="1:17" ht="16.5" customHeight="1">
      <c r="A2" s="527"/>
      <c r="B2" s="527"/>
      <c r="C2" s="527"/>
      <c r="D2" s="527"/>
      <c r="E2" s="527"/>
      <c r="F2" s="527"/>
      <c r="G2" s="527"/>
      <c r="H2" s="527"/>
      <c r="I2" s="527"/>
      <c r="J2" s="527"/>
      <c r="K2" s="527"/>
      <c r="L2" s="527"/>
      <c r="N2" s="588" t="s">
        <v>8125</v>
      </c>
    </row>
    <row r="3" spans="1:17">
      <c r="A3" s="527"/>
      <c r="B3" s="527"/>
      <c r="C3" s="527"/>
      <c r="D3" s="527"/>
      <c r="E3" s="5664" t="s">
        <v>3444</v>
      </c>
      <c r="F3" s="5665"/>
      <c r="G3" s="1674"/>
      <c r="H3" s="5664" t="s">
        <v>3443</v>
      </c>
      <c r="I3" s="5677"/>
      <c r="J3" s="1678" t="s">
        <v>7109</v>
      </c>
      <c r="K3" s="527"/>
      <c r="L3" s="527"/>
    </row>
    <row r="4" spans="1:17">
      <c r="A4" s="527"/>
      <c r="B4" s="527"/>
      <c r="C4" s="527"/>
      <c r="D4" s="1624"/>
      <c r="E4" s="5666"/>
      <c r="F4" s="5667"/>
      <c r="G4" s="527"/>
      <c r="H4" s="5678"/>
      <c r="I4" s="5679"/>
      <c r="J4" s="527"/>
      <c r="K4" s="527"/>
      <c r="L4" s="527"/>
    </row>
    <row r="5" spans="1:17">
      <c r="A5" s="527"/>
      <c r="B5" s="527"/>
      <c r="C5" s="527"/>
      <c r="D5" s="5675"/>
      <c r="E5" s="5676"/>
      <c r="F5" s="1624"/>
      <c r="G5" s="527"/>
      <c r="H5" s="527"/>
      <c r="I5" s="527"/>
      <c r="J5" s="527"/>
      <c r="K5" s="527"/>
      <c r="L5" s="527"/>
    </row>
    <row r="6" spans="1:17">
      <c r="A6" s="527"/>
      <c r="B6" s="527"/>
      <c r="C6" s="527"/>
      <c r="D6" s="5675"/>
      <c r="E6" s="5676"/>
      <c r="F6" s="1675" t="s">
        <v>3442</v>
      </c>
      <c r="G6" s="1676"/>
      <c r="H6" s="1676"/>
      <c r="I6" s="1676"/>
      <c r="J6" s="1677"/>
      <c r="K6" s="527"/>
      <c r="L6" s="527"/>
    </row>
    <row r="7" spans="1:17">
      <c r="A7" s="527"/>
      <c r="B7" s="527"/>
      <c r="C7" s="527"/>
      <c r="D7" s="5675"/>
      <c r="E7" s="5676"/>
      <c r="F7" s="1675" t="s">
        <v>3441</v>
      </c>
      <c r="G7" s="1676"/>
      <c r="H7" s="1676"/>
      <c r="I7" s="1676"/>
      <c r="J7" s="1677"/>
      <c r="K7" s="527"/>
      <c r="L7" s="527"/>
    </row>
    <row r="8" spans="1:17" ht="13.5" customHeight="1">
      <c r="A8" s="527"/>
      <c r="B8" s="527"/>
      <c r="C8" s="1624"/>
      <c r="D8" s="1624"/>
      <c r="E8" s="3984"/>
      <c r="F8" s="1624"/>
      <c r="G8" s="1624"/>
      <c r="H8" s="527"/>
      <c r="I8" s="3983"/>
      <c r="J8" s="527"/>
      <c r="K8" s="527"/>
      <c r="L8" s="527"/>
    </row>
    <row r="9" spans="1:17" ht="17.25" customHeight="1">
      <c r="A9" s="527"/>
      <c r="B9" s="527"/>
      <c r="C9" s="5669" t="s">
        <v>7110</v>
      </c>
      <c r="D9" s="4107"/>
      <c r="E9" s="5671" t="s">
        <v>3440</v>
      </c>
      <c r="F9" s="5672"/>
      <c r="G9" s="1678" t="s">
        <v>3439</v>
      </c>
      <c r="H9" s="3983"/>
      <c r="I9" s="1624"/>
      <c r="J9" s="527"/>
      <c r="K9" s="527"/>
      <c r="L9" s="527"/>
    </row>
    <row r="10" spans="1:17" ht="30.75" customHeight="1">
      <c r="A10" s="527"/>
      <c r="B10" s="527"/>
      <c r="C10" s="5670"/>
      <c r="D10" s="1624"/>
      <c r="E10" s="5673"/>
      <c r="F10" s="5674"/>
      <c r="G10" s="527"/>
      <c r="H10" s="1624"/>
      <c r="I10" s="1624"/>
      <c r="J10" s="527"/>
      <c r="K10" s="527"/>
      <c r="L10" s="527"/>
    </row>
    <row r="11" spans="1:17">
      <c r="A11" s="527"/>
      <c r="B11" s="527"/>
      <c r="C11" s="527" t="s">
        <v>3438</v>
      </c>
      <c r="D11" s="1624"/>
      <c r="E11" s="3981"/>
      <c r="F11" s="5668"/>
      <c r="G11" s="5668"/>
      <c r="H11" s="527"/>
      <c r="I11" s="527"/>
      <c r="J11" s="527"/>
      <c r="K11" s="527"/>
      <c r="L11" s="527"/>
    </row>
    <row r="12" spans="1:17">
      <c r="A12" s="527"/>
      <c r="B12" s="527"/>
      <c r="C12" s="527"/>
      <c r="D12" s="1624"/>
      <c r="E12" s="3984"/>
      <c r="F12" s="1624" t="s">
        <v>3437</v>
      </c>
      <c r="G12" s="3983"/>
      <c r="H12" s="527"/>
      <c r="I12" s="527"/>
      <c r="J12" s="527"/>
      <c r="K12" s="527"/>
      <c r="L12" s="527"/>
    </row>
    <row r="13" spans="1:17">
      <c r="A13" s="527"/>
      <c r="B13" s="527"/>
      <c r="C13" s="527"/>
      <c r="D13" s="1624"/>
      <c r="E13" s="3984"/>
      <c r="F13" s="527"/>
      <c r="G13" s="527" t="s">
        <v>3436</v>
      </c>
      <c r="H13" s="527"/>
      <c r="I13" s="527"/>
      <c r="J13" s="527"/>
      <c r="K13" s="527"/>
      <c r="L13" s="527"/>
    </row>
    <row r="14" spans="1:17">
      <c r="A14" s="527"/>
      <c r="B14" s="1624"/>
      <c r="C14" s="1624"/>
      <c r="D14" s="1624"/>
      <c r="E14" s="3982"/>
      <c r="F14" s="1679"/>
      <c r="G14" s="1624"/>
      <c r="H14" s="1624"/>
      <c r="I14" s="527"/>
      <c r="J14" s="527"/>
      <c r="K14" s="527"/>
      <c r="L14" s="527"/>
    </row>
    <row r="15" spans="1:17">
      <c r="A15" s="527"/>
      <c r="B15" s="1624"/>
      <c r="C15" s="1624"/>
      <c r="D15" s="527"/>
      <c r="E15" s="5664" t="s">
        <v>3435</v>
      </c>
      <c r="F15" s="5665"/>
      <c r="G15" s="1678" t="s">
        <v>6714</v>
      </c>
      <c r="H15" s="3983"/>
      <c r="I15" s="1624"/>
      <c r="J15" s="527"/>
      <c r="K15" s="527"/>
      <c r="L15" s="527"/>
    </row>
    <row r="16" spans="1:17">
      <c r="A16" s="527"/>
      <c r="B16" s="1624"/>
      <c r="C16" s="1624"/>
      <c r="D16" s="527"/>
      <c r="E16" s="5666"/>
      <c r="F16" s="5667"/>
      <c r="G16" s="1679"/>
      <c r="H16" s="1624"/>
      <c r="I16" s="1624"/>
      <c r="J16" s="527"/>
      <c r="K16" s="527"/>
      <c r="L16" s="527"/>
    </row>
    <row r="17" spans="1:13" ht="12.75" customHeight="1">
      <c r="A17" s="527"/>
      <c r="B17" s="1624"/>
      <c r="C17" s="1624"/>
      <c r="D17" s="1624"/>
      <c r="E17" s="1680"/>
      <c r="F17" s="1624"/>
      <c r="G17" s="1624"/>
      <c r="H17" s="1624"/>
      <c r="I17" s="527"/>
      <c r="J17" s="527"/>
      <c r="K17" s="527"/>
      <c r="L17" s="527"/>
    </row>
    <row r="18" spans="1:13">
      <c r="A18" s="527"/>
      <c r="B18" s="527"/>
      <c r="C18" s="527"/>
      <c r="D18" s="527"/>
      <c r="E18" s="527"/>
      <c r="F18" s="527"/>
      <c r="G18" s="527"/>
      <c r="H18" s="527"/>
      <c r="I18" s="527"/>
      <c r="J18" s="527"/>
      <c r="K18" s="527"/>
      <c r="L18" s="1681" t="s">
        <v>3434</v>
      </c>
    </row>
    <row r="19" spans="1:13">
      <c r="A19" s="527"/>
      <c r="B19" s="527"/>
      <c r="C19" s="527"/>
      <c r="D19" s="527"/>
      <c r="E19" s="527"/>
      <c r="F19" s="527"/>
      <c r="G19" s="527"/>
      <c r="H19" s="527"/>
      <c r="I19" s="527"/>
      <c r="J19" s="527"/>
      <c r="K19" s="527"/>
      <c r="L19" s="527"/>
    </row>
    <row r="20" spans="1:13">
      <c r="A20" s="527"/>
      <c r="B20" s="527"/>
      <c r="C20" s="527"/>
      <c r="D20" s="527"/>
      <c r="E20" s="527"/>
      <c r="F20" s="527"/>
      <c r="G20" s="527"/>
      <c r="H20" s="527"/>
      <c r="I20" s="527"/>
      <c r="J20" s="527"/>
      <c r="K20" s="527"/>
      <c r="L20" s="527"/>
    </row>
    <row r="22" spans="1:13">
      <c r="D22" s="4258"/>
    </row>
    <row r="24" spans="1:13" ht="18.75">
      <c r="B24" s="526"/>
      <c r="C24" s="526"/>
      <c r="D24" s="526"/>
      <c r="E24" s="526"/>
      <c r="F24" s="526"/>
      <c r="G24" s="526"/>
      <c r="H24" s="526"/>
      <c r="I24" s="526"/>
      <c r="J24" s="526"/>
      <c r="K24" s="526"/>
      <c r="L24" s="526"/>
      <c r="M24" s="526"/>
    </row>
    <row r="25" spans="1:13" ht="18.75">
      <c r="B25" s="526"/>
      <c r="C25" s="526"/>
      <c r="D25" s="526"/>
      <c r="E25" s="526"/>
      <c r="F25" s="526"/>
      <c r="G25" s="526"/>
      <c r="H25" s="526"/>
      <c r="I25" s="526"/>
      <c r="J25" s="526"/>
      <c r="K25" s="526"/>
      <c r="L25" s="526"/>
      <c r="M25" s="526"/>
    </row>
  </sheetData>
  <mergeCells count="9">
    <mergeCell ref="H3:I4"/>
    <mergeCell ref="E3:F4"/>
    <mergeCell ref="D5:E5"/>
    <mergeCell ref="D6:E6"/>
    <mergeCell ref="E15:F16"/>
    <mergeCell ref="F11:G11"/>
    <mergeCell ref="C9:C10"/>
    <mergeCell ref="E9:F10"/>
    <mergeCell ref="D7:E7"/>
  </mergeCells>
  <phoneticPr fontId="2"/>
  <hyperlinks>
    <hyperlink ref="N2" location="目次!F71" display="目　次" xr:uid="{00000000-0004-0000-3A00-000000000000}"/>
  </hyperlinks>
  <pageMargins left="0.86614173228346458" right="0.86614173228346458" top="0.98425196850393704" bottom="0.98425196850393704" header="0.51181102362204722" footer="0.51181102362204722"/>
  <pageSetup paperSize="9" scale="62"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36"/>
  <sheetViews>
    <sheetView showGridLines="0" workbookViewId="0">
      <selection activeCell="AG2" sqref="AG2"/>
    </sheetView>
  </sheetViews>
  <sheetFormatPr defaultRowHeight="12"/>
  <cols>
    <col min="1" max="31" width="2.75" style="412" customWidth="1"/>
    <col min="32" max="16384" width="9" style="412"/>
  </cols>
  <sheetData>
    <row r="1" spans="1:34" ht="18.75" customHeight="1">
      <c r="A1" s="1509" t="s">
        <v>3458</v>
      </c>
      <c r="Y1" s="108" t="s">
        <v>6866</v>
      </c>
      <c r="Z1" s="108"/>
      <c r="AA1" s="108"/>
      <c r="AB1" s="108"/>
      <c r="AC1" s="108"/>
      <c r="AD1" s="108"/>
      <c r="AE1" s="108"/>
      <c r="AF1" s="482"/>
      <c r="AG1" s="482"/>
      <c r="AH1" s="498"/>
    </row>
    <row r="2" spans="1:34" ht="12.75" customHeight="1">
      <c r="A2" s="108"/>
      <c r="AG2" s="588" t="s">
        <v>8125</v>
      </c>
    </row>
    <row r="3" spans="1:34" ht="18" customHeight="1">
      <c r="A3" s="108"/>
      <c r="B3" s="108" t="s">
        <v>3457</v>
      </c>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288"/>
    </row>
    <row r="4" spans="1:34" ht="19.5" customHeight="1">
      <c r="A4" s="108"/>
      <c r="B4" s="108" t="s">
        <v>3456</v>
      </c>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288"/>
    </row>
    <row r="5" spans="1:34" ht="19.5" customHeight="1">
      <c r="A5" s="108"/>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row>
    <row r="6" spans="1:34" ht="17.25" customHeight="1">
      <c r="A6" s="108"/>
      <c r="B6" s="1682"/>
      <c r="C6" s="1683"/>
      <c r="D6" s="1683"/>
      <c r="E6" s="1683"/>
      <c r="F6" s="1684"/>
      <c r="G6" s="108"/>
      <c r="H6" s="108"/>
      <c r="I6" s="108" t="s">
        <v>3455</v>
      </c>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288"/>
    </row>
    <row r="7" spans="1:34" ht="18" customHeight="1">
      <c r="A7" s="108"/>
      <c r="B7" s="1685"/>
      <c r="C7" s="1686"/>
      <c r="D7" s="1686"/>
      <c r="E7" s="1686"/>
      <c r="F7" s="1687"/>
      <c r="G7" s="108"/>
      <c r="H7" s="108"/>
      <c r="I7" s="108"/>
      <c r="J7" s="108"/>
      <c r="K7" s="108"/>
      <c r="L7" s="108"/>
      <c r="M7" s="108"/>
      <c r="N7" s="108"/>
      <c r="O7" s="108"/>
      <c r="P7" s="108" t="s">
        <v>3454</v>
      </c>
      <c r="Q7" s="108"/>
      <c r="R7" s="108"/>
      <c r="S7" s="108"/>
      <c r="T7" s="108"/>
      <c r="U7" s="108"/>
      <c r="V7" s="108"/>
      <c r="W7" s="108"/>
      <c r="X7" s="108"/>
      <c r="Y7" s="108"/>
      <c r="Z7" s="108"/>
      <c r="AA7" s="108"/>
      <c r="AB7" s="108"/>
      <c r="AC7" s="108"/>
      <c r="AD7" s="108"/>
      <c r="AE7" s="108"/>
      <c r="AF7" s="108"/>
      <c r="AG7" s="108"/>
      <c r="AH7" s="288"/>
    </row>
    <row r="8" spans="1:34" ht="12.75" customHeight="1">
      <c r="A8" s="108"/>
      <c r="B8" s="1685"/>
      <c r="C8" s="1686"/>
      <c r="D8" s="1686"/>
      <c r="E8" s="1686"/>
      <c r="F8" s="1687"/>
      <c r="G8" s="1688"/>
      <c r="H8" s="1689"/>
      <c r="I8" s="108"/>
      <c r="J8" s="108"/>
      <c r="K8" s="108"/>
      <c r="L8" s="108"/>
      <c r="M8" s="108"/>
      <c r="N8" s="108"/>
      <c r="O8" s="108"/>
      <c r="P8" s="1690"/>
      <c r="Q8" s="1691"/>
      <c r="R8" s="108"/>
      <c r="S8" s="108"/>
      <c r="T8" s="108"/>
      <c r="U8" s="108"/>
      <c r="V8" s="108"/>
      <c r="W8" s="108"/>
      <c r="X8" s="108"/>
      <c r="Y8" s="108"/>
      <c r="Z8" s="110"/>
      <c r="AA8" s="110"/>
      <c r="AB8" s="110"/>
      <c r="AC8" s="110"/>
      <c r="AD8" s="110"/>
      <c r="AE8" s="108"/>
      <c r="AF8" s="108"/>
      <c r="AG8" s="108"/>
      <c r="AH8" s="288"/>
    </row>
    <row r="9" spans="1:34" ht="12.75" customHeight="1">
      <c r="A9" s="108"/>
      <c r="B9" s="1685"/>
      <c r="C9" s="1686"/>
      <c r="D9" s="1686"/>
      <c r="E9" s="1686"/>
      <c r="F9" s="1687"/>
      <c r="G9" s="1692"/>
      <c r="H9" s="1692"/>
      <c r="I9" s="1693"/>
      <c r="J9" s="1694"/>
      <c r="K9" s="1694"/>
      <c r="L9" s="1694"/>
      <c r="M9" s="1695"/>
      <c r="N9" s="1695"/>
      <c r="O9" s="1695"/>
      <c r="P9" s="1695"/>
      <c r="Q9" s="1691"/>
      <c r="R9" s="108"/>
      <c r="S9" s="108"/>
      <c r="T9" s="108"/>
      <c r="U9" s="108"/>
      <c r="V9" s="108"/>
      <c r="W9" s="108"/>
      <c r="X9" s="108"/>
      <c r="Y9" s="108"/>
      <c r="Z9" s="108"/>
      <c r="AA9" s="108"/>
      <c r="AB9" s="108"/>
      <c r="AC9" s="108"/>
      <c r="AD9" s="108"/>
      <c r="AE9" s="108"/>
      <c r="AF9" s="108"/>
      <c r="AG9" s="108"/>
      <c r="AH9" s="288"/>
    </row>
    <row r="10" spans="1:34" ht="12.75" customHeight="1">
      <c r="A10" s="108"/>
      <c r="B10" s="1685"/>
      <c r="C10" s="1686"/>
      <c r="D10" s="1686"/>
      <c r="E10" s="1686"/>
      <c r="F10" s="1687"/>
      <c r="G10" s="1692"/>
      <c r="H10" s="1692"/>
      <c r="I10" s="1696"/>
      <c r="J10" s="1696"/>
      <c r="K10" s="1696"/>
      <c r="L10" s="1696"/>
      <c r="M10" s="1697"/>
      <c r="N10" s="1698"/>
      <c r="O10" s="1698"/>
      <c r="P10" s="1698"/>
      <c r="Q10" s="1691"/>
      <c r="R10" s="108"/>
      <c r="S10" s="108"/>
      <c r="T10" s="108"/>
      <c r="U10" s="108"/>
      <c r="V10" s="108"/>
      <c r="W10" s="108"/>
      <c r="X10" s="108"/>
      <c r="Y10" s="108"/>
      <c r="Z10" s="108"/>
      <c r="AA10" s="108"/>
      <c r="AB10" s="108"/>
      <c r="AC10" s="108"/>
      <c r="AD10" s="108"/>
      <c r="AE10" s="108"/>
      <c r="AF10" s="108"/>
      <c r="AG10" s="108"/>
      <c r="AH10" s="288"/>
    </row>
    <row r="11" spans="1:34" ht="12.75" customHeight="1">
      <c r="A11" s="108"/>
      <c r="B11" s="1685"/>
      <c r="C11" s="1686"/>
      <c r="D11" s="1686"/>
      <c r="E11" s="1686"/>
      <c r="F11" s="1687"/>
      <c r="G11" s="1692"/>
      <c r="H11" s="1692"/>
      <c r="I11" s="1692"/>
      <c r="J11" s="1692"/>
      <c r="K11" s="1692"/>
      <c r="L11" s="1692"/>
      <c r="M11" s="1699"/>
      <c r="N11" s="1699"/>
      <c r="O11" s="1699"/>
      <c r="P11" s="1699"/>
      <c r="Q11" s="1691"/>
      <c r="R11" s="108"/>
      <c r="S11" s="108"/>
      <c r="T11" s="108"/>
      <c r="U11" s="108"/>
      <c r="V11" s="108"/>
      <c r="W11" s="108"/>
      <c r="X11" s="108"/>
      <c r="Y11" s="108"/>
      <c r="Z11" s="108"/>
      <c r="AA11" s="108"/>
      <c r="AB11" s="108"/>
      <c r="AC11" s="108"/>
      <c r="AD11" s="108"/>
      <c r="AE11" s="108"/>
      <c r="AF11" s="108"/>
      <c r="AG11" s="108"/>
      <c r="AH11" s="288"/>
    </row>
    <row r="12" spans="1:34" ht="12.75" customHeight="1">
      <c r="A12" s="108"/>
      <c r="B12" s="1685"/>
      <c r="C12" s="1700"/>
      <c r="D12" s="1700"/>
      <c r="E12" s="1700"/>
      <c r="F12" s="1700"/>
      <c r="G12" s="1683"/>
      <c r="H12" s="1683"/>
      <c r="I12" s="1683"/>
      <c r="J12" s="1684"/>
      <c r="K12" s="1692"/>
      <c r="L12" s="1692"/>
      <c r="M12" s="1696"/>
      <c r="N12" s="1701"/>
      <c r="O12" s="1701"/>
      <c r="P12" s="1701"/>
      <c r="Q12" s="1691"/>
      <c r="R12" s="108"/>
      <c r="S12" s="108"/>
      <c r="T12" s="108"/>
      <c r="U12" s="108"/>
      <c r="V12" s="108"/>
      <c r="W12" s="108"/>
      <c r="X12" s="108"/>
      <c r="Y12" s="108"/>
      <c r="Z12" s="108"/>
      <c r="AA12" s="108"/>
      <c r="AB12" s="108"/>
      <c r="AC12" s="108"/>
      <c r="AD12" s="108"/>
      <c r="AE12" s="108"/>
      <c r="AF12" s="108"/>
      <c r="AG12" s="108"/>
      <c r="AH12" s="288"/>
    </row>
    <row r="13" spans="1:34" ht="12.75" customHeight="1">
      <c r="A13" s="108"/>
      <c r="B13" s="1685"/>
      <c r="C13" s="1700"/>
      <c r="D13" s="1700"/>
      <c r="E13" s="1700"/>
      <c r="F13" s="1700"/>
      <c r="G13" s="1702" t="s">
        <v>3453</v>
      </c>
      <c r="H13" s="1700"/>
      <c r="I13" s="1700"/>
      <c r="J13" s="1700"/>
      <c r="K13" s="1683"/>
      <c r="L13" s="1684"/>
      <c r="M13" s="1703"/>
      <c r="N13" s="1704"/>
      <c r="O13" s="1704"/>
      <c r="P13" s="1704"/>
      <c r="Q13" s="1705"/>
      <c r="R13" s="108"/>
      <c r="S13" s="108"/>
      <c r="T13" s="108"/>
      <c r="U13" s="108"/>
      <c r="V13" s="108"/>
      <c r="W13" s="108"/>
      <c r="X13" s="108"/>
      <c r="Y13" s="108"/>
      <c r="Z13" s="108"/>
      <c r="AA13" s="108"/>
      <c r="AB13" s="108"/>
      <c r="AC13" s="108"/>
      <c r="AD13" s="108"/>
      <c r="AE13" s="108"/>
      <c r="AF13" s="108"/>
      <c r="AG13" s="108"/>
      <c r="AH13" s="288"/>
    </row>
    <row r="14" spans="1:34" ht="12.75" customHeight="1">
      <c r="A14" s="108"/>
      <c r="B14" s="1685"/>
      <c r="C14" s="1700"/>
      <c r="D14" s="1700"/>
      <c r="E14" s="1700"/>
      <c r="F14" s="1700"/>
      <c r="G14" s="1700"/>
      <c r="H14" s="1700"/>
      <c r="I14" s="1688"/>
      <c r="J14" s="1695"/>
      <c r="K14" s="1695"/>
      <c r="L14" s="1695"/>
      <c r="M14" s="1706"/>
      <c r="N14" s="1707"/>
      <c r="O14" s="1707"/>
      <c r="P14" s="1707"/>
      <c r="Q14" s="1704"/>
      <c r="R14" s="1708"/>
      <c r="S14" s="108"/>
      <c r="T14" s="108"/>
      <c r="U14" s="108"/>
      <c r="V14" s="108"/>
      <c r="W14" s="108"/>
      <c r="X14" s="108"/>
      <c r="Y14" s="108"/>
      <c r="Z14" s="108"/>
      <c r="AA14" s="108"/>
      <c r="AB14" s="108"/>
      <c r="AC14" s="108"/>
      <c r="AD14" s="108"/>
      <c r="AE14" s="108"/>
      <c r="AF14" s="108"/>
      <c r="AG14" s="108"/>
      <c r="AH14" s="288"/>
    </row>
    <row r="15" spans="1:34" ht="12.75" customHeight="1">
      <c r="A15" s="108"/>
      <c r="B15" s="1709"/>
      <c r="C15" s="1710"/>
      <c r="D15" s="1700"/>
      <c r="E15" s="1700"/>
      <c r="F15" s="1700"/>
      <c r="G15" s="1700"/>
      <c r="H15" s="1711"/>
      <c r="I15" s="1698"/>
      <c r="J15" s="1698"/>
      <c r="K15" s="1698"/>
      <c r="L15" s="1698"/>
      <c r="M15" s="1712"/>
      <c r="N15" s="1713"/>
      <c r="O15" s="1713"/>
      <c r="P15" s="1713"/>
      <c r="Q15" s="1714"/>
      <c r="R15" s="1714"/>
      <c r="S15" s="1704"/>
      <c r="T15" s="1704"/>
      <c r="U15" s="1715"/>
      <c r="V15" s="1716"/>
      <c r="W15" s="1716"/>
      <c r="X15" s="1716"/>
      <c r="Y15" s="1717"/>
      <c r="Z15" s="108"/>
      <c r="AA15" s="1718"/>
      <c r="AB15" s="1708"/>
      <c r="AC15" s="108"/>
      <c r="AD15" s="108"/>
      <c r="AE15" s="108"/>
      <c r="AF15" s="108"/>
      <c r="AG15" s="108"/>
      <c r="AH15" s="288"/>
    </row>
    <row r="16" spans="1:34" ht="12.75" customHeight="1">
      <c r="A16" s="108"/>
      <c r="B16" s="108"/>
      <c r="C16" s="108"/>
      <c r="D16" s="1688"/>
      <c r="E16" s="1695"/>
      <c r="F16" s="1695"/>
      <c r="G16" s="1695"/>
      <c r="H16" s="1696"/>
      <c r="I16" s="1696"/>
      <c r="J16" s="1696"/>
      <c r="K16" s="1696"/>
      <c r="L16" s="1706"/>
      <c r="M16" s="1719"/>
      <c r="N16" s="1714"/>
      <c r="O16" s="1714"/>
      <c r="P16" s="1720"/>
      <c r="Q16" s="1714"/>
      <c r="R16" s="1714"/>
      <c r="S16" s="1714"/>
      <c r="T16" s="1707"/>
      <c r="U16" s="1721"/>
      <c r="V16" s="1722"/>
      <c r="W16" s="1722"/>
      <c r="X16" s="1722"/>
      <c r="Y16" s="1723"/>
      <c r="Z16" s="1724"/>
      <c r="AA16" s="1707"/>
      <c r="AB16" s="1707"/>
      <c r="AC16" s="1704"/>
      <c r="AD16" s="1708"/>
      <c r="AE16" s="108"/>
      <c r="AF16" s="108"/>
      <c r="AG16" s="108"/>
      <c r="AH16" s="288"/>
    </row>
    <row r="17" spans="1:34" ht="12.75" customHeight="1">
      <c r="A17" s="108"/>
      <c r="B17" s="108"/>
      <c r="C17" s="108"/>
      <c r="D17" s="1725"/>
      <c r="E17" s="1701"/>
      <c r="F17" s="1696"/>
      <c r="G17" s="1696"/>
      <c r="H17" s="1696"/>
      <c r="I17" s="1696"/>
      <c r="J17" s="1696"/>
      <c r="K17" s="1696"/>
      <c r="L17" s="1706"/>
      <c r="M17" s="1714"/>
      <c r="N17" s="1707"/>
      <c r="O17" s="1707"/>
      <c r="P17" s="1726"/>
      <c r="Q17" s="1714"/>
      <c r="R17" s="1714"/>
      <c r="S17" s="1707"/>
      <c r="T17" s="1727"/>
      <c r="U17" s="1728"/>
      <c r="V17" s="1722"/>
      <c r="W17" s="1722"/>
      <c r="X17" s="1722"/>
      <c r="Y17" s="1729"/>
      <c r="Z17" s="1730"/>
      <c r="AA17" s="1707"/>
      <c r="AB17" s="1707"/>
      <c r="AC17" s="1707"/>
      <c r="AD17" s="1731"/>
      <c r="AE17" s="108"/>
      <c r="AF17" s="108"/>
      <c r="AG17" s="108"/>
      <c r="AH17" s="288"/>
    </row>
    <row r="18" spans="1:34" ht="12.75" customHeight="1">
      <c r="A18" s="108"/>
      <c r="B18" s="108"/>
      <c r="C18" s="108"/>
      <c r="D18" s="110"/>
      <c r="E18" s="110"/>
      <c r="F18" s="1732"/>
      <c r="G18" s="1699"/>
      <c r="H18" s="1699"/>
      <c r="I18" s="1699"/>
      <c r="J18" s="1733"/>
      <c r="K18" s="1696"/>
      <c r="L18" s="1706"/>
      <c r="M18" s="1734"/>
      <c r="N18" s="1727"/>
      <c r="O18" s="1727"/>
      <c r="P18" s="1735"/>
      <c r="Q18" s="1715"/>
      <c r="R18" s="1716"/>
      <c r="S18" s="1716"/>
      <c r="T18" s="1716"/>
      <c r="U18" s="1736"/>
      <c r="V18" s="1737"/>
      <c r="W18" s="1738"/>
      <c r="X18" s="1739"/>
      <c r="Y18" s="1729"/>
      <c r="Z18" s="1730"/>
      <c r="AA18" s="1707"/>
      <c r="AB18" s="1707"/>
      <c r="AC18" s="1707"/>
      <c r="AD18" s="1731"/>
      <c r="AE18" s="108"/>
      <c r="AF18" s="108"/>
      <c r="AG18" s="108"/>
      <c r="AH18" s="288"/>
    </row>
    <row r="19" spans="1:34" ht="12.75" customHeight="1">
      <c r="A19" s="108"/>
      <c r="B19" s="108"/>
      <c r="C19" s="108"/>
      <c r="D19" s="108"/>
      <c r="E19" s="108"/>
      <c r="F19" s="1740"/>
      <c r="G19" s="1692"/>
      <c r="H19" s="1692"/>
      <c r="I19" s="1692"/>
      <c r="J19" s="1692"/>
      <c r="K19" s="1715"/>
      <c r="L19" s="1741"/>
      <c r="M19" s="1742"/>
      <c r="N19" s="1743"/>
      <c r="O19" s="1743"/>
      <c r="P19" s="1741"/>
      <c r="Q19" s="1722"/>
      <c r="R19" s="1722"/>
      <c r="S19" s="1722"/>
      <c r="T19" s="1722"/>
      <c r="U19" s="1736"/>
      <c r="V19" s="1743"/>
      <c r="W19" s="1743"/>
      <c r="X19" s="1743"/>
      <c r="Y19" s="1743"/>
      <c r="Z19" s="1730"/>
      <c r="AA19" s="1707"/>
      <c r="AB19" s="1707"/>
      <c r="AC19" s="1707"/>
      <c r="AD19" s="1731"/>
      <c r="AE19" s="108"/>
      <c r="AF19" s="108"/>
      <c r="AG19" s="108"/>
      <c r="AH19" s="288"/>
    </row>
    <row r="20" spans="1:34" ht="12.75" customHeight="1">
      <c r="A20" s="108"/>
      <c r="B20" s="108"/>
      <c r="C20" s="108"/>
      <c r="D20" s="108"/>
      <c r="E20" s="108"/>
      <c r="F20" s="1725"/>
      <c r="G20" s="1701"/>
      <c r="H20" s="1701"/>
      <c r="I20" s="1701"/>
      <c r="J20" s="1712"/>
      <c r="K20" s="1743"/>
      <c r="L20" s="1743"/>
      <c r="M20" s="1743"/>
      <c r="N20" s="1729"/>
      <c r="O20" s="1722"/>
      <c r="P20" s="1736"/>
      <c r="Q20" s="1739"/>
      <c r="R20" s="1739"/>
      <c r="S20" s="1739"/>
      <c r="T20" s="1739"/>
      <c r="U20" s="1744"/>
      <c r="V20" s="1743"/>
      <c r="W20" s="1743"/>
      <c r="X20" s="1743"/>
      <c r="Y20" s="1743"/>
      <c r="Z20" s="1745"/>
      <c r="AA20" s="1707"/>
      <c r="AB20" s="1707"/>
      <c r="AC20" s="1707"/>
      <c r="AD20" s="1731"/>
      <c r="AE20" s="108"/>
      <c r="AF20" s="108"/>
      <c r="AG20" s="108"/>
      <c r="AH20" s="288"/>
    </row>
    <row r="21" spans="1:34" ht="12.75" customHeight="1">
      <c r="A21" s="108"/>
      <c r="B21" s="108"/>
      <c r="C21" s="108"/>
      <c r="D21" s="108"/>
      <c r="E21" s="108"/>
      <c r="F21" s="108"/>
      <c r="G21" s="108"/>
      <c r="H21" s="108"/>
      <c r="I21" s="1721"/>
      <c r="J21" s="1722"/>
      <c r="K21" s="1743"/>
      <c r="L21" s="1743"/>
      <c r="M21" s="1743"/>
      <c r="N21" s="1738"/>
      <c r="O21" s="1739"/>
      <c r="P21" s="1736"/>
      <c r="Q21" s="1743"/>
      <c r="R21" s="1743"/>
      <c r="S21" s="1743"/>
      <c r="T21" s="1743"/>
      <c r="U21" s="1743"/>
      <c r="V21" s="1743"/>
      <c r="W21" s="1743"/>
      <c r="X21" s="1743"/>
      <c r="Y21" s="1745"/>
      <c r="Z21" s="1707"/>
      <c r="AA21" s="1746"/>
      <c r="AB21" s="1746"/>
      <c r="AC21" s="1746"/>
      <c r="AD21" s="1747"/>
      <c r="AE21" s="108"/>
      <c r="AF21" s="108"/>
      <c r="AG21" s="108"/>
      <c r="AH21" s="288"/>
    </row>
    <row r="22" spans="1:34" ht="12.75" customHeight="1">
      <c r="A22" s="108"/>
      <c r="B22" s="108"/>
      <c r="C22" s="108"/>
      <c r="D22" s="108"/>
      <c r="E22" s="108"/>
      <c r="F22" s="108"/>
      <c r="G22" s="108"/>
      <c r="H22" s="108"/>
      <c r="I22" s="1748"/>
      <c r="J22" s="1749"/>
      <c r="K22" s="1749"/>
      <c r="L22" s="1749"/>
      <c r="M22" s="1749"/>
      <c r="N22" s="1749"/>
      <c r="O22" s="1749"/>
      <c r="P22" s="1750"/>
      <c r="Q22" s="1751"/>
      <c r="R22" s="1749"/>
      <c r="S22" s="1749"/>
      <c r="T22" s="1749"/>
      <c r="U22" s="1749"/>
      <c r="V22" s="1749"/>
      <c r="W22" s="1749"/>
      <c r="X22" s="1749"/>
      <c r="Y22" s="1719"/>
      <c r="Z22" s="1707"/>
      <c r="AA22" s="1707"/>
      <c r="AB22" s="1707"/>
      <c r="AC22" s="1707"/>
      <c r="AD22" s="1731"/>
      <c r="AE22" s="108"/>
      <c r="AF22" s="108"/>
      <c r="AG22" s="108"/>
      <c r="AH22" s="288"/>
    </row>
    <row r="23" spans="1:34" ht="12" customHeight="1">
      <c r="A23" s="108"/>
      <c r="B23" s="108"/>
      <c r="C23" s="108"/>
      <c r="D23" s="108"/>
      <c r="E23" s="108"/>
      <c r="F23" s="108"/>
      <c r="G23" s="108"/>
      <c r="H23" s="108"/>
      <c r="I23" s="108"/>
      <c r="J23" s="108"/>
      <c r="K23" s="108"/>
      <c r="L23" s="108"/>
      <c r="M23" s="108"/>
      <c r="N23" s="108"/>
      <c r="O23" s="108"/>
      <c r="P23" s="108"/>
      <c r="Q23" s="1752"/>
      <c r="R23" s="108"/>
      <c r="S23" s="108"/>
      <c r="T23" s="108"/>
      <c r="U23" s="108"/>
      <c r="V23" s="1753"/>
      <c r="W23" s="1753"/>
      <c r="X23" s="145"/>
      <c r="Y23" s="1719"/>
      <c r="Z23" s="1707"/>
      <c r="AA23" s="1707"/>
      <c r="AB23" s="1707"/>
      <c r="AC23" s="1707"/>
      <c r="AD23" s="1731"/>
      <c r="AE23" s="108"/>
      <c r="AF23" s="108"/>
      <c r="AG23" s="108"/>
      <c r="AH23" s="288"/>
    </row>
    <row r="24" spans="1:34" ht="18.75">
      <c r="A24" s="108"/>
      <c r="B24" s="1754" t="s">
        <v>3452</v>
      </c>
      <c r="C24" s="108"/>
      <c r="D24" s="108"/>
      <c r="E24" s="108"/>
      <c r="F24" s="108"/>
      <c r="G24" s="108"/>
      <c r="H24" s="108"/>
      <c r="I24" s="108"/>
      <c r="J24" s="108"/>
      <c r="K24" s="108"/>
      <c r="L24" s="108"/>
      <c r="M24" s="108"/>
      <c r="N24" s="108"/>
      <c r="O24" s="108"/>
      <c r="P24" s="108"/>
      <c r="Q24" s="108"/>
      <c r="R24" s="108"/>
      <c r="S24" s="108"/>
      <c r="T24" s="108"/>
      <c r="U24" s="108"/>
      <c r="V24" s="145"/>
      <c r="W24" s="120"/>
      <c r="X24" s="1718"/>
      <c r="Y24" s="1707"/>
      <c r="Z24" s="1707"/>
      <c r="AA24" s="1707"/>
      <c r="AB24" s="1707"/>
      <c r="AC24" s="1707"/>
      <c r="AD24" s="1731"/>
      <c r="AE24" s="2153"/>
      <c r="AF24" s="108"/>
      <c r="AG24" s="108"/>
      <c r="AH24" s="288"/>
    </row>
    <row r="25" spans="1:34" ht="18.75">
      <c r="A25" s="108"/>
      <c r="B25" s="108"/>
      <c r="C25" s="108" t="s">
        <v>3451</v>
      </c>
      <c r="D25" s="108"/>
      <c r="E25" s="108"/>
      <c r="F25" s="108"/>
      <c r="G25" s="108"/>
      <c r="H25" s="108"/>
      <c r="I25" s="108"/>
      <c r="J25" s="108"/>
      <c r="K25" s="108"/>
      <c r="L25" s="108"/>
      <c r="M25" s="108"/>
      <c r="N25" s="108"/>
      <c r="O25" s="108"/>
      <c r="P25" s="108"/>
      <c r="Q25" s="108"/>
      <c r="R25" s="108"/>
      <c r="S25" s="108"/>
      <c r="T25" s="108"/>
      <c r="U25" s="108"/>
      <c r="V25" s="145"/>
      <c r="W25" s="1718"/>
      <c r="X25" s="1707"/>
      <c r="Y25" s="1707"/>
      <c r="Z25" s="1707"/>
      <c r="AA25" s="1707"/>
      <c r="AB25" s="1707"/>
      <c r="AC25" s="1707"/>
      <c r="AD25" s="1731"/>
      <c r="AE25" s="108"/>
      <c r="AF25" s="108"/>
      <c r="AG25" s="108"/>
      <c r="AH25" s="288"/>
    </row>
    <row r="26" spans="1:34" ht="18.75">
      <c r="A26" s="108"/>
      <c r="B26" s="108"/>
      <c r="C26" s="108" t="s">
        <v>3450</v>
      </c>
      <c r="D26" s="108"/>
      <c r="E26" s="108"/>
      <c r="F26" s="108"/>
      <c r="G26" s="108"/>
      <c r="H26" s="108"/>
      <c r="I26" s="108"/>
      <c r="J26" s="108"/>
      <c r="K26" s="108"/>
      <c r="L26" s="108"/>
      <c r="M26" s="108"/>
      <c r="N26" s="108"/>
      <c r="O26" s="108"/>
      <c r="P26" s="108"/>
      <c r="Q26" s="108"/>
      <c r="R26" s="108"/>
      <c r="S26" s="108"/>
      <c r="T26" s="108"/>
      <c r="U26" s="108"/>
      <c r="V26" s="145"/>
      <c r="W26" s="1719"/>
      <c r="X26" s="1707"/>
      <c r="Y26" s="1707"/>
      <c r="Z26" s="1707"/>
      <c r="AA26" s="1707"/>
      <c r="AB26" s="1707"/>
      <c r="AC26" s="1707"/>
      <c r="AD26" s="1731"/>
      <c r="AE26" s="108"/>
      <c r="AF26" s="108"/>
      <c r="AG26" s="108"/>
      <c r="AH26" s="288"/>
    </row>
    <row r="27" spans="1:34" ht="18.75">
      <c r="A27" s="108"/>
      <c r="B27" s="108"/>
      <c r="C27" s="108" t="s">
        <v>3449</v>
      </c>
      <c r="D27" s="108"/>
      <c r="E27" s="108"/>
      <c r="F27" s="108"/>
      <c r="G27" s="108"/>
      <c r="H27" s="108"/>
      <c r="I27" s="108"/>
      <c r="J27" s="108"/>
      <c r="K27" s="108"/>
      <c r="L27" s="108"/>
      <c r="M27" s="108"/>
      <c r="N27" s="108"/>
      <c r="O27" s="108"/>
      <c r="P27" s="108"/>
      <c r="Q27" s="108"/>
      <c r="R27" s="108"/>
      <c r="S27" s="108"/>
      <c r="T27" s="108"/>
      <c r="U27" s="108"/>
      <c r="V27" s="145"/>
      <c r="W27" s="1734"/>
      <c r="X27" s="1727"/>
      <c r="Y27" s="1727"/>
      <c r="Z27" s="1727"/>
      <c r="AA27" s="1727"/>
      <c r="AB27" s="1727"/>
      <c r="AC27" s="1727"/>
      <c r="AD27" s="1735"/>
      <c r="AE27" s="108"/>
      <c r="AF27" s="108"/>
      <c r="AG27" s="108"/>
      <c r="AH27" s="288"/>
    </row>
    <row r="28" spans="1:34" ht="18.75">
      <c r="A28" s="108"/>
      <c r="B28" s="108"/>
      <c r="C28" s="108" t="s">
        <v>3448</v>
      </c>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288"/>
    </row>
    <row r="29" spans="1:34" ht="18.75">
      <c r="A29" s="108"/>
      <c r="B29" s="108"/>
      <c r="C29" s="108" t="s">
        <v>3447</v>
      </c>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288"/>
    </row>
    <row r="30" spans="1:34" ht="18.75">
      <c r="A30" s="108"/>
      <c r="B30" s="108"/>
      <c r="C30" s="108" t="s">
        <v>3446</v>
      </c>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288"/>
    </row>
    <row r="31" spans="1:34" ht="6" customHeigh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288"/>
    </row>
    <row r="32" spans="1:34" ht="18.75">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22" t="s">
        <v>3434</v>
      </c>
      <c r="AE32" s="108"/>
      <c r="AF32" s="108"/>
      <c r="AG32" s="108"/>
      <c r="AH32" s="288"/>
    </row>
    <row r="33" spans="1:34" ht="18.75">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288"/>
    </row>
    <row r="34" spans="1:34" ht="18.75">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row>
    <row r="35" spans="1:34">
      <c r="D35" s="530"/>
      <c r="E35" s="530"/>
      <c r="F35" s="530"/>
      <c r="G35" s="530"/>
      <c r="H35" s="530"/>
      <c r="I35" s="530"/>
      <c r="J35" s="530"/>
      <c r="K35" s="530"/>
    </row>
    <row r="36" spans="1:34">
      <c r="I36" s="529"/>
    </row>
  </sheetData>
  <phoneticPr fontId="2"/>
  <hyperlinks>
    <hyperlink ref="AG2" location="目次!F72" display="目　次" xr:uid="{00000000-0004-0000-3B00-000000000000}"/>
  </hyperlinks>
  <pageMargins left="0.86614173228346458" right="0.86614173228346458" top="0.98425196850393704" bottom="0.98425196850393704"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Q38"/>
  <sheetViews>
    <sheetView showGridLines="0" workbookViewId="0">
      <selection activeCell="P2" sqref="P2"/>
    </sheetView>
  </sheetViews>
  <sheetFormatPr defaultRowHeight="18.75"/>
  <cols>
    <col min="1" max="1" width="8.375" style="64" customWidth="1"/>
    <col min="2" max="2" width="7.875" style="85" customWidth="1"/>
    <col min="3" max="3" width="9" style="64"/>
    <col min="4" max="4" width="10.375" style="64" bestFit="1" customWidth="1"/>
    <col min="5" max="5" width="7.125" style="64" customWidth="1"/>
    <col min="6" max="6" width="5" style="531" customWidth="1"/>
    <col min="7" max="7" width="7.625" style="531" customWidth="1"/>
    <col min="8" max="8" width="6.75" style="531" customWidth="1"/>
    <col min="9" max="9" width="4.625" style="64" customWidth="1"/>
    <col min="10" max="13" width="3.625" style="64" customWidth="1"/>
    <col min="14" max="14" width="4.25" style="64" customWidth="1"/>
    <col min="15" max="16384" width="9" style="64"/>
  </cols>
  <sheetData>
    <row r="1" spans="1:17" ht="19.5" customHeight="1" thickBot="1">
      <c r="A1" s="128" t="s">
        <v>3509</v>
      </c>
      <c r="B1" s="3413"/>
      <c r="I1" s="87"/>
      <c r="J1" s="2817"/>
      <c r="K1" s="2817"/>
      <c r="L1" s="2817"/>
      <c r="M1" s="2817"/>
      <c r="N1" s="2525"/>
      <c r="O1" s="1670"/>
      <c r="P1" s="498"/>
      <c r="Q1" s="498"/>
    </row>
    <row r="2" spans="1:17" s="65" customFormat="1" ht="15.95" customHeight="1">
      <c r="A2" s="5680" t="s">
        <v>3508</v>
      </c>
      <c r="B2" s="1755" t="s">
        <v>3507</v>
      </c>
      <c r="C2" s="104"/>
      <c r="D2" s="104"/>
      <c r="E2" s="5682" t="s">
        <v>3506</v>
      </c>
      <c r="F2" s="5619" t="s">
        <v>3505</v>
      </c>
      <c r="G2" s="5683" t="s">
        <v>3504</v>
      </c>
      <c r="H2" s="105" t="s">
        <v>3503</v>
      </c>
      <c r="I2" s="104"/>
      <c r="J2" s="104"/>
      <c r="K2" s="104"/>
      <c r="L2" s="104"/>
      <c r="M2" s="134"/>
      <c r="N2" s="5684" t="s">
        <v>3502</v>
      </c>
      <c r="P2" s="5207" t="s">
        <v>8125</v>
      </c>
    </row>
    <row r="3" spans="1:17" s="65" customFormat="1" ht="96.75" customHeight="1">
      <c r="A3" s="5681"/>
      <c r="B3" s="1756" t="s">
        <v>3501</v>
      </c>
      <c r="C3" s="1757" t="s">
        <v>3500</v>
      </c>
      <c r="D3" s="1757" t="s">
        <v>3499</v>
      </c>
      <c r="E3" s="5618"/>
      <c r="F3" s="5621"/>
      <c r="G3" s="5638"/>
      <c r="H3" s="1758" t="s">
        <v>3498</v>
      </c>
      <c r="I3" s="1758" t="s">
        <v>3497</v>
      </c>
      <c r="J3" s="1759" t="s">
        <v>3496</v>
      </c>
      <c r="K3" s="1759" t="s">
        <v>3495</v>
      </c>
      <c r="L3" s="1759" t="s">
        <v>3494</v>
      </c>
      <c r="M3" s="1760" t="s">
        <v>3493</v>
      </c>
      <c r="N3" s="5685"/>
    </row>
    <row r="4" spans="1:17" ht="19.5">
      <c r="A4" s="1761" t="s">
        <v>3492</v>
      </c>
      <c r="B4" s="2973"/>
      <c r="C4" s="3414"/>
      <c r="D4" s="3415">
        <v>3651.65</v>
      </c>
      <c r="E4" s="2010" t="s">
        <v>219</v>
      </c>
      <c r="F4" s="2969" t="s">
        <v>3489</v>
      </c>
      <c r="G4" s="3416" t="s">
        <v>3491</v>
      </c>
      <c r="H4" s="3417"/>
      <c r="I4" s="1657">
        <v>11</v>
      </c>
      <c r="J4" s="1657">
        <v>1</v>
      </c>
      <c r="K4" s="1657">
        <v>1</v>
      </c>
      <c r="L4" s="1657">
        <v>1</v>
      </c>
      <c r="M4" s="1657" t="s">
        <v>763</v>
      </c>
      <c r="N4" s="1657" t="s">
        <v>219</v>
      </c>
    </row>
    <row r="5" spans="1:17" ht="30" customHeight="1">
      <c r="A5" s="1761" t="s">
        <v>508</v>
      </c>
      <c r="B5" s="2470">
        <v>2786</v>
      </c>
      <c r="C5" s="3414" t="s">
        <v>3241</v>
      </c>
      <c r="D5" s="3415">
        <v>594.70000000000005</v>
      </c>
      <c r="E5" s="2010" t="s">
        <v>219</v>
      </c>
      <c r="F5" s="2969" t="s">
        <v>3474</v>
      </c>
      <c r="G5" s="2969" t="s">
        <v>3490</v>
      </c>
      <c r="H5" s="2969"/>
      <c r="I5" s="1657">
        <v>5</v>
      </c>
      <c r="J5" s="1657" t="s">
        <v>763</v>
      </c>
      <c r="K5" s="1657" t="s">
        <v>763</v>
      </c>
      <c r="L5" s="1657" t="s">
        <v>763</v>
      </c>
      <c r="M5" s="1657" t="s">
        <v>763</v>
      </c>
      <c r="N5" s="1657">
        <v>1</v>
      </c>
    </row>
    <row r="6" spans="1:17" ht="30" customHeight="1">
      <c r="A6" s="1761" t="s">
        <v>505</v>
      </c>
      <c r="B6" s="2470">
        <v>2477</v>
      </c>
      <c r="C6" s="3414" t="s">
        <v>3241</v>
      </c>
      <c r="D6" s="3415">
        <v>911.6</v>
      </c>
      <c r="E6" s="2010" t="s">
        <v>219</v>
      </c>
      <c r="F6" s="2969" t="s">
        <v>3489</v>
      </c>
      <c r="G6" s="3418" t="s">
        <v>3488</v>
      </c>
      <c r="H6" s="2969"/>
      <c r="I6" s="1657">
        <v>5</v>
      </c>
      <c r="J6" s="1657">
        <v>1</v>
      </c>
      <c r="K6" s="1657" t="s">
        <v>763</v>
      </c>
      <c r="L6" s="1657" t="s">
        <v>763</v>
      </c>
      <c r="M6" s="1657">
        <v>1</v>
      </c>
      <c r="N6" s="1657" t="s">
        <v>219</v>
      </c>
    </row>
    <row r="7" spans="1:17" ht="30" customHeight="1">
      <c r="A7" s="1761" t="s">
        <v>502</v>
      </c>
      <c r="B7" s="2470">
        <v>4586</v>
      </c>
      <c r="C7" s="3414" t="s">
        <v>3241</v>
      </c>
      <c r="D7" s="3415">
        <v>937.2</v>
      </c>
      <c r="E7" s="2010" t="s">
        <v>219</v>
      </c>
      <c r="F7" s="2969" t="s">
        <v>3487</v>
      </c>
      <c r="G7" s="2969" t="s">
        <v>3214</v>
      </c>
      <c r="H7" s="2969"/>
      <c r="I7" s="1657">
        <v>4</v>
      </c>
      <c r="J7" s="1657">
        <v>1</v>
      </c>
      <c r="K7" s="1657">
        <v>1</v>
      </c>
      <c r="L7" s="1657">
        <v>1</v>
      </c>
      <c r="M7" s="1657">
        <v>1</v>
      </c>
      <c r="N7" s="1657" t="s">
        <v>219</v>
      </c>
    </row>
    <row r="8" spans="1:17" ht="30" customHeight="1">
      <c r="A8" s="1761" t="s">
        <v>499</v>
      </c>
      <c r="B8" s="2470">
        <v>3232</v>
      </c>
      <c r="C8" s="3414" t="s">
        <v>3241</v>
      </c>
      <c r="D8" s="3415">
        <v>896</v>
      </c>
      <c r="E8" s="2010" t="s">
        <v>219</v>
      </c>
      <c r="F8" s="2969" t="s">
        <v>3474</v>
      </c>
      <c r="G8" s="2969" t="s">
        <v>3214</v>
      </c>
      <c r="H8" s="2969"/>
      <c r="I8" s="1657">
        <v>5</v>
      </c>
      <c r="J8" s="1657">
        <v>1</v>
      </c>
      <c r="K8" s="1657">
        <v>1</v>
      </c>
      <c r="L8" s="1657" t="s">
        <v>763</v>
      </c>
      <c r="M8" s="1657">
        <v>1</v>
      </c>
      <c r="N8" s="1657" t="s">
        <v>219</v>
      </c>
    </row>
    <row r="9" spans="1:17" ht="30" customHeight="1">
      <c r="A9" s="1761" t="s">
        <v>496</v>
      </c>
      <c r="B9" s="2470">
        <v>2693</v>
      </c>
      <c r="C9" s="3414" t="s">
        <v>3241</v>
      </c>
      <c r="D9" s="3415">
        <v>644.9</v>
      </c>
      <c r="E9" s="2010" t="s">
        <v>219</v>
      </c>
      <c r="F9" s="2969" t="s">
        <v>3486</v>
      </c>
      <c r="G9" s="2969" t="s">
        <v>3214</v>
      </c>
      <c r="H9" s="2969"/>
      <c r="I9" s="1657">
        <v>4</v>
      </c>
      <c r="J9" s="1657">
        <v>1</v>
      </c>
      <c r="K9" s="1657">
        <v>1</v>
      </c>
      <c r="L9" s="1657" t="s">
        <v>763</v>
      </c>
      <c r="M9" s="1657">
        <v>1</v>
      </c>
      <c r="N9" s="1657">
        <v>6</v>
      </c>
    </row>
    <row r="10" spans="1:17" ht="33" customHeight="1">
      <c r="A10" s="1762" t="s">
        <v>3485</v>
      </c>
      <c r="B10" s="2471">
        <f>SUM(B5:B9)</f>
        <v>15774</v>
      </c>
      <c r="C10" s="3419">
        <v>95.89</v>
      </c>
      <c r="D10" s="3420">
        <f>SUM(D4:D9)</f>
        <v>7636.05</v>
      </c>
      <c r="E10" s="3421" t="s">
        <v>219</v>
      </c>
      <c r="F10" s="2970"/>
      <c r="G10" s="2970"/>
      <c r="H10" s="2970"/>
      <c r="I10" s="2976">
        <f t="shared" ref="I10:N10" si="0">SUM(I4:I9)</f>
        <v>34</v>
      </c>
      <c r="J10" s="2976">
        <f t="shared" si="0"/>
        <v>5</v>
      </c>
      <c r="K10" s="2976">
        <f t="shared" si="0"/>
        <v>4</v>
      </c>
      <c r="L10" s="2976">
        <f t="shared" si="0"/>
        <v>2</v>
      </c>
      <c r="M10" s="2976">
        <f t="shared" si="0"/>
        <v>4</v>
      </c>
      <c r="N10" s="2976">
        <f t="shared" si="0"/>
        <v>7</v>
      </c>
    </row>
    <row r="11" spans="1:17" ht="15.75" customHeight="1">
      <c r="A11" s="1761"/>
      <c r="B11" s="2973"/>
      <c r="C11" s="3414"/>
      <c r="D11" s="3415"/>
      <c r="E11" s="2010"/>
      <c r="F11" s="2969"/>
      <c r="G11" s="2969"/>
      <c r="H11" s="2969"/>
      <c r="I11" s="1656"/>
      <c r="J11" s="1656"/>
      <c r="K11" s="1656"/>
      <c r="L11" s="1656"/>
      <c r="M11" s="1656"/>
      <c r="N11" s="3422"/>
    </row>
    <row r="12" spans="1:17" ht="30" customHeight="1">
      <c r="A12" s="1761" t="s">
        <v>493</v>
      </c>
      <c r="B12" s="2470">
        <v>4151</v>
      </c>
      <c r="C12" s="3414">
        <v>8.94</v>
      </c>
      <c r="D12" s="3415">
        <v>808.3</v>
      </c>
      <c r="E12" s="3422">
        <v>93.3</v>
      </c>
      <c r="F12" s="2969" t="s">
        <v>3484</v>
      </c>
      <c r="G12" s="2969" t="s">
        <v>3214</v>
      </c>
      <c r="H12" s="2969"/>
      <c r="I12" s="1657">
        <v>6</v>
      </c>
      <c r="J12" s="1657">
        <v>1</v>
      </c>
      <c r="K12" s="1657">
        <v>1</v>
      </c>
      <c r="L12" s="1657">
        <v>1</v>
      </c>
      <c r="M12" s="1657">
        <v>1</v>
      </c>
      <c r="N12" s="1657" t="s">
        <v>219</v>
      </c>
    </row>
    <row r="13" spans="1:17" ht="30" customHeight="1">
      <c r="A13" s="1761" t="s">
        <v>490</v>
      </c>
      <c r="B13" s="2470">
        <v>12783</v>
      </c>
      <c r="C13" s="3414">
        <v>6.82</v>
      </c>
      <c r="D13" s="3415">
        <v>1914.3</v>
      </c>
      <c r="E13" s="3422">
        <v>200.4</v>
      </c>
      <c r="F13" s="2969" t="s">
        <v>3483</v>
      </c>
      <c r="G13" s="2969" t="s">
        <v>3214</v>
      </c>
      <c r="H13" s="2969"/>
      <c r="I13" s="1657">
        <v>10</v>
      </c>
      <c r="J13" s="1657">
        <v>1</v>
      </c>
      <c r="K13" s="1657">
        <v>1</v>
      </c>
      <c r="L13" s="1657" t="s">
        <v>763</v>
      </c>
      <c r="M13" s="1657">
        <v>1</v>
      </c>
      <c r="N13" s="1657">
        <v>12</v>
      </c>
    </row>
    <row r="14" spans="1:17" ht="30" customHeight="1">
      <c r="A14" s="1761" t="s">
        <v>487</v>
      </c>
      <c r="B14" s="2470">
        <v>2611</v>
      </c>
      <c r="C14" s="3414">
        <v>12.23</v>
      </c>
      <c r="D14" s="3415">
        <v>993.1</v>
      </c>
      <c r="E14" s="3422">
        <v>86.1</v>
      </c>
      <c r="F14" s="2969" t="s">
        <v>3481</v>
      </c>
      <c r="G14" s="2969" t="s">
        <v>3214</v>
      </c>
      <c r="H14" s="2969"/>
      <c r="I14" s="1657">
        <v>5</v>
      </c>
      <c r="J14" s="1657">
        <v>1</v>
      </c>
      <c r="K14" s="1657">
        <v>1</v>
      </c>
      <c r="L14" s="1657" t="s">
        <v>763</v>
      </c>
      <c r="M14" s="1657" t="s">
        <v>763</v>
      </c>
      <c r="N14" s="1657">
        <v>6</v>
      </c>
    </row>
    <row r="15" spans="1:17" ht="30" customHeight="1">
      <c r="A15" s="1761" t="s">
        <v>484</v>
      </c>
      <c r="B15" s="2470">
        <v>1168</v>
      </c>
      <c r="C15" s="3414">
        <v>16.34</v>
      </c>
      <c r="D15" s="3415">
        <v>642.78</v>
      </c>
      <c r="E15" s="3422">
        <v>78.900000000000006</v>
      </c>
      <c r="F15" s="2969" t="s">
        <v>3482</v>
      </c>
      <c r="G15" s="2969" t="s">
        <v>3214</v>
      </c>
      <c r="H15" s="2969"/>
      <c r="I15" s="1657">
        <v>4</v>
      </c>
      <c r="J15" s="1657">
        <v>1</v>
      </c>
      <c r="K15" s="1657">
        <v>1</v>
      </c>
      <c r="L15" s="1657" t="s">
        <v>763</v>
      </c>
      <c r="M15" s="1657" t="s">
        <v>763</v>
      </c>
      <c r="N15" s="1657">
        <v>6</v>
      </c>
    </row>
    <row r="16" spans="1:17" ht="30" customHeight="1">
      <c r="A16" s="1761" t="s">
        <v>481</v>
      </c>
      <c r="B16" s="2470">
        <v>1457</v>
      </c>
      <c r="C16" s="3414">
        <v>58.45</v>
      </c>
      <c r="D16" s="3415">
        <v>797.2</v>
      </c>
      <c r="E16" s="3422">
        <v>79.5</v>
      </c>
      <c r="F16" s="2969" t="s">
        <v>3481</v>
      </c>
      <c r="G16" s="2969" t="s">
        <v>3480</v>
      </c>
      <c r="H16" s="2969"/>
      <c r="I16" s="1657">
        <v>5</v>
      </c>
      <c r="J16" s="1657">
        <v>1</v>
      </c>
      <c r="K16" s="1657">
        <v>1</v>
      </c>
      <c r="L16" s="1657" t="s">
        <v>763</v>
      </c>
      <c r="M16" s="1657" t="s">
        <v>763</v>
      </c>
      <c r="N16" s="1657">
        <v>10</v>
      </c>
    </row>
    <row r="17" spans="1:14" ht="13.5" customHeight="1">
      <c r="A17" s="1761"/>
      <c r="B17" s="2470"/>
      <c r="C17" s="3414"/>
      <c r="D17" s="3415"/>
      <c r="E17" s="3422"/>
      <c r="F17" s="2969"/>
      <c r="G17" s="2969"/>
      <c r="H17" s="2969"/>
      <c r="I17" s="1657"/>
      <c r="J17" s="1657"/>
      <c r="K17" s="1657"/>
      <c r="L17" s="1657"/>
      <c r="M17" s="1657"/>
      <c r="N17" s="1657"/>
    </row>
    <row r="18" spans="1:14" ht="30" customHeight="1">
      <c r="A18" s="1761" t="s">
        <v>478</v>
      </c>
      <c r="B18" s="2470">
        <v>2583</v>
      </c>
      <c r="C18" s="3414">
        <v>12.17</v>
      </c>
      <c r="D18" s="3415">
        <v>815</v>
      </c>
      <c r="E18" s="3422">
        <v>97.7</v>
      </c>
      <c r="F18" s="2969" t="s">
        <v>3477</v>
      </c>
      <c r="G18" s="2969" t="s">
        <v>3214</v>
      </c>
      <c r="H18" s="2969"/>
      <c r="I18" s="1657">
        <v>6</v>
      </c>
      <c r="J18" s="1657">
        <v>1</v>
      </c>
      <c r="K18" s="1657">
        <v>1</v>
      </c>
      <c r="L18" s="1657" t="s">
        <v>763</v>
      </c>
      <c r="M18" s="1657">
        <v>1</v>
      </c>
      <c r="N18" s="1657">
        <v>4</v>
      </c>
    </row>
    <row r="19" spans="1:14" ht="30" customHeight="1">
      <c r="A19" s="1761" t="s">
        <v>475</v>
      </c>
      <c r="B19" s="2470">
        <v>6620</v>
      </c>
      <c r="C19" s="3414">
        <v>7.87</v>
      </c>
      <c r="D19" s="3415">
        <v>1570.3</v>
      </c>
      <c r="E19" s="3422">
        <v>128.80000000000001</v>
      </c>
      <c r="F19" s="2969" t="s">
        <v>3479</v>
      </c>
      <c r="G19" s="2969" t="s">
        <v>3214</v>
      </c>
      <c r="H19" s="2969"/>
      <c r="I19" s="1657">
        <v>7</v>
      </c>
      <c r="J19" s="1657">
        <v>1</v>
      </c>
      <c r="K19" s="1657">
        <v>1</v>
      </c>
      <c r="L19" s="1657" t="s">
        <v>763</v>
      </c>
      <c r="M19" s="1657">
        <v>1</v>
      </c>
      <c r="N19" s="1657">
        <v>5</v>
      </c>
    </row>
    <row r="20" spans="1:14" ht="30" customHeight="1">
      <c r="A20" s="1761" t="s">
        <v>472</v>
      </c>
      <c r="B20" s="2470">
        <v>1957</v>
      </c>
      <c r="C20" s="3414">
        <v>6.28</v>
      </c>
      <c r="D20" s="3415">
        <v>701.4</v>
      </c>
      <c r="E20" s="3422">
        <v>75.599999999999994</v>
      </c>
      <c r="F20" s="2969" t="s">
        <v>3478</v>
      </c>
      <c r="G20" s="2969" t="s">
        <v>3214</v>
      </c>
      <c r="H20" s="2969"/>
      <c r="I20" s="1657">
        <v>5</v>
      </c>
      <c r="J20" s="1657">
        <v>1</v>
      </c>
      <c r="K20" s="1657">
        <v>1</v>
      </c>
      <c r="L20" s="1657" t="s">
        <v>763</v>
      </c>
      <c r="M20" s="1657">
        <v>1</v>
      </c>
      <c r="N20" s="1657">
        <v>7</v>
      </c>
    </row>
    <row r="21" spans="1:14" ht="30" customHeight="1">
      <c r="A21" s="1761" t="s">
        <v>469</v>
      </c>
      <c r="B21" s="2470">
        <v>1316</v>
      </c>
      <c r="C21" s="3414">
        <v>12.26</v>
      </c>
      <c r="D21" s="3415">
        <v>617.29999999999995</v>
      </c>
      <c r="E21" s="3422">
        <v>114.4</v>
      </c>
      <c r="F21" s="2969" t="s">
        <v>3477</v>
      </c>
      <c r="G21" s="2969" t="s">
        <v>3214</v>
      </c>
      <c r="H21" s="2969"/>
      <c r="I21" s="1657">
        <v>4</v>
      </c>
      <c r="J21" s="1657">
        <v>1</v>
      </c>
      <c r="K21" s="1657">
        <v>1</v>
      </c>
      <c r="L21" s="1657" t="s">
        <v>763</v>
      </c>
      <c r="M21" s="1657">
        <v>1</v>
      </c>
      <c r="N21" s="1657" t="s">
        <v>219</v>
      </c>
    </row>
    <row r="22" spans="1:14" ht="30" customHeight="1">
      <c r="A22" s="1761" t="s">
        <v>466</v>
      </c>
      <c r="B22" s="2470">
        <v>4421</v>
      </c>
      <c r="C22" s="3414">
        <v>22.63</v>
      </c>
      <c r="D22" s="3415">
        <v>1167.4000000000001</v>
      </c>
      <c r="E22" s="3422">
        <v>96.2</v>
      </c>
      <c r="F22" s="2969" t="s">
        <v>3476</v>
      </c>
      <c r="G22" s="2969" t="s">
        <v>3214</v>
      </c>
      <c r="H22" s="2969"/>
      <c r="I22" s="1657">
        <v>7</v>
      </c>
      <c r="J22" s="1657">
        <v>1</v>
      </c>
      <c r="K22" s="1657">
        <v>1</v>
      </c>
      <c r="L22" s="1657" t="s">
        <v>763</v>
      </c>
      <c r="M22" s="1657">
        <v>1</v>
      </c>
      <c r="N22" s="1657">
        <v>10</v>
      </c>
    </row>
    <row r="23" spans="1:14" ht="13.5" customHeight="1">
      <c r="A23" s="1761"/>
      <c r="B23" s="2470"/>
      <c r="C23" s="3414"/>
      <c r="D23" s="3415"/>
      <c r="E23" s="3422"/>
      <c r="F23" s="2969"/>
      <c r="G23" s="2969"/>
      <c r="H23" s="2969"/>
      <c r="I23" s="1657"/>
      <c r="J23" s="1657"/>
      <c r="K23" s="1657"/>
      <c r="L23" s="1657"/>
      <c r="M23" s="1657"/>
      <c r="N23" s="1657"/>
    </row>
    <row r="24" spans="1:14" ht="30" customHeight="1">
      <c r="A24" s="1761" t="s">
        <v>463</v>
      </c>
      <c r="B24" s="2470">
        <v>14042</v>
      </c>
      <c r="C24" s="3414">
        <v>33.15</v>
      </c>
      <c r="D24" s="3415">
        <v>1583.5</v>
      </c>
      <c r="E24" s="3422">
        <v>113.9</v>
      </c>
      <c r="F24" s="2969" t="s">
        <v>3475</v>
      </c>
      <c r="G24" s="2969" t="s">
        <v>3214</v>
      </c>
      <c r="H24" s="2969"/>
      <c r="I24" s="1657">
        <v>8</v>
      </c>
      <c r="J24" s="1657">
        <v>1</v>
      </c>
      <c r="K24" s="1657" t="s">
        <v>763</v>
      </c>
      <c r="L24" s="1657">
        <v>1</v>
      </c>
      <c r="M24" s="1657">
        <v>1</v>
      </c>
      <c r="N24" s="1657">
        <v>7</v>
      </c>
    </row>
    <row r="25" spans="1:14" ht="30" customHeight="1">
      <c r="A25" s="1761" t="s">
        <v>460</v>
      </c>
      <c r="B25" s="2470">
        <v>13045</v>
      </c>
      <c r="C25" s="3414">
        <v>6.2</v>
      </c>
      <c r="D25" s="3415">
        <v>3678.7</v>
      </c>
      <c r="E25" s="3422" t="s">
        <v>219</v>
      </c>
      <c r="F25" s="2969" t="s">
        <v>3474</v>
      </c>
      <c r="G25" s="2969" t="s">
        <v>3473</v>
      </c>
      <c r="H25" s="3423" t="s">
        <v>3472</v>
      </c>
      <c r="I25" s="1657">
        <v>11</v>
      </c>
      <c r="J25" s="1657">
        <v>1</v>
      </c>
      <c r="K25" s="1657">
        <v>1</v>
      </c>
      <c r="L25" s="1657">
        <v>1</v>
      </c>
      <c r="M25" s="1657">
        <v>1</v>
      </c>
      <c r="N25" s="1657">
        <v>10</v>
      </c>
    </row>
    <row r="26" spans="1:14" ht="30" customHeight="1">
      <c r="A26" s="1761" t="s">
        <v>457</v>
      </c>
      <c r="B26" s="2470">
        <v>13021</v>
      </c>
      <c r="C26" s="3414">
        <v>26.45</v>
      </c>
      <c r="D26" s="3415">
        <v>2217.8200000000002</v>
      </c>
      <c r="E26" s="3422">
        <v>2217.8200000000002</v>
      </c>
      <c r="F26" s="2969" t="s">
        <v>3471</v>
      </c>
      <c r="G26" s="2969" t="s">
        <v>3214</v>
      </c>
      <c r="H26" s="2969"/>
      <c r="I26" s="1657">
        <v>8</v>
      </c>
      <c r="J26" s="1657">
        <v>1</v>
      </c>
      <c r="K26" s="1657">
        <v>0</v>
      </c>
      <c r="L26" s="1657">
        <v>1</v>
      </c>
      <c r="M26" s="1657">
        <v>0</v>
      </c>
      <c r="N26" s="1657">
        <v>10</v>
      </c>
    </row>
    <row r="27" spans="1:14" ht="30" customHeight="1">
      <c r="A27" s="1761" t="s">
        <v>3470</v>
      </c>
      <c r="B27" s="2470">
        <v>342</v>
      </c>
      <c r="C27" s="3414">
        <v>126.51</v>
      </c>
      <c r="D27" s="3415">
        <v>130.9</v>
      </c>
      <c r="E27" s="3422">
        <v>189.5</v>
      </c>
      <c r="F27" s="1470" t="s">
        <v>3469</v>
      </c>
      <c r="G27" s="1470" t="s">
        <v>3468</v>
      </c>
      <c r="H27" s="2969"/>
      <c r="I27" s="1657">
        <v>1</v>
      </c>
      <c r="J27" s="1657" t="s">
        <v>763</v>
      </c>
      <c r="K27" s="1657" t="s">
        <v>763</v>
      </c>
      <c r="L27" s="1657" t="s">
        <v>763</v>
      </c>
      <c r="M27" s="1657" t="s">
        <v>763</v>
      </c>
      <c r="N27" s="1657">
        <v>4</v>
      </c>
    </row>
    <row r="28" spans="1:14" ht="30" customHeight="1">
      <c r="A28" s="1761" t="s">
        <v>3467</v>
      </c>
      <c r="B28" s="2470">
        <v>1107</v>
      </c>
      <c r="C28" s="3414">
        <v>206.9</v>
      </c>
      <c r="D28" s="3415">
        <v>1268.52</v>
      </c>
      <c r="E28" s="3422">
        <v>142.6</v>
      </c>
      <c r="F28" s="1470" t="s">
        <v>3466</v>
      </c>
      <c r="G28" s="1470" t="s">
        <v>3465</v>
      </c>
      <c r="H28" s="2969"/>
      <c r="I28" s="1657">
        <v>4</v>
      </c>
      <c r="J28" s="1657" t="s">
        <v>763</v>
      </c>
      <c r="K28" s="1657" t="s">
        <v>763</v>
      </c>
      <c r="L28" s="1657" t="s">
        <v>763</v>
      </c>
      <c r="M28" s="1657" t="s">
        <v>763</v>
      </c>
      <c r="N28" s="1657">
        <v>5</v>
      </c>
    </row>
    <row r="29" spans="1:14" ht="9.75" customHeight="1">
      <c r="A29" s="1761"/>
      <c r="B29" s="2472"/>
      <c r="C29" s="3414"/>
      <c r="D29" s="3415"/>
      <c r="E29" s="2010"/>
      <c r="F29" s="1470"/>
      <c r="G29" s="1470"/>
      <c r="H29" s="2969"/>
      <c r="I29" s="2969"/>
      <c r="J29" s="2969"/>
      <c r="K29" s="2969"/>
      <c r="L29" s="2969"/>
      <c r="M29" s="2969"/>
      <c r="N29" s="2969"/>
    </row>
    <row r="30" spans="1:14" ht="21.75" customHeight="1" thickBot="1">
      <c r="A30" s="2975" t="s">
        <v>897</v>
      </c>
      <c r="B30" s="2974">
        <f>SUM(B12:B28,B10)</f>
        <v>96398</v>
      </c>
      <c r="C30" s="3424">
        <v>659.09</v>
      </c>
      <c r="D30" s="3425">
        <f>SUM(D12:D28)+D10</f>
        <v>26542.57</v>
      </c>
      <c r="E30" s="3426">
        <f>SUM(E4:E28)</f>
        <v>3714.7200000000003</v>
      </c>
      <c r="F30" s="2262"/>
      <c r="G30" s="2262"/>
      <c r="H30" s="2262" t="s">
        <v>7047</v>
      </c>
      <c r="I30" s="3427">
        <f t="shared" ref="I30:N30" si="1">SUM(I12:I28)+I10</f>
        <v>125</v>
      </c>
      <c r="J30" s="3427">
        <f t="shared" si="1"/>
        <v>18</v>
      </c>
      <c r="K30" s="3427">
        <f t="shared" si="1"/>
        <v>15</v>
      </c>
      <c r="L30" s="3427">
        <f t="shared" si="1"/>
        <v>6</v>
      </c>
      <c r="M30" s="3427">
        <f t="shared" si="1"/>
        <v>13</v>
      </c>
      <c r="N30" s="3427">
        <f t="shared" si="1"/>
        <v>103</v>
      </c>
    </row>
    <row r="31" spans="1:14" ht="15.95" customHeight="1">
      <c r="A31" s="2"/>
      <c r="B31" s="401"/>
      <c r="C31" s="3"/>
      <c r="D31" s="3"/>
      <c r="E31" s="3"/>
      <c r="F31" s="1766"/>
      <c r="G31" s="1766"/>
      <c r="H31" s="1766"/>
      <c r="I31" s="3"/>
      <c r="J31" s="2966"/>
      <c r="K31" s="2966"/>
      <c r="L31" s="2966"/>
      <c r="M31" s="2966"/>
      <c r="N31" s="2966" t="s">
        <v>3464</v>
      </c>
    </row>
    <row r="32" spans="1:14" s="532" customFormat="1" ht="15.75" customHeight="1">
      <c r="A32" s="3" t="s">
        <v>6715</v>
      </c>
      <c r="B32" s="88"/>
      <c r="C32" s="3"/>
      <c r="D32" s="3"/>
      <c r="E32" s="3"/>
      <c r="F32" s="1766"/>
      <c r="G32" s="1766"/>
      <c r="H32" s="1766"/>
      <c r="I32" s="3"/>
      <c r="J32" s="3"/>
      <c r="K32" s="3"/>
      <c r="L32" s="3"/>
      <c r="M32" s="3"/>
      <c r="N32" s="3"/>
    </row>
    <row r="33" spans="1:14" ht="15.75" customHeight="1">
      <c r="A33" s="3" t="s">
        <v>3463</v>
      </c>
      <c r="B33" s="88"/>
      <c r="C33" s="3"/>
      <c r="D33" s="3"/>
      <c r="E33" s="3"/>
      <c r="F33" s="1766"/>
      <c r="G33" s="1766"/>
      <c r="H33" s="1766"/>
      <c r="I33" s="3"/>
      <c r="J33" s="3"/>
      <c r="K33" s="3"/>
      <c r="L33" s="3"/>
      <c r="M33" s="3"/>
      <c r="N33" s="3"/>
    </row>
    <row r="34" spans="1:14" ht="15.75" customHeight="1">
      <c r="A34" s="3" t="s">
        <v>3462</v>
      </c>
      <c r="B34" s="88"/>
      <c r="C34" s="3"/>
      <c r="D34" s="3"/>
      <c r="E34" s="3"/>
      <c r="F34" s="1766"/>
      <c r="G34" s="1766"/>
      <c r="H34" s="1766"/>
      <c r="I34" s="3"/>
      <c r="J34" s="3"/>
      <c r="K34" s="3"/>
      <c r="L34" s="3"/>
      <c r="M34" s="3"/>
      <c r="N34" s="3"/>
    </row>
    <row r="35" spans="1:14" ht="15.75" customHeight="1">
      <c r="A35" s="3" t="s">
        <v>3461</v>
      </c>
      <c r="B35" s="88"/>
      <c r="C35" s="3"/>
      <c r="D35" s="3"/>
      <c r="E35" s="3"/>
      <c r="F35" s="1766"/>
      <c r="G35" s="1766"/>
      <c r="H35" s="1766"/>
      <c r="I35" s="3"/>
      <c r="J35" s="3"/>
      <c r="K35" s="3"/>
      <c r="L35" s="3"/>
      <c r="M35" s="3"/>
      <c r="N35" s="3"/>
    </row>
    <row r="36" spans="1:14" ht="15.75" customHeight="1">
      <c r="A36" s="3" t="s">
        <v>3460</v>
      </c>
      <c r="B36" s="88"/>
      <c r="C36" s="3"/>
      <c r="D36" s="3"/>
      <c r="E36" s="3"/>
      <c r="F36" s="1766"/>
      <c r="G36" s="1766"/>
      <c r="H36" s="1766"/>
      <c r="I36" s="3"/>
      <c r="J36" s="3"/>
      <c r="K36" s="3"/>
      <c r="L36" s="3"/>
      <c r="M36" s="3"/>
      <c r="N36" s="3"/>
    </row>
    <row r="37" spans="1:14" ht="15.75" customHeight="1">
      <c r="A37" s="3" t="s">
        <v>3459</v>
      </c>
      <c r="B37" s="88"/>
      <c r="C37" s="3"/>
      <c r="D37" s="3"/>
      <c r="E37" s="3"/>
      <c r="F37" s="1766"/>
      <c r="G37" s="1766"/>
      <c r="H37" s="1766"/>
      <c r="I37" s="3"/>
      <c r="J37" s="3"/>
      <c r="K37" s="3"/>
      <c r="L37" s="3"/>
      <c r="M37" s="3"/>
      <c r="N37" s="3"/>
    </row>
    <row r="38" spans="1:14" ht="15.75" customHeight="1">
      <c r="A38" s="2"/>
      <c r="B38" s="401"/>
      <c r="C38" s="2"/>
      <c r="D38" s="2"/>
      <c r="E38" s="2"/>
      <c r="F38" s="491"/>
      <c r="G38" s="491"/>
      <c r="H38" s="491"/>
      <c r="I38" s="2"/>
      <c r="J38" s="2"/>
      <c r="K38" s="2"/>
      <c r="L38" s="2"/>
      <c r="M38" s="2"/>
      <c r="N38" s="2"/>
    </row>
  </sheetData>
  <mergeCells count="5">
    <mergeCell ref="A2:A3"/>
    <mergeCell ref="E2:E3"/>
    <mergeCell ref="F2:F3"/>
    <mergeCell ref="G2:G3"/>
    <mergeCell ref="N2:N3"/>
  </mergeCells>
  <phoneticPr fontId="2"/>
  <hyperlinks>
    <hyperlink ref="P2" location="目次!F73" display="目　次" xr:uid="{00000000-0004-0000-3C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M64"/>
  <sheetViews>
    <sheetView showGridLines="0" zoomScale="145" zoomScaleNormal="145" workbookViewId="0">
      <selection activeCell="J2" sqref="J2"/>
    </sheetView>
  </sheetViews>
  <sheetFormatPr defaultRowHeight="12.75"/>
  <cols>
    <col min="1" max="1" width="10" style="64" customWidth="1"/>
    <col min="2" max="2" width="9" style="533" customWidth="1"/>
    <col min="3" max="3" width="8.625" style="64" bestFit="1" customWidth="1"/>
    <col min="4" max="4" width="6.75" style="64" customWidth="1"/>
    <col min="5" max="6" width="7.375" style="64" bestFit="1" customWidth="1"/>
    <col min="7" max="7" width="8.125" style="64" bestFit="1" customWidth="1"/>
    <col min="8" max="9" width="7.125" style="64" bestFit="1" customWidth="1"/>
    <col min="10" max="10" width="12" style="64" customWidth="1"/>
    <col min="11" max="11" width="19.5" style="64" bestFit="1" customWidth="1"/>
    <col min="12" max="12" width="18.625" style="64" bestFit="1" customWidth="1"/>
    <col min="13" max="13" width="8.375" style="64" bestFit="1" customWidth="1"/>
    <col min="14" max="16384" width="9" style="64"/>
  </cols>
  <sheetData>
    <row r="1" spans="1:11" ht="21" customHeight="1" thickBot="1">
      <c r="A1" s="3428" t="s">
        <v>3516</v>
      </c>
      <c r="B1" s="3429"/>
      <c r="C1" s="2032"/>
      <c r="D1" s="3430" t="s">
        <v>3515</v>
      </c>
      <c r="E1" s="2032"/>
      <c r="F1" s="2032"/>
      <c r="G1" s="2032"/>
      <c r="H1" s="2032"/>
      <c r="I1" s="2033"/>
      <c r="J1" s="2032"/>
    </row>
    <row r="2" spans="1:11" s="65" customFormat="1" ht="15" customHeight="1">
      <c r="A2" s="104" t="s">
        <v>1755</v>
      </c>
      <c r="B2" s="104"/>
      <c r="C2" s="3975" t="s">
        <v>3514</v>
      </c>
      <c r="D2" s="250"/>
      <c r="E2" s="250"/>
      <c r="F2" s="250"/>
      <c r="G2" s="250"/>
      <c r="H2" s="250"/>
      <c r="I2" s="250"/>
      <c r="J2" s="5207" t="s">
        <v>8125</v>
      </c>
    </row>
    <row r="3" spans="1:11" s="129" customFormat="1" ht="15" customHeight="1">
      <c r="A3" s="5686">
        <v>2</v>
      </c>
      <c r="B3" s="3431" t="s">
        <v>3510</v>
      </c>
      <c r="C3" s="2079">
        <v>22449</v>
      </c>
      <c r="D3" s="101"/>
      <c r="E3" s="101"/>
      <c r="F3" s="101"/>
      <c r="G3" s="101"/>
      <c r="H3" s="101"/>
      <c r="I3" s="101"/>
      <c r="J3" s="2032"/>
    </row>
    <row r="4" spans="1:11" s="129" customFormat="1" ht="15" customHeight="1">
      <c r="A4" s="5687"/>
      <c r="B4" s="3067" t="s">
        <v>1754</v>
      </c>
      <c r="C4" s="2473">
        <v>289755</v>
      </c>
      <c r="D4" s="101"/>
      <c r="E4" s="101"/>
      <c r="F4" s="101"/>
      <c r="G4" s="101"/>
      <c r="H4" s="101"/>
      <c r="I4" s="101"/>
      <c r="J4" s="2032"/>
    </row>
    <row r="5" spans="1:11" s="129" customFormat="1" ht="15" customHeight="1">
      <c r="A5" s="5688">
        <v>3</v>
      </c>
      <c r="B5" s="3433" t="s">
        <v>3510</v>
      </c>
      <c r="C5" s="2474">
        <v>25399</v>
      </c>
      <c r="D5" s="101"/>
      <c r="E5" s="101"/>
      <c r="F5" s="101"/>
      <c r="G5" s="101"/>
      <c r="H5" s="101"/>
      <c r="I5" s="101"/>
      <c r="J5" s="2032"/>
    </row>
    <row r="6" spans="1:11" s="129" customFormat="1" ht="15" customHeight="1">
      <c r="A6" s="5687"/>
      <c r="B6" s="3434" t="s">
        <v>1754</v>
      </c>
      <c r="C6" s="2473">
        <v>353430</v>
      </c>
      <c r="D6" s="101"/>
      <c r="E6" s="101"/>
      <c r="F6" s="101"/>
      <c r="G6" s="101"/>
      <c r="H6" s="101"/>
      <c r="I6" s="101"/>
      <c r="J6" s="2032"/>
    </row>
    <row r="7" spans="1:11" s="129" customFormat="1" ht="15" customHeight="1">
      <c r="A7" s="5689">
        <v>4</v>
      </c>
      <c r="B7" s="3432" t="s">
        <v>3510</v>
      </c>
      <c r="C7" s="2079">
        <v>32010</v>
      </c>
      <c r="D7" s="101"/>
      <c r="E7" s="101"/>
      <c r="F7" s="101"/>
      <c r="G7" s="101"/>
      <c r="H7" s="101"/>
      <c r="I7" s="101"/>
      <c r="J7" s="2032"/>
    </row>
    <row r="8" spans="1:11" s="129" customFormat="1" ht="15" customHeight="1">
      <c r="A8" s="5690"/>
      <c r="B8" s="3067" t="s">
        <v>1754</v>
      </c>
      <c r="C8" s="2473">
        <v>421877</v>
      </c>
      <c r="D8" s="101"/>
      <c r="E8" s="101"/>
      <c r="F8" s="101"/>
      <c r="G8" s="101"/>
      <c r="H8" s="101"/>
      <c r="I8" s="101"/>
      <c r="J8" s="2032"/>
    </row>
    <row r="9" spans="1:11" s="129" customFormat="1" ht="15" customHeight="1">
      <c r="A9" s="5689">
        <v>5</v>
      </c>
      <c r="B9" s="3432" t="s">
        <v>3510</v>
      </c>
      <c r="C9" s="101">
        <v>35262</v>
      </c>
      <c r="D9" s="101"/>
      <c r="E9" s="101"/>
      <c r="F9" s="101"/>
      <c r="G9" s="101"/>
      <c r="H9" s="101"/>
      <c r="I9" s="101"/>
      <c r="J9" s="2032"/>
    </row>
    <row r="10" spans="1:11" s="129" customFormat="1" ht="15" customHeight="1">
      <c r="A10" s="5690"/>
      <c r="B10" s="3067" t="s">
        <v>1754</v>
      </c>
      <c r="C10" s="1768">
        <v>601090</v>
      </c>
      <c r="D10" s="101"/>
      <c r="E10" s="101"/>
      <c r="F10" s="101"/>
      <c r="G10" s="101"/>
      <c r="H10" s="101"/>
      <c r="I10" s="101"/>
      <c r="J10" s="2032"/>
      <c r="K10" s="2888"/>
    </row>
    <row r="11" spans="1:11" s="129" customFormat="1" ht="15" customHeight="1">
      <c r="A11" s="5689">
        <v>6</v>
      </c>
      <c r="B11" s="3432" t="s">
        <v>3510</v>
      </c>
      <c r="C11" s="101">
        <v>34265</v>
      </c>
      <c r="D11" s="101"/>
      <c r="E11" s="101"/>
      <c r="F11" s="101"/>
      <c r="G11" s="101"/>
      <c r="H11" s="101"/>
      <c r="I11" s="101"/>
      <c r="J11" s="2032"/>
      <c r="K11" s="2888"/>
    </row>
    <row r="12" spans="1:11" s="129" customFormat="1" ht="15" customHeight="1" thickBot="1">
      <c r="A12" s="5691"/>
      <c r="B12" s="3068" t="s">
        <v>1754</v>
      </c>
      <c r="C12" s="101">
        <v>544667</v>
      </c>
      <c r="D12" s="101"/>
      <c r="E12" s="101"/>
      <c r="F12" s="101"/>
      <c r="G12" s="101"/>
      <c r="H12" s="101"/>
      <c r="I12" s="101"/>
      <c r="J12" s="2032"/>
      <c r="K12" s="2888"/>
    </row>
    <row r="13" spans="1:11" ht="9.75" customHeight="1" thickBot="1">
      <c r="A13" s="2032"/>
      <c r="B13" s="2032"/>
      <c r="C13" s="4259"/>
      <c r="D13" s="2032"/>
      <c r="E13" s="2032"/>
      <c r="F13" s="2032"/>
      <c r="G13" s="2032"/>
      <c r="H13" s="2032"/>
      <c r="I13" s="2032"/>
      <c r="J13" s="2032"/>
    </row>
    <row r="14" spans="1:11" s="65" customFormat="1" ht="15" customHeight="1">
      <c r="A14" s="104" t="s">
        <v>1755</v>
      </c>
      <c r="B14" s="104"/>
      <c r="C14" s="3975" t="s">
        <v>3513</v>
      </c>
      <c r="D14" s="3975" t="s">
        <v>508</v>
      </c>
      <c r="E14" s="3975" t="s">
        <v>505</v>
      </c>
      <c r="F14" s="3975" t="s">
        <v>502</v>
      </c>
      <c r="G14" s="3975" t="s">
        <v>499</v>
      </c>
      <c r="H14" s="4126" t="s">
        <v>496</v>
      </c>
      <c r="I14" s="4073" t="s">
        <v>493</v>
      </c>
      <c r="J14" s="2032"/>
      <c r="K14" s="1312"/>
    </row>
    <row r="15" spans="1:11" s="129" customFormat="1" ht="15" customHeight="1">
      <c r="A15" s="5688">
        <v>2</v>
      </c>
      <c r="B15" s="3433" t="s">
        <v>3510</v>
      </c>
      <c r="C15" s="2475">
        <v>1476</v>
      </c>
      <c r="D15" s="2475">
        <v>1190</v>
      </c>
      <c r="E15" s="2475">
        <v>501</v>
      </c>
      <c r="F15" s="2475">
        <v>1882</v>
      </c>
      <c r="G15" s="2475">
        <v>1086</v>
      </c>
      <c r="H15" s="2475">
        <v>1327</v>
      </c>
      <c r="I15" s="2475">
        <v>981</v>
      </c>
      <c r="J15" s="2032"/>
      <c r="K15" s="2888"/>
    </row>
    <row r="16" spans="1:11" s="129" customFormat="1" ht="15" customHeight="1">
      <c r="A16" s="5687"/>
      <c r="B16" s="3067" t="s">
        <v>1754</v>
      </c>
      <c r="C16" s="1768">
        <v>29654</v>
      </c>
      <c r="D16" s="1768">
        <v>9842</v>
      </c>
      <c r="E16" s="1768">
        <v>4703</v>
      </c>
      <c r="F16" s="1768">
        <v>18855</v>
      </c>
      <c r="G16" s="1768">
        <v>9924</v>
      </c>
      <c r="H16" s="1768">
        <v>14792</v>
      </c>
      <c r="I16" s="1768">
        <v>12017</v>
      </c>
      <c r="J16" s="2032"/>
      <c r="K16" s="2888"/>
    </row>
    <row r="17" spans="1:12" s="129" customFormat="1" ht="15" customHeight="1">
      <c r="A17" s="5688">
        <v>3</v>
      </c>
      <c r="B17" s="3433" t="s">
        <v>3510</v>
      </c>
      <c r="C17" s="2475">
        <v>1976</v>
      </c>
      <c r="D17" s="2475">
        <v>1284</v>
      </c>
      <c r="E17" s="2475">
        <v>632</v>
      </c>
      <c r="F17" s="2475">
        <v>1913</v>
      </c>
      <c r="G17" s="2475">
        <v>1257</v>
      </c>
      <c r="H17" s="2475">
        <v>1346</v>
      </c>
      <c r="I17" s="2475">
        <v>678</v>
      </c>
      <c r="J17" s="2032"/>
      <c r="K17" s="2888"/>
    </row>
    <row r="18" spans="1:12" s="129" customFormat="1" ht="15" customHeight="1">
      <c r="A18" s="5687"/>
      <c r="B18" s="3067" t="s">
        <v>1754</v>
      </c>
      <c r="C18" s="2473">
        <v>46598</v>
      </c>
      <c r="D18" s="1768">
        <v>11164</v>
      </c>
      <c r="E18" s="1768">
        <v>6307</v>
      </c>
      <c r="F18" s="1768">
        <v>24016</v>
      </c>
      <c r="G18" s="1768">
        <v>11321</v>
      </c>
      <c r="H18" s="1768">
        <v>14410</v>
      </c>
      <c r="I18" s="1768">
        <v>6600</v>
      </c>
      <c r="J18" s="2032"/>
      <c r="K18" s="2888"/>
    </row>
    <row r="19" spans="1:12" s="129" customFormat="1" ht="15" customHeight="1">
      <c r="A19" s="5688">
        <v>4</v>
      </c>
      <c r="B19" s="3066" t="s">
        <v>3510</v>
      </c>
      <c r="C19" s="2474">
        <v>2119</v>
      </c>
      <c r="D19" s="2475">
        <v>1445</v>
      </c>
      <c r="E19" s="2475">
        <v>1487</v>
      </c>
      <c r="F19" s="2475">
        <v>2130</v>
      </c>
      <c r="G19" s="2475">
        <v>1992</v>
      </c>
      <c r="H19" s="2475">
        <v>1652</v>
      </c>
      <c r="I19" s="2475">
        <v>1128</v>
      </c>
      <c r="J19" s="2032"/>
      <c r="K19" s="2889"/>
    </row>
    <row r="20" spans="1:12" s="129" customFormat="1" ht="15" customHeight="1">
      <c r="A20" s="5687"/>
      <c r="B20" s="3434" t="s">
        <v>1754</v>
      </c>
      <c r="C20" s="1768">
        <v>40002</v>
      </c>
      <c r="D20" s="1768">
        <v>13210</v>
      </c>
      <c r="E20" s="1768">
        <v>12581</v>
      </c>
      <c r="F20" s="1768">
        <v>22460</v>
      </c>
      <c r="G20" s="1768">
        <v>13814</v>
      </c>
      <c r="H20" s="1768">
        <v>16246</v>
      </c>
      <c r="I20" s="1768">
        <v>18702</v>
      </c>
      <c r="J20" s="2032"/>
    </row>
    <row r="21" spans="1:12" s="129" customFormat="1" ht="15" customHeight="1">
      <c r="A21" s="5688">
        <v>5</v>
      </c>
      <c r="B21" s="3066" t="s">
        <v>3510</v>
      </c>
      <c r="C21" s="2475">
        <v>3727</v>
      </c>
      <c r="D21" s="2475">
        <v>1523</v>
      </c>
      <c r="E21" s="2475">
        <v>916</v>
      </c>
      <c r="F21" s="2475">
        <v>1759</v>
      </c>
      <c r="G21" s="2475">
        <v>1780</v>
      </c>
      <c r="H21" s="2475">
        <v>1744</v>
      </c>
      <c r="I21" s="2475">
        <v>1513</v>
      </c>
      <c r="J21" s="2032"/>
    </row>
    <row r="22" spans="1:12" s="129" customFormat="1" ht="15" customHeight="1">
      <c r="A22" s="5687"/>
      <c r="B22" s="3067" t="s">
        <v>1754</v>
      </c>
      <c r="C22" s="1768">
        <v>54795</v>
      </c>
      <c r="D22" s="1768">
        <v>14854</v>
      </c>
      <c r="E22" s="1768">
        <v>18873</v>
      </c>
      <c r="F22" s="1768">
        <v>26216</v>
      </c>
      <c r="G22" s="1768">
        <v>16400</v>
      </c>
      <c r="H22" s="1768">
        <v>29949</v>
      </c>
      <c r="I22" s="1768">
        <v>22076</v>
      </c>
      <c r="J22" s="2123"/>
    </row>
    <row r="23" spans="1:12" s="129" customFormat="1" ht="15" customHeight="1">
      <c r="A23" s="5686">
        <v>6</v>
      </c>
      <c r="B23" s="3432" t="s">
        <v>3510</v>
      </c>
      <c r="C23" s="101">
        <v>3430</v>
      </c>
      <c r="D23" s="101">
        <v>1475</v>
      </c>
      <c r="E23" s="101">
        <v>1433</v>
      </c>
      <c r="F23" s="101">
        <v>2046</v>
      </c>
      <c r="G23" s="101">
        <v>1473</v>
      </c>
      <c r="H23" s="101">
        <v>1661</v>
      </c>
      <c r="I23" s="101">
        <v>1408</v>
      </c>
      <c r="J23" s="2032"/>
      <c r="L23" s="1422"/>
    </row>
    <row r="24" spans="1:12" s="129" customFormat="1" ht="15" customHeight="1" thickBot="1">
      <c r="A24" s="5698"/>
      <c r="B24" s="3068" t="s">
        <v>1754</v>
      </c>
      <c r="C24" s="2453">
        <v>42156</v>
      </c>
      <c r="D24" s="2453">
        <v>14906</v>
      </c>
      <c r="E24" s="2453">
        <v>21112</v>
      </c>
      <c r="F24" s="2453">
        <v>30195</v>
      </c>
      <c r="G24" s="2453">
        <v>16541</v>
      </c>
      <c r="H24" s="2453">
        <v>21455</v>
      </c>
      <c r="I24" s="2453">
        <v>21524</v>
      </c>
      <c r="J24" s="2032"/>
      <c r="L24" s="1422"/>
    </row>
    <row r="25" spans="1:12" ht="9.75" customHeight="1" thickBot="1">
      <c r="A25" s="2032"/>
      <c r="B25" s="2032"/>
      <c r="C25" s="2032"/>
      <c r="D25" s="2032"/>
      <c r="E25" s="2032"/>
      <c r="F25" s="2032"/>
      <c r="G25" s="2032"/>
      <c r="H25" s="2032"/>
      <c r="I25" s="2032"/>
      <c r="J25" s="2032"/>
      <c r="L25" s="1329"/>
    </row>
    <row r="26" spans="1:12" s="65" customFormat="1" ht="15" customHeight="1">
      <c r="A26" s="2813" t="s">
        <v>1755</v>
      </c>
      <c r="B26" s="104"/>
      <c r="C26" s="3975" t="s">
        <v>490</v>
      </c>
      <c r="D26" s="3975" t="s">
        <v>487</v>
      </c>
      <c r="E26" s="3975" t="s">
        <v>484</v>
      </c>
      <c r="F26" s="3975" t="s">
        <v>481</v>
      </c>
      <c r="G26" s="3975" t="s">
        <v>478</v>
      </c>
      <c r="H26" s="4126" t="s">
        <v>475</v>
      </c>
      <c r="I26" s="4073" t="s">
        <v>472</v>
      </c>
      <c r="J26" s="2032"/>
      <c r="L26" s="1360"/>
    </row>
    <row r="27" spans="1:12" s="129" customFormat="1" ht="15" customHeight="1">
      <c r="A27" s="5692">
        <v>2</v>
      </c>
      <c r="B27" s="3435" t="s">
        <v>3510</v>
      </c>
      <c r="C27" s="101">
        <v>2038</v>
      </c>
      <c r="D27" s="101">
        <v>655</v>
      </c>
      <c r="E27" s="101">
        <v>242</v>
      </c>
      <c r="F27" s="101">
        <v>155</v>
      </c>
      <c r="G27" s="101">
        <v>738</v>
      </c>
      <c r="H27" s="101">
        <v>1566</v>
      </c>
      <c r="I27" s="101">
        <v>700</v>
      </c>
      <c r="J27" s="2032"/>
      <c r="L27" s="1423"/>
    </row>
    <row r="28" spans="1:12" s="129" customFormat="1" ht="15" customHeight="1">
      <c r="A28" s="5693"/>
      <c r="B28" s="3067" t="s">
        <v>1754</v>
      </c>
      <c r="C28" s="1768">
        <v>23273</v>
      </c>
      <c r="D28" s="1768">
        <v>12221</v>
      </c>
      <c r="E28" s="1768">
        <v>2728</v>
      </c>
      <c r="F28" s="1768">
        <v>1646</v>
      </c>
      <c r="G28" s="1768">
        <v>7237</v>
      </c>
      <c r="H28" s="1768">
        <v>26044</v>
      </c>
      <c r="I28" s="1768">
        <v>8718</v>
      </c>
      <c r="J28" s="2032"/>
      <c r="L28" s="1423"/>
    </row>
    <row r="29" spans="1:12" s="129" customFormat="1" ht="15" customHeight="1">
      <c r="A29" s="5694">
        <v>3</v>
      </c>
      <c r="B29" s="3438" t="s">
        <v>3510</v>
      </c>
      <c r="C29" s="101">
        <v>2203</v>
      </c>
      <c r="D29" s="101">
        <v>792</v>
      </c>
      <c r="E29" s="101">
        <v>310</v>
      </c>
      <c r="F29" s="101">
        <v>155</v>
      </c>
      <c r="G29" s="101">
        <v>822</v>
      </c>
      <c r="H29" s="101">
        <v>1588</v>
      </c>
      <c r="I29" s="101">
        <v>699</v>
      </c>
      <c r="J29" s="2032"/>
      <c r="L29" s="1423"/>
    </row>
    <row r="30" spans="1:12" s="129" customFormat="1" ht="15" customHeight="1">
      <c r="A30" s="5695"/>
      <c r="B30" s="3438" t="s">
        <v>1754</v>
      </c>
      <c r="C30" s="101">
        <v>26372</v>
      </c>
      <c r="D30" s="101">
        <v>15739</v>
      </c>
      <c r="E30" s="101">
        <v>3573</v>
      </c>
      <c r="F30" s="101">
        <v>1909</v>
      </c>
      <c r="G30" s="101">
        <v>6515</v>
      </c>
      <c r="H30" s="101">
        <v>26765</v>
      </c>
      <c r="I30" s="101">
        <v>8372</v>
      </c>
      <c r="J30" s="2032"/>
      <c r="K30" s="534"/>
      <c r="L30" s="1423"/>
    </row>
    <row r="31" spans="1:12" s="129" customFormat="1" ht="15" customHeight="1">
      <c r="A31" s="5702">
        <v>4</v>
      </c>
      <c r="B31" s="3436" t="s">
        <v>3510</v>
      </c>
      <c r="C31" s="2477">
        <v>2722</v>
      </c>
      <c r="D31" s="2477">
        <v>965</v>
      </c>
      <c r="E31" s="2477">
        <v>532</v>
      </c>
      <c r="F31" s="2477">
        <v>285</v>
      </c>
      <c r="G31" s="2477">
        <v>733</v>
      </c>
      <c r="H31" s="2477">
        <v>2192</v>
      </c>
      <c r="I31" s="2477">
        <v>775</v>
      </c>
      <c r="J31" s="2032"/>
      <c r="K31" s="534"/>
      <c r="L31" s="1423"/>
    </row>
    <row r="32" spans="1:12" s="129" customFormat="1" ht="15" customHeight="1">
      <c r="A32" s="5697"/>
      <c r="B32" s="3067" t="s">
        <v>1754</v>
      </c>
      <c r="C32" s="1768">
        <v>32264</v>
      </c>
      <c r="D32" s="1768">
        <v>16880</v>
      </c>
      <c r="E32" s="1768">
        <v>6314</v>
      </c>
      <c r="F32" s="1768">
        <v>2456</v>
      </c>
      <c r="G32" s="1768">
        <v>5852</v>
      </c>
      <c r="H32" s="1768">
        <v>28854</v>
      </c>
      <c r="I32" s="1768">
        <v>9735</v>
      </c>
      <c r="J32" s="2032"/>
      <c r="L32" s="1423"/>
    </row>
    <row r="33" spans="1:13" s="129" customFormat="1" ht="15" customHeight="1">
      <c r="A33" s="5696">
        <v>5</v>
      </c>
      <c r="B33" s="3066" t="s">
        <v>3510</v>
      </c>
      <c r="C33" s="2475">
        <v>1299</v>
      </c>
      <c r="D33" s="2475">
        <v>1442</v>
      </c>
      <c r="E33" s="2475">
        <v>601</v>
      </c>
      <c r="F33" s="2475">
        <v>594</v>
      </c>
      <c r="G33" s="2475">
        <v>701</v>
      </c>
      <c r="H33" s="2475">
        <v>2181</v>
      </c>
      <c r="I33" s="2475">
        <v>1025</v>
      </c>
      <c r="J33" s="2123"/>
      <c r="L33" s="1424"/>
    </row>
    <row r="34" spans="1:13" s="129" customFormat="1" ht="15" customHeight="1">
      <c r="A34" s="5697"/>
      <c r="B34" s="3067" t="s">
        <v>1754</v>
      </c>
      <c r="C34" s="1768">
        <v>47023</v>
      </c>
      <c r="D34" s="1768">
        <v>21986</v>
      </c>
      <c r="E34" s="1768">
        <v>9545</v>
      </c>
      <c r="F34" s="1768">
        <v>7130</v>
      </c>
      <c r="G34" s="1768">
        <v>15244</v>
      </c>
      <c r="H34" s="1768">
        <v>32639</v>
      </c>
      <c r="I34" s="1768">
        <v>13957</v>
      </c>
      <c r="J34" s="2032"/>
      <c r="L34" s="1424"/>
    </row>
    <row r="35" spans="1:13" ht="15.75" customHeight="1">
      <c r="A35" s="5696">
        <v>6</v>
      </c>
      <c r="B35" s="3066" t="s">
        <v>3510</v>
      </c>
      <c r="C35" s="2475">
        <v>1470</v>
      </c>
      <c r="D35" s="2475">
        <v>1391</v>
      </c>
      <c r="E35" s="2475">
        <v>653</v>
      </c>
      <c r="F35" s="2475">
        <v>660</v>
      </c>
      <c r="G35" s="2475">
        <v>1060</v>
      </c>
      <c r="H35" s="2475">
        <v>2083</v>
      </c>
      <c r="I35" s="101">
        <v>1165</v>
      </c>
      <c r="J35" s="2123"/>
      <c r="L35" s="1329"/>
    </row>
    <row r="36" spans="1:13" s="65" customFormat="1" ht="15" customHeight="1" thickBot="1">
      <c r="A36" s="5701"/>
      <c r="B36" s="3068" t="s">
        <v>1754</v>
      </c>
      <c r="C36" s="2453">
        <v>53525</v>
      </c>
      <c r="D36" s="2453">
        <v>23129</v>
      </c>
      <c r="E36" s="2453">
        <v>7192</v>
      </c>
      <c r="F36" s="2453">
        <v>7760</v>
      </c>
      <c r="G36" s="2453">
        <v>11631</v>
      </c>
      <c r="H36" s="2453">
        <v>44434</v>
      </c>
      <c r="I36" s="2453">
        <v>14467</v>
      </c>
      <c r="J36" s="2123"/>
      <c r="L36" s="1360"/>
      <c r="M36" s="136"/>
    </row>
    <row r="37" spans="1:13" s="129" customFormat="1" ht="15" customHeight="1" thickBot="1">
      <c r="A37" s="2032"/>
      <c r="B37" s="2032"/>
      <c r="C37" s="2032"/>
      <c r="D37" s="2032"/>
      <c r="E37" s="2032"/>
      <c r="F37" s="2032"/>
      <c r="G37" s="2032"/>
      <c r="H37" s="2032"/>
      <c r="I37" s="2032"/>
      <c r="J37" s="2607"/>
      <c r="L37" s="1423"/>
    </row>
    <row r="38" spans="1:13" s="129" customFormat="1" ht="15" customHeight="1">
      <c r="A38" s="104" t="s">
        <v>1755</v>
      </c>
      <c r="B38" s="104"/>
      <c r="C38" s="3975" t="s">
        <v>469</v>
      </c>
      <c r="D38" s="3975" t="s">
        <v>3512</v>
      </c>
      <c r="E38" s="3975" t="s">
        <v>463</v>
      </c>
      <c r="F38" s="3975" t="s">
        <v>460</v>
      </c>
      <c r="G38" s="3975" t="s">
        <v>457</v>
      </c>
      <c r="H38" s="3975" t="s">
        <v>3470</v>
      </c>
      <c r="I38" s="2880" t="s">
        <v>3467</v>
      </c>
      <c r="J38" s="2884" t="s">
        <v>3511</v>
      </c>
      <c r="L38" s="1423"/>
    </row>
    <row r="39" spans="1:13" s="129" customFormat="1" ht="15" customHeight="1">
      <c r="A39" s="5700">
        <v>2</v>
      </c>
      <c r="B39" s="3431" t="s">
        <v>3510</v>
      </c>
      <c r="C39" s="101">
        <v>268</v>
      </c>
      <c r="D39" s="101">
        <v>1055</v>
      </c>
      <c r="E39" s="101">
        <v>2389</v>
      </c>
      <c r="F39" s="101">
        <v>518</v>
      </c>
      <c r="G39" s="101">
        <v>3041</v>
      </c>
      <c r="H39" s="101">
        <v>183</v>
      </c>
      <c r="I39" s="2881">
        <v>1608</v>
      </c>
      <c r="J39" s="2885">
        <v>214</v>
      </c>
      <c r="L39" s="1423"/>
    </row>
    <row r="40" spans="1:13" s="129" customFormat="1" ht="15" customHeight="1">
      <c r="A40" s="5700"/>
      <c r="B40" s="3434" t="s">
        <v>1754</v>
      </c>
      <c r="C40" s="1768">
        <v>3068</v>
      </c>
      <c r="D40" s="1768">
        <v>15975</v>
      </c>
      <c r="E40" s="1768">
        <v>30084</v>
      </c>
      <c r="F40" s="1768">
        <v>11441</v>
      </c>
      <c r="G40" s="1768">
        <v>34619</v>
      </c>
      <c r="H40" s="1768">
        <v>244</v>
      </c>
      <c r="I40" s="2882">
        <v>6073</v>
      </c>
      <c r="J40" s="2886">
        <v>5233</v>
      </c>
      <c r="L40" s="1423"/>
    </row>
    <row r="41" spans="1:13" s="129" customFormat="1" ht="15" customHeight="1">
      <c r="A41" s="5688">
        <v>3</v>
      </c>
      <c r="B41" s="3431" t="s">
        <v>3510</v>
      </c>
      <c r="C41" s="101">
        <v>330</v>
      </c>
      <c r="D41" s="101">
        <v>1003</v>
      </c>
      <c r="E41" s="101">
        <v>2075</v>
      </c>
      <c r="F41" s="101">
        <v>2015</v>
      </c>
      <c r="G41" s="101">
        <v>3721</v>
      </c>
      <c r="H41" s="101">
        <v>192</v>
      </c>
      <c r="I41" s="2881">
        <v>222</v>
      </c>
      <c r="J41" s="2885">
        <v>186</v>
      </c>
      <c r="L41" s="1423"/>
    </row>
    <row r="42" spans="1:13" s="129" customFormat="1" ht="15" customHeight="1">
      <c r="A42" s="5687"/>
      <c r="B42" s="3067" t="s">
        <v>1754</v>
      </c>
      <c r="C42" s="2079">
        <v>3400</v>
      </c>
      <c r="D42" s="101">
        <v>12931</v>
      </c>
      <c r="E42" s="101">
        <v>32206</v>
      </c>
      <c r="F42" s="3439">
        <v>34547</v>
      </c>
      <c r="G42" s="3439">
        <v>48871</v>
      </c>
      <c r="H42" s="101">
        <v>1948</v>
      </c>
      <c r="I42" s="2881">
        <v>5543</v>
      </c>
      <c r="J42" s="2885">
        <v>4323</v>
      </c>
      <c r="L42" s="1423"/>
    </row>
    <row r="43" spans="1:13" s="129" customFormat="1" ht="15" customHeight="1">
      <c r="A43" s="5686">
        <v>4</v>
      </c>
      <c r="B43" s="3431" t="s">
        <v>3510</v>
      </c>
      <c r="C43" s="2476">
        <v>470</v>
      </c>
      <c r="D43" s="2477">
        <v>1330</v>
      </c>
      <c r="E43" s="2477">
        <v>2431</v>
      </c>
      <c r="F43" s="101">
        <v>2715</v>
      </c>
      <c r="G43" s="101">
        <v>4043</v>
      </c>
      <c r="H43" s="2477">
        <v>240</v>
      </c>
      <c r="I43" s="2883">
        <v>219</v>
      </c>
      <c r="J43" s="2887">
        <v>405</v>
      </c>
      <c r="L43" s="1425"/>
    </row>
    <row r="44" spans="1:13" s="129" customFormat="1" ht="15" customHeight="1">
      <c r="A44" s="5686"/>
      <c r="B44" s="3431" t="s">
        <v>1754</v>
      </c>
      <c r="C44" s="2473">
        <v>6246</v>
      </c>
      <c r="D44" s="1768">
        <v>17415</v>
      </c>
      <c r="E44" s="1768">
        <v>49370</v>
      </c>
      <c r="F44" s="1768">
        <v>40305</v>
      </c>
      <c r="G44" s="1768">
        <v>57267</v>
      </c>
      <c r="H44" s="1768">
        <v>3118</v>
      </c>
      <c r="I44" s="2882">
        <v>5018</v>
      </c>
      <c r="J44" s="2886">
        <v>3768</v>
      </c>
      <c r="L44" s="1425"/>
    </row>
    <row r="45" spans="1:13" ht="15.95" customHeight="1">
      <c r="A45" s="5699">
        <v>5</v>
      </c>
      <c r="B45" s="3436" t="s">
        <v>3510</v>
      </c>
      <c r="C45" s="2079">
        <v>638</v>
      </c>
      <c r="D45" s="101">
        <v>1498</v>
      </c>
      <c r="E45" s="101">
        <v>2541</v>
      </c>
      <c r="F45" s="101">
        <v>2773</v>
      </c>
      <c r="G45" s="101">
        <v>6124</v>
      </c>
      <c r="H45" s="101">
        <v>203</v>
      </c>
      <c r="I45" s="2881">
        <v>249</v>
      </c>
      <c r="J45" s="2885">
        <v>431</v>
      </c>
    </row>
    <row r="46" spans="1:13" ht="15.95" customHeight="1">
      <c r="A46" s="5687"/>
      <c r="B46" s="3434" t="s">
        <v>1754</v>
      </c>
      <c r="C46" s="2473">
        <v>10033</v>
      </c>
      <c r="D46" s="1768">
        <v>21909</v>
      </c>
      <c r="E46" s="1768">
        <v>65336</v>
      </c>
      <c r="F46" s="1768">
        <v>54205</v>
      </c>
      <c r="G46" s="1768">
        <v>105874</v>
      </c>
      <c r="H46" s="1768">
        <v>3029</v>
      </c>
      <c r="I46" s="2882">
        <v>5701</v>
      </c>
      <c r="J46" s="2886">
        <v>4316</v>
      </c>
    </row>
    <row r="47" spans="1:13" ht="15.95" customHeight="1">
      <c r="A47" s="5686">
        <v>6</v>
      </c>
      <c r="B47" s="3438" t="s">
        <v>3510</v>
      </c>
      <c r="C47" s="2079">
        <v>680</v>
      </c>
      <c r="D47" s="101">
        <v>1520</v>
      </c>
      <c r="E47" s="101">
        <v>2418</v>
      </c>
      <c r="F47" s="101">
        <v>2850</v>
      </c>
      <c r="G47" s="101">
        <v>4600</v>
      </c>
      <c r="H47" s="101">
        <v>188</v>
      </c>
      <c r="I47" s="2881">
        <v>204</v>
      </c>
      <c r="J47" s="2885">
        <v>397</v>
      </c>
    </row>
    <row r="48" spans="1:13" ht="15.95" customHeight="1" thickBot="1">
      <c r="A48" s="5698"/>
      <c r="B48" s="4260" t="s">
        <v>1754</v>
      </c>
      <c r="C48" s="3069">
        <v>10886</v>
      </c>
      <c r="D48" s="2453">
        <v>22207</v>
      </c>
      <c r="E48" s="2453">
        <v>56134</v>
      </c>
      <c r="F48" s="2453">
        <v>49551</v>
      </c>
      <c r="G48" s="2453">
        <v>67957</v>
      </c>
      <c r="H48" s="2453">
        <v>3123</v>
      </c>
      <c r="I48" s="3070">
        <v>4782</v>
      </c>
      <c r="J48" s="3071">
        <v>5014</v>
      </c>
    </row>
    <row r="49" spans="1:10" ht="15.95" customHeight="1">
      <c r="A49" s="4261"/>
      <c r="B49" s="4261"/>
      <c r="C49" s="4261"/>
      <c r="D49" s="4261"/>
      <c r="E49" s="4261"/>
      <c r="F49" s="4261"/>
      <c r="G49" s="4261"/>
      <c r="H49" s="4262"/>
      <c r="I49" s="4261"/>
      <c r="J49" s="3437" t="s">
        <v>3464</v>
      </c>
    </row>
    <row r="50" spans="1:10" ht="15.95" customHeight="1">
      <c r="A50" s="139"/>
      <c r="B50" s="139"/>
      <c r="C50" s="139"/>
      <c r="D50" s="139"/>
      <c r="E50" s="139"/>
      <c r="F50" s="139"/>
      <c r="G50" s="139"/>
      <c r="H50" s="139"/>
      <c r="I50" s="139"/>
      <c r="J50" s="139"/>
    </row>
    <row r="51" spans="1:10" ht="15.95" customHeight="1"/>
    <row r="52" spans="1:10" ht="15.95" customHeight="1"/>
    <row r="53" spans="1:10" ht="15.95" customHeight="1">
      <c r="H53" s="86"/>
    </row>
    <row r="54" spans="1:10" ht="15.95" customHeight="1">
      <c r="G54" s="86"/>
      <c r="H54" s="86"/>
    </row>
    <row r="55" spans="1:10" ht="15.95" customHeight="1">
      <c r="G55" s="86"/>
      <c r="H55" s="490"/>
    </row>
    <row r="56" spans="1:10" ht="15.95" customHeight="1"/>
    <row r="57" spans="1:10" ht="15.95" customHeight="1"/>
    <row r="58" spans="1:10" ht="15.95" customHeight="1"/>
    <row r="59" spans="1:10" ht="15.95" customHeight="1"/>
    <row r="60" spans="1:10" ht="15.95" customHeight="1"/>
    <row r="61" spans="1:10" ht="15.75" customHeight="1"/>
    <row r="62" spans="1:10" ht="15.75" customHeight="1"/>
    <row r="63" spans="1:10" ht="15.75" customHeight="1"/>
    <row r="64" spans="1:10" ht="15.75" customHeight="1"/>
  </sheetData>
  <mergeCells count="20">
    <mergeCell ref="A47:A48"/>
    <mergeCell ref="A45:A46"/>
    <mergeCell ref="A19:A20"/>
    <mergeCell ref="A43:A44"/>
    <mergeCell ref="A41:A42"/>
    <mergeCell ref="A39:A40"/>
    <mergeCell ref="A23:A24"/>
    <mergeCell ref="A35:A36"/>
    <mergeCell ref="A31:A32"/>
    <mergeCell ref="A17:A18"/>
    <mergeCell ref="A27:A28"/>
    <mergeCell ref="A29:A30"/>
    <mergeCell ref="A21:A22"/>
    <mergeCell ref="A33:A34"/>
    <mergeCell ref="A3:A4"/>
    <mergeCell ref="A5:A6"/>
    <mergeCell ref="A15:A16"/>
    <mergeCell ref="A7:A8"/>
    <mergeCell ref="A11:A12"/>
    <mergeCell ref="A9:A10"/>
  </mergeCells>
  <phoneticPr fontId="2"/>
  <hyperlinks>
    <hyperlink ref="J2" location="目次!F74" display="目　次" xr:uid="{00000000-0004-0000-3D00-000000000000}"/>
  </hyperlinks>
  <pageMargins left="0.86614173228346458" right="0.86614173228346458" top="0.82677165354330717" bottom="0.98425196850393704" header="0.51181102362204722" footer="0.51181102362204722"/>
  <pageSetup paperSize="9" scale="86"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30"/>
  <sheetViews>
    <sheetView showGridLines="0" workbookViewId="0">
      <selection activeCell="M2" sqref="M2"/>
    </sheetView>
  </sheetViews>
  <sheetFormatPr defaultRowHeight="12.75"/>
  <cols>
    <col min="1" max="1" width="12.875" style="1305" customWidth="1"/>
    <col min="2" max="2" width="3.5" style="1305" customWidth="1"/>
    <col min="3" max="3" width="4.25" style="1305" customWidth="1"/>
    <col min="4" max="4" width="3.5" style="1305" customWidth="1"/>
    <col min="5" max="6" width="4.25" style="1305" customWidth="1"/>
    <col min="7" max="7" width="3.25" style="1305" customWidth="1"/>
    <col min="8" max="8" width="8.5" style="1321" customWidth="1"/>
    <col min="9" max="9" width="8.5" style="1306" customWidth="1"/>
    <col min="10" max="10" width="8.5" style="1311" customWidth="1"/>
    <col min="11" max="11" width="18.625" style="1305" customWidth="1"/>
    <col min="12" max="16384" width="9" style="1305"/>
  </cols>
  <sheetData>
    <row r="1" spans="1:13" ht="19.5" customHeight="1" thickBot="1">
      <c r="A1" s="1769" t="s">
        <v>3626</v>
      </c>
      <c r="B1" s="1312"/>
      <c r="C1" s="1312"/>
      <c r="D1" s="1312"/>
      <c r="E1" s="1312"/>
      <c r="F1" s="1312"/>
      <c r="G1" s="1312"/>
      <c r="I1" s="1321"/>
      <c r="J1" s="2331"/>
      <c r="K1" s="2332" t="s">
        <v>7068</v>
      </c>
      <c r="L1" s="4263"/>
    </row>
    <row r="2" spans="1:13" s="1307" customFormat="1" ht="25.5" customHeight="1">
      <c r="A2" s="5710" t="s">
        <v>3508</v>
      </c>
      <c r="B2" s="5712" t="s">
        <v>3625</v>
      </c>
      <c r="C2" s="5713"/>
      <c r="D2" s="5713"/>
      <c r="E2" s="5713"/>
      <c r="F2" s="5713"/>
      <c r="G2" s="5714"/>
      <c r="H2" s="5715" t="s">
        <v>3624</v>
      </c>
      <c r="I2" s="5717" t="s">
        <v>3623</v>
      </c>
      <c r="J2" s="5719" t="s">
        <v>3622</v>
      </c>
      <c r="K2" s="5703" t="s">
        <v>3621</v>
      </c>
      <c r="M2" s="5124" t="s">
        <v>8125</v>
      </c>
    </row>
    <row r="3" spans="1:13" s="1307" customFormat="1" ht="27" customHeight="1">
      <c r="A3" s="5711"/>
      <c r="B3" s="5705" t="s">
        <v>3620</v>
      </c>
      <c r="C3" s="5706"/>
      <c r="D3" s="5707" t="s">
        <v>3619</v>
      </c>
      <c r="E3" s="5708"/>
      <c r="F3" s="5707" t="s">
        <v>1854</v>
      </c>
      <c r="G3" s="5709"/>
      <c r="H3" s="5716"/>
      <c r="I3" s="5718"/>
      <c r="J3" s="5720"/>
      <c r="K3" s="5704"/>
      <c r="L3" s="2112"/>
    </row>
    <row r="4" spans="1:13" ht="20.100000000000001" customHeight="1">
      <c r="A4" s="2333" t="s">
        <v>3618</v>
      </c>
      <c r="B4" s="2334">
        <v>3</v>
      </c>
      <c r="C4" s="2953" t="s">
        <v>3608</v>
      </c>
      <c r="D4" s="2335">
        <v>10</v>
      </c>
      <c r="E4" s="2325" t="s">
        <v>3608</v>
      </c>
      <c r="F4" s="2335">
        <v>13</v>
      </c>
      <c r="G4" s="1785"/>
      <c r="H4" s="3072">
        <f>SUM(H6:H9)</f>
        <v>657646</v>
      </c>
      <c r="I4" s="3073">
        <v>93799</v>
      </c>
      <c r="J4" s="2345"/>
      <c r="K4" s="1785"/>
      <c r="L4" s="1313"/>
    </row>
    <row r="5" spans="1:13" ht="20.100000000000001" customHeight="1">
      <c r="A5" s="2333" t="s">
        <v>3617</v>
      </c>
      <c r="B5" s="2336">
        <v>16</v>
      </c>
      <c r="C5" s="2337"/>
      <c r="D5" s="2338">
        <v>16</v>
      </c>
      <c r="E5" s="2337" t="s">
        <v>3586</v>
      </c>
      <c r="F5" s="2797"/>
      <c r="G5" s="1313"/>
      <c r="H5" s="2978">
        <f>SUM(H10:H25)</f>
        <v>210858</v>
      </c>
      <c r="I5" s="3074"/>
      <c r="J5" s="2798"/>
      <c r="K5" s="1313"/>
      <c r="L5" s="1313"/>
    </row>
    <row r="6" spans="1:13" ht="20.100000000000001" customHeight="1">
      <c r="A6" s="2339" t="s">
        <v>3616</v>
      </c>
      <c r="B6" s="2340">
        <v>1</v>
      </c>
      <c r="C6" s="2953" t="s">
        <v>3608</v>
      </c>
      <c r="D6" s="2341">
        <v>7</v>
      </c>
      <c r="E6" s="2953" t="s">
        <v>3608</v>
      </c>
      <c r="F6" s="2341">
        <v>9</v>
      </c>
      <c r="G6" s="2343"/>
      <c r="H6" s="3075">
        <v>408297</v>
      </c>
      <c r="I6" s="3075">
        <v>93799</v>
      </c>
      <c r="J6" s="2342">
        <v>2507.63</v>
      </c>
      <c r="K6" s="2343"/>
      <c r="L6" s="1313"/>
    </row>
    <row r="7" spans="1:13" ht="20.100000000000001" customHeight="1">
      <c r="A7" s="2346" t="s">
        <v>3615</v>
      </c>
      <c r="B7" s="2334"/>
      <c r="C7" s="2325"/>
      <c r="D7" s="2335">
        <v>1</v>
      </c>
      <c r="E7" s="2325" t="s">
        <v>6524</v>
      </c>
      <c r="F7" s="2335">
        <v>2</v>
      </c>
      <c r="G7" s="2325" t="s">
        <v>6524</v>
      </c>
      <c r="H7" s="3072">
        <v>14529</v>
      </c>
      <c r="I7" s="3072"/>
      <c r="J7" s="2345" t="s">
        <v>3614</v>
      </c>
      <c r="K7" s="1785" t="s">
        <v>3613</v>
      </c>
      <c r="L7" s="1313"/>
    </row>
    <row r="8" spans="1:13" ht="20.100000000000001" customHeight="1">
      <c r="A8" s="2344" t="s">
        <v>3612</v>
      </c>
      <c r="B8" s="2340">
        <v>1</v>
      </c>
      <c r="C8" s="2953" t="s">
        <v>6525</v>
      </c>
      <c r="D8" s="2341">
        <v>1</v>
      </c>
      <c r="E8" s="2953" t="s">
        <v>3608</v>
      </c>
      <c r="F8" s="2341">
        <v>2</v>
      </c>
      <c r="G8" s="2343"/>
      <c r="H8" s="3075">
        <v>29196</v>
      </c>
      <c r="I8" s="3075"/>
      <c r="J8" s="2342">
        <v>251.46</v>
      </c>
      <c r="K8" s="2343" t="s">
        <v>3611</v>
      </c>
      <c r="L8" s="1313"/>
    </row>
    <row r="9" spans="1:13" ht="20.100000000000001" customHeight="1">
      <c r="A9" s="2346" t="s">
        <v>3610</v>
      </c>
      <c r="B9" s="2347">
        <v>1</v>
      </c>
      <c r="C9" s="2348" t="s">
        <v>3609</v>
      </c>
      <c r="D9" s="2799">
        <v>2</v>
      </c>
      <c r="E9" s="2348" t="s">
        <v>3608</v>
      </c>
      <c r="F9" s="2799">
        <v>2</v>
      </c>
      <c r="G9" s="2350"/>
      <c r="H9" s="3076">
        <v>205624</v>
      </c>
      <c r="I9" s="3076"/>
      <c r="J9" s="2349">
        <v>1117.31</v>
      </c>
      <c r="K9" s="2350"/>
      <c r="L9" s="1785"/>
    </row>
    <row r="10" spans="1:13" ht="20.100000000000001" customHeight="1">
      <c r="A10" s="2351" t="s">
        <v>3607</v>
      </c>
      <c r="B10" s="2334">
        <v>1</v>
      </c>
      <c r="C10" s="2800"/>
      <c r="D10" s="2801">
        <v>1</v>
      </c>
      <c r="E10" s="2800" t="s">
        <v>3586</v>
      </c>
      <c r="F10" s="2801"/>
      <c r="G10" s="1313"/>
      <c r="H10" s="3077">
        <v>10790</v>
      </c>
      <c r="I10" s="3074">
        <v>4639</v>
      </c>
      <c r="J10" s="2352">
        <v>58.59</v>
      </c>
      <c r="K10" s="2353" t="s">
        <v>3595</v>
      </c>
      <c r="L10" s="1313"/>
    </row>
    <row r="11" spans="1:13" ht="20.100000000000001" customHeight="1">
      <c r="A11" s="2351" t="s">
        <v>3606</v>
      </c>
      <c r="B11" s="2334">
        <v>1</v>
      </c>
      <c r="C11" s="2800"/>
      <c r="D11" s="2801">
        <v>1</v>
      </c>
      <c r="E11" s="2800" t="s">
        <v>3586</v>
      </c>
      <c r="F11" s="2801"/>
      <c r="G11" s="1313"/>
      <c r="H11" s="2865">
        <v>10906</v>
      </c>
      <c r="I11" s="3074">
        <v>3046</v>
      </c>
      <c r="J11" s="2354">
        <v>61.2</v>
      </c>
      <c r="K11" s="2353" t="s">
        <v>3595</v>
      </c>
      <c r="L11" s="1313"/>
    </row>
    <row r="12" spans="1:13" ht="20.100000000000001" customHeight="1">
      <c r="A12" s="2351" t="s">
        <v>3605</v>
      </c>
      <c r="B12" s="2334">
        <v>1</v>
      </c>
      <c r="C12" s="2800"/>
      <c r="D12" s="2801">
        <v>1</v>
      </c>
      <c r="E12" s="2800" t="s">
        <v>3586</v>
      </c>
      <c r="F12" s="2801"/>
      <c r="G12" s="1313"/>
      <c r="H12" s="2865">
        <v>11288</v>
      </c>
      <c r="I12" s="3074">
        <v>2626</v>
      </c>
      <c r="J12" s="2355">
        <v>78</v>
      </c>
      <c r="K12" s="2353" t="s">
        <v>3595</v>
      </c>
      <c r="L12" s="1313"/>
    </row>
    <row r="13" spans="1:13" ht="20.100000000000001" customHeight="1">
      <c r="A13" s="2351" t="s">
        <v>3604</v>
      </c>
      <c r="B13" s="2334">
        <v>1</v>
      </c>
      <c r="C13" s="2800"/>
      <c r="D13" s="2801">
        <v>1</v>
      </c>
      <c r="E13" s="2800" t="s">
        <v>3586</v>
      </c>
      <c r="F13" s="2801"/>
      <c r="G13" s="1313"/>
      <c r="H13" s="2865">
        <v>8584</v>
      </c>
      <c r="I13" s="3074">
        <v>4010</v>
      </c>
      <c r="J13" s="2355">
        <v>53</v>
      </c>
      <c r="K13" s="2353" t="s">
        <v>3595</v>
      </c>
      <c r="L13" s="1313"/>
    </row>
    <row r="14" spans="1:13" ht="20.100000000000001" customHeight="1">
      <c r="A14" s="2351" t="s">
        <v>3603</v>
      </c>
      <c r="B14" s="2334">
        <v>1</v>
      </c>
      <c r="C14" s="2800"/>
      <c r="D14" s="2801">
        <v>1</v>
      </c>
      <c r="E14" s="2800" t="s">
        <v>3586</v>
      </c>
      <c r="F14" s="2801"/>
      <c r="G14" s="1313"/>
      <c r="H14" s="2865">
        <v>19781</v>
      </c>
      <c r="I14" s="3074">
        <v>12635</v>
      </c>
      <c r="J14" s="2352">
        <v>101.68</v>
      </c>
      <c r="K14" s="2353" t="s">
        <v>3595</v>
      </c>
      <c r="L14" s="1313"/>
    </row>
    <row r="15" spans="1:13" ht="20.100000000000001" customHeight="1">
      <c r="A15" s="2351" t="s">
        <v>3602</v>
      </c>
      <c r="B15" s="2334">
        <v>1</v>
      </c>
      <c r="C15" s="2800"/>
      <c r="D15" s="2801">
        <v>1</v>
      </c>
      <c r="E15" s="2800" t="s">
        <v>3586</v>
      </c>
      <c r="F15" s="2801"/>
      <c r="G15" s="1313"/>
      <c r="H15" s="2865">
        <v>13806</v>
      </c>
      <c r="I15" s="3074">
        <v>2488</v>
      </c>
      <c r="J15" s="2352">
        <v>71.22</v>
      </c>
      <c r="K15" s="2353" t="s">
        <v>3595</v>
      </c>
      <c r="L15" s="1313"/>
    </row>
    <row r="16" spans="1:13" ht="20.100000000000001" customHeight="1">
      <c r="A16" s="2351" t="s">
        <v>3601</v>
      </c>
      <c r="B16" s="2334">
        <v>1</v>
      </c>
      <c r="C16" s="2800"/>
      <c r="D16" s="2801">
        <v>1</v>
      </c>
      <c r="E16" s="2800" t="s">
        <v>3586</v>
      </c>
      <c r="F16" s="2801"/>
      <c r="G16" s="1313"/>
      <c r="H16" s="2865">
        <v>10594</v>
      </c>
      <c r="I16" s="3074">
        <v>1085</v>
      </c>
      <c r="J16" s="2354">
        <v>42.8</v>
      </c>
      <c r="K16" s="2353" t="s">
        <v>3599</v>
      </c>
      <c r="L16" s="1313"/>
    </row>
    <row r="17" spans="1:12" ht="20.100000000000001" customHeight="1">
      <c r="A17" s="2351" t="s">
        <v>3600</v>
      </c>
      <c r="B17" s="2334">
        <v>1</v>
      </c>
      <c r="C17" s="2800"/>
      <c r="D17" s="2801">
        <v>1</v>
      </c>
      <c r="E17" s="2800" t="s">
        <v>3586</v>
      </c>
      <c r="F17" s="2801"/>
      <c r="G17" s="1313"/>
      <c r="H17" s="2865">
        <v>14878</v>
      </c>
      <c r="I17" s="3074">
        <v>1363</v>
      </c>
      <c r="J17" s="2352">
        <v>66.239999999999995</v>
      </c>
      <c r="K17" s="2353" t="s">
        <v>3599</v>
      </c>
      <c r="L17" s="1313"/>
    </row>
    <row r="18" spans="1:12" ht="20.100000000000001" customHeight="1">
      <c r="A18" s="2351" t="s">
        <v>3598</v>
      </c>
      <c r="B18" s="2334">
        <v>1</v>
      </c>
      <c r="C18" s="2800"/>
      <c r="D18" s="2801">
        <v>1</v>
      </c>
      <c r="E18" s="2800" t="s">
        <v>3586</v>
      </c>
      <c r="F18" s="2801"/>
      <c r="G18" s="1313"/>
      <c r="H18" s="2865">
        <v>10997</v>
      </c>
      <c r="I18" s="3074">
        <v>2470</v>
      </c>
      <c r="J18" s="2352">
        <v>77.489999999999995</v>
      </c>
      <c r="K18" s="2353" t="s">
        <v>3595</v>
      </c>
      <c r="L18" s="1313"/>
    </row>
    <row r="19" spans="1:12" ht="20.100000000000001" customHeight="1">
      <c r="A19" s="2351" t="s">
        <v>3597</v>
      </c>
      <c r="B19" s="2334">
        <v>1</v>
      </c>
      <c r="C19" s="2800"/>
      <c r="D19" s="2801">
        <v>1</v>
      </c>
      <c r="E19" s="2800" t="s">
        <v>3586</v>
      </c>
      <c r="F19" s="2801"/>
      <c r="G19" s="1313"/>
      <c r="H19" s="2865">
        <v>19379</v>
      </c>
      <c r="I19" s="3074">
        <v>6439</v>
      </c>
      <c r="J19" s="2354">
        <v>136.80000000000001</v>
      </c>
      <c r="K19" s="2353" t="s">
        <v>3595</v>
      </c>
      <c r="L19" s="1313"/>
    </row>
    <row r="20" spans="1:12" ht="20.100000000000001" customHeight="1">
      <c r="A20" s="2351" t="s">
        <v>3596</v>
      </c>
      <c r="B20" s="2334">
        <v>1</v>
      </c>
      <c r="C20" s="2800"/>
      <c r="D20" s="2801">
        <v>1</v>
      </c>
      <c r="E20" s="2800" t="s">
        <v>3586</v>
      </c>
      <c r="F20" s="2801"/>
      <c r="G20" s="1313"/>
      <c r="H20" s="2865">
        <v>12251</v>
      </c>
      <c r="I20" s="3074">
        <v>1896</v>
      </c>
      <c r="J20" s="2352">
        <v>49.56</v>
      </c>
      <c r="K20" s="2353" t="s">
        <v>3595</v>
      </c>
      <c r="L20" s="1313"/>
    </row>
    <row r="21" spans="1:12" ht="20.100000000000001" customHeight="1">
      <c r="A21" s="2351" t="s">
        <v>3594</v>
      </c>
      <c r="B21" s="2334">
        <v>1</v>
      </c>
      <c r="C21" s="2800"/>
      <c r="D21" s="2801">
        <v>1</v>
      </c>
      <c r="E21" s="2800" t="s">
        <v>3586</v>
      </c>
      <c r="F21" s="2801"/>
      <c r="G21" s="1313"/>
      <c r="H21" s="2865">
        <v>11482</v>
      </c>
      <c r="I21" s="3074">
        <v>1266</v>
      </c>
      <c r="J21" s="2352">
        <v>63.18</v>
      </c>
      <c r="K21" s="2353" t="s">
        <v>3593</v>
      </c>
      <c r="L21" s="1313"/>
    </row>
    <row r="22" spans="1:12" ht="20.100000000000001" customHeight="1">
      <c r="A22" s="2351" t="s">
        <v>3592</v>
      </c>
      <c r="B22" s="2334">
        <v>1</v>
      </c>
      <c r="C22" s="2800"/>
      <c r="D22" s="2801">
        <v>1</v>
      </c>
      <c r="E22" s="2800" t="s">
        <v>3586</v>
      </c>
      <c r="F22" s="2801"/>
      <c r="G22" s="1313"/>
      <c r="H22" s="2865">
        <v>13085</v>
      </c>
      <c r="I22" s="3074">
        <v>4270</v>
      </c>
      <c r="J22" s="2352">
        <v>90.72</v>
      </c>
      <c r="K22" s="2353" t="s">
        <v>3591</v>
      </c>
      <c r="L22" s="1313"/>
    </row>
    <row r="23" spans="1:12" ht="20.100000000000001" customHeight="1">
      <c r="A23" s="2351" t="s">
        <v>3590</v>
      </c>
      <c r="B23" s="2334">
        <v>1</v>
      </c>
      <c r="C23" s="2800"/>
      <c r="D23" s="2801">
        <v>1</v>
      </c>
      <c r="E23" s="2800" t="s">
        <v>3586</v>
      </c>
      <c r="F23" s="2801"/>
      <c r="G23" s="1313"/>
      <c r="H23" s="2865">
        <v>26501</v>
      </c>
      <c r="I23" s="3074">
        <v>13742</v>
      </c>
      <c r="J23" s="2352">
        <v>299.95</v>
      </c>
      <c r="K23" s="2353" t="s">
        <v>3585</v>
      </c>
      <c r="L23" s="1313"/>
    </row>
    <row r="24" spans="1:12" ht="20.100000000000001" customHeight="1">
      <c r="A24" s="2351" t="s">
        <v>3589</v>
      </c>
      <c r="B24" s="2334">
        <v>1</v>
      </c>
      <c r="C24" s="2800"/>
      <c r="D24" s="2801">
        <v>1</v>
      </c>
      <c r="E24" s="2800" t="s">
        <v>3586</v>
      </c>
      <c r="F24" s="2801"/>
      <c r="G24" s="1313"/>
      <c r="H24" s="2865">
        <v>6980</v>
      </c>
      <c r="I24" s="3074">
        <v>306</v>
      </c>
      <c r="J24" s="2352">
        <v>162.75</v>
      </c>
      <c r="K24" s="2353" t="s">
        <v>3588</v>
      </c>
      <c r="L24" s="1313"/>
    </row>
    <row r="25" spans="1:12" ht="20.100000000000001" customHeight="1">
      <c r="A25" s="2356" t="s">
        <v>3587</v>
      </c>
      <c r="B25" s="2347">
        <v>1</v>
      </c>
      <c r="C25" s="2348"/>
      <c r="D25" s="2799">
        <v>1</v>
      </c>
      <c r="E25" s="2348" t="s">
        <v>3586</v>
      </c>
      <c r="F25" s="2799"/>
      <c r="G25" s="2350"/>
      <c r="H25" s="3078">
        <v>9556</v>
      </c>
      <c r="I25" s="3076">
        <v>1001</v>
      </c>
      <c r="J25" s="2357">
        <v>40</v>
      </c>
      <c r="K25" s="2358" t="s">
        <v>3585</v>
      </c>
      <c r="L25" s="1313"/>
    </row>
    <row r="26" spans="1:12" ht="20.100000000000001" customHeight="1">
      <c r="A26" s="1313"/>
      <c r="B26" s="1313"/>
      <c r="C26" s="1313"/>
      <c r="D26" s="1313"/>
      <c r="E26" s="1313"/>
      <c r="F26" s="1313"/>
      <c r="G26" s="1313"/>
      <c r="H26" s="1437"/>
      <c r="I26" s="1437"/>
      <c r="J26" s="2359"/>
      <c r="K26" s="2360" t="s">
        <v>3584</v>
      </c>
      <c r="L26" s="1313"/>
    </row>
    <row r="27" spans="1:12" ht="20.100000000000001" customHeight="1">
      <c r="A27" s="1313" t="s">
        <v>3583</v>
      </c>
      <c r="B27" s="1313"/>
      <c r="C27" s="1313"/>
      <c r="D27" s="1313"/>
      <c r="E27" s="1313"/>
      <c r="F27" s="1313"/>
      <c r="G27" s="1313"/>
      <c r="H27" s="1437"/>
      <c r="I27" s="1437"/>
      <c r="J27" s="2359"/>
      <c r="K27" s="1313"/>
      <c r="L27" s="1317"/>
    </row>
    <row r="28" spans="1:12" ht="20.100000000000001" customHeight="1">
      <c r="A28" s="1313" t="s">
        <v>3582</v>
      </c>
      <c r="B28" s="1313"/>
      <c r="C28" s="1313"/>
      <c r="D28" s="1313"/>
      <c r="E28" s="1313"/>
      <c r="F28" s="1313"/>
      <c r="G28" s="1313"/>
      <c r="H28" s="1437"/>
      <c r="I28" s="1437"/>
      <c r="J28" s="2359"/>
      <c r="K28" s="1313"/>
      <c r="L28" s="1317"/>
    </row>
    <row r="29" spans="1:12" ht="15.95" customHeight="1">
      <c r="A29" s="1308"/>
      <c r="B29" s="1308"/>
      <c r="C29" s="1308"/>
      <c r="D29" s="1308"/>
      <c r="E29" s="1308"/>
      <c r="F29" s="1308"/>
      <c r="G29" s="1308"/>
      <c r="H29" s="1322"/>
      <c r="I29" s="1309"/>
      <c r="J29" s="1310"/>
      <c r="K29" s="1308"/>
      <c r="L29" s="1308"/>
    </row>
    <row r="30" spans="1:12" ht="15.95" customHeight="1"/>
  </sheetData>
  <mergeCells count="9">
    <mergeCell ref="K2:K3"/>
    <mergeCell ref="B3:C3"/>
    <mergeCell ref="D3:E3"/>
    <mergeCell ref="F3:G3"/>
    <mergeCell ref="A2:A3"/>
    <mergeCell ref="B2:G2"/>
    <mergeCell ref="H2:H3"/>
    <mergeCell ref="I2:I3"/>
    <mergeCell ref="J2:J3"/>
  </mergeCells>
  <phoneticPr fontId="2"/>
  <hyperlinks>
    <hyperlink ref="M2" location="目次!F75" display="目　次" xr:uid="{00000000-0004-0000-3E00-000000000000}"/>
  </hyperlinks>
  <pageMargins left="0.86614173228346458" right="0.86614173228346458" top="0.98425196850393704" bottom="0.98425196850393704" header="0.51181102362204722" footer="0.51181102362204722"/>
  <pageSetup paperSize="9" scale="81"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27"/>
  <sheetViews>
    <sheetView showGridLines="0" workbookViewId="0">
      <selection activeCell="H2" sqref="H2"/>
    </sheetView>
  </sheetViews>
  <sheetFormatPr defaultRowHeight="12.75"/>
  <cols>
    <col min="1" max="1" width="11" style="1312" customWidth="1"/>
    <col min="2" max="6" width="11.125" style="1312" customWidth="1"/>
    <col min="7" max="16384" width="9" style="1312"/>
  </cols>
  <sheetData>
    <row r="1" spans="1:8" ht="14.25">
      <c r="A1" s="1769" t="s">
        <v>3629</v>
      </c>
    </row>
    <row r="2" spans="1:8" ht="18.75">
      <c r="H2" s="5125" t="s">
        <v>8125</v>
      </c>
    </row>
    <row r="3" spans="1:8" ht="15.95" customHeight="1" thickBot="1">
      <c r="A3" s="1313" t="s">
        <v>3628</v>
      </c>
      <c r="B3" s="1313"/>
      <c r="C3" s="1313"/>
      <c r="D3" s="1313"/>
      <c r="E3" s="1313"/>
      <c r="F3" s="2441"/>
    </row>
    <row r="4" spans="1:8" s="1314" customFormat="1" ht="15.95" customHeight="1">
      <c r="A4" s="3986" t="s">
        <v>610</v>
      </c>
      <c r="B4" s="3440">
        <v>2</v>
      </c>
      <c r="C4" s="3441">
        <v>3</v>
      </c>
      <c r="D4" s="3440">
        <v>4</v>
      </c>
      <c r="E4" s="3440">
        <v>5</v>
      </c>
      <c r="F4" s="3440">
        <v>6</v>
      </c>
    </row>
    <row r="5" spans="1:8" ht="15.95" customHeight="1" thickBot="1">
      <c r="A5" s="1315" t="s">
        <v>3627</v>
      </c>
      <c r="B5" s="2478">
        <f>353170+90563+136057+116883</f>
        <v>696673</v>
      </c>
      <c r="C5" s="2479">
        <v>700493</v>
      </c>
      <c r="D5" s="2480">
        <v>694079</v>
      </c>
      <c r="E5" s="2480">
        <v>681292</v>
      </c>
      <c r="F5" s="2480">
        <v>692391</v>
      </c>
    </row>
    <row r="6" spans="1:8" ht="15.95" customHeight="1">
      <c r="A6" s="1313"/>
      <c r="B6" s="1313"/>
      <c r="C6" s="1313"/>
      <c r="D6" s="1313"/>
      <c r="E6" s="1313"/>
      <c r="F6" s="1313"/>
    </row>
    <row r="7" spans="1:8" ht="15.95" customHeight="1"/>
    <row r="8" spans="1:8" ht="15.95" customHeight="1">
      <c r="F8" s="1316"/>
    </row>
    <row r="9" spans="1:8" ht="15.95" customHeight="1"/>
    <row r="10" spans="1:8" ht="15.95" customHeight="1"/>
    <row r="11" spans="1:8" ht="15.95" customHeight="1"/>
    <row r="12" spans="1:8" ht="15.95" customHeight="1"/>
    <row r="13" spans="1:8" ht="15.95" customHeight="1"/>
    <row r="14" spans="1:8" ht="15.95" customHeight="1"/>
    <row r="15" spans="1:8" ht="15.95" customHeight="1"/>
    <row r="16" spans="1:8"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phoneticPr fontId="2"/>
  <hyperlinks>
    <hyperlink ref="H2" location="目次!F76" display="目　次" xr:uid="{00000000-0004-0000-3F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33"/>
  <sheetViews>
    <sheetView showGridLines="0" zoomScale="130" zoomScaleNormal="130" workbookViewId="0">
      <selection activeCell="L2" sqref="L2"/>
    </sheetView>
  </sheetViews>
  <sheetFormatPr defaultRowHeight="12.75"/>
  <cols>
    <col min="1" max="1" width="6.625" style="64" customWidth="1"/>
    <col min="2" max="9" width="7.625" style="64" customWidth="1"/>
    <col min="10" max="10" width="9.75" style="64" customWidth="1"/>
    <col min="11" max="11" width="3.25" style="64" customWidth="1"/>
    <col min="12" max="16384" width="9" style="64"/>
  </cols>
  <sheetData>
    <row r="1" spans="1:12" ht="15.95" customHeight="1" thickBot="1">
      <c r="A1" s="128" t="s">
        <v>7505</v>
      </c>
      <c r="I1" s="2442"/>
      <c r="J1" s="2442"/>
    </row>
    <row r="2" spans="1:12" s="65" customFormat="1" ht="15.95" customHeight="1">
      <c r="A2" s="5680" t="s">
        <v>300</v>
      </c>
      <c r="B2" s="5722" t="s">
        <v>3637</v>
      </c>
      <c r="C2" s="5723"/>
      <c r="D2" s="5723"/>
      <c r="E2" s="4045"/>
      <c r="F2" s="5722" t="s">
        <v>3636</v>
      </c>
      <c r="G2" s="5723"/>
      <c r="H2" s="5723"/>
      <c r="I2" s="3988"/>
      <c r="J2" s="1783" t="s">
        <v>3635</v>
      </c>
      <c r="K2" s="139"/>
      <c r="L2" s="5207" t="s">
        <v>8125</v>
      </c>
    </row>
    <row r="3" spans="1:12" s="65" customFormat="1" ht="15.95" customHeight="1">
      <c r="A3" s="5721"/>
      <c r="B3" s="4041" t="s">
        <v>747</v>
      </c>
      <c r="C3" s="4041" t="s">
        <v>1828</v>
      </c>
      <c r="D3" s="4041" t="s">
        <v>3634</v>
      </c>
      <c r="E3" s="4041" t="s">
        <v>3633</v>
      </c>
      <c r="F3" s="4041" t="s">
        <v>747</v>
      </c>
      <c r="G3" s="4041" t="s">
        <v>1828</v>
      </c>
      <c r="H3" s="4041" t="s">
        <v>3634</v>
      </c>
      <c r="I3" s="4041" t="s">
        <v>3633</v>
      </c>
      <c r="J3" s="1770" t="s">
        <v>7111</v>
      </c>
      <c r="K3" s="139"/>
    </row>
    <row r="4" spans="1:12" s="65" customFormat="1" ht="15.95" customHeight="1">
      <c r="A4" s="5681"/>
      <c r="B4" s="1771" t="s">
        <v>3630</v>
      </c>
      <c r="C4" s="1771" t="s">
        <v>3630</v>
      </c>
      <c r="D4" s="1771" t="s">
        <v>3630</v>
      </c>
      <c r="E4" s="1771" t="s">
        <v>3632</v>
      </c>
      <c r="F4" s="1771" t="s">
        <v>3631</v>
      </c>
      <c r="G4" s="1771" t="s">
        <v>3631</v>
      </c>
      <c r="H4" s="1771" t="s">
        <v>3631</v>
      </c>
      <c r="I4" s="1772" t="s">
        <v>3631</v>
      </c>
      <c r="J4" s="1772" t="s">
        <v>3630</v>
      </c>
      <c r="K4" s="139"/>
    </row>
    <row r="5" spans="1:12" s="532" customFormat="1" ht="20.100000000000001" customHeight="1">
      <c r="A5" s="1773">
        <v>2</v>
      </c>
      <c r="B5" s="1774">
        <v>91888</v>
      </c>
      <c r="C5" s="1775">
        <v>76782</v>
      </c>
      <c r="D5" s="1775">
        <v>14071</v>
      </c>
      <c r="E5" s="1776">
        <v>1035</v>
      </c>
      <c r="F5" s="1212">
        <v>353170</v>
      </c>
      <c r="G5" s="1212">
        <v>270200</v>
      </c>
      <c r="H5" s="1212">
        <v>72830</v>
      </c>
      <c r="I5" s="1777">
        <v>10140</v>
      </c>
      <c r="J5" s="1775">
        <v>30864</v>
      </c>
      <c r="K5" s="1763"/>
    </row>
    <row r="6" spans="1:12" s="532" customFormat="1" ht="20.100000000000001" customHeight="1">
      <c r="A6" s="1773">
        <v>3</v>
      </c>
      <c r="B6" s="1779">
        <v>97821</v>
      </c>
      <c r="C6" s="1780">
        <v>80279</v>
      </c>
      <c r="D6" s="1780">
        <v>16443</v>
      </c>
      <c r="E6" s="1781">
        <v>1099</v>
      </c>
      <c r="F6" s="1503">
        <v>369821</v>
      </c>
      <c r="G6" s="1503">
        <v>277781</v>
      </c>
      <c r="H6" s="1503">
        <v>83622</v>
      </c>
      <c r="I6" s="1782">
        <v>8418</v>
      </c>
      <c r="J6" s="1779">
        <v>28666</v>
      </c>
      <c r="K6" s="1763"/>
    </row>
    <row r="7" spans="1:12" s="532" customFormat="1" ht="20.100000000000001" customHeight="1">
      <c r="A7" s="1778">
        <v>4</v>
      </c>
      <c r="B7" s="1774">
        <v>92337</v>
      </c>
      <c r="C7" s="2036">
        <v>76727</v>
      </c>
      <c r="D7" s="2036">
        <v>14244</v>
      </c>
      <c r="E7" s="2481">
        <v>1366</v>
      </c>
      <c r="F7" s="2067">
        <v>332644</v>
      </c>
      <c r="G7" s="2521">
        <v>255232</v>
      </c>
      <c r="H7" s="2521">
        <v>69196</v>
      </c>
      <c r="I7" s="2073">
        <v>8216</v>
      </c>
      <c r="J7" s="2036">
        <v>25939</v>
      </c>
      <c r="K7" s="1763"/>
    </row>
    <row r="8" spans="1:12" s="532" customFormat="1" ht="20.100000000000001" customHeight="1">
      <c r="A8" s="3079">
        <v>5</v>
      </c>
      <c r="B8" s="1774">
        <v>90688</v>
      </c>
      <c r="C8" s="2036">
        <v>75886</v>
      </c>
      <c r="D8" s="2036">
        <v>13559</v>
      </c>
      <c r="E8" s="2036">
        <v>1243</v>
      </c>
      <c r="F8" s="2521">
        <v>321204</v>
      </c>
      <c r="G8" s="2521">
        <v>246950</v>
      </c>
      <c r="H8" s="2521">
        <v>65283</v>
      </c>
      <c r="I8" s="2521">
        <v>8971</v>
      </c>
      <c r="J8" s="2036">
        <v>24900</v>
      </c>
      <c r="K8" s="1763"/>
    </row>
    <row r="9" spans="1:12" ht="20.100000000000001" customHeight="1" thickBot="1">
      <c r="A9" s="3082">
        <v>6</v>
      </c>
      <c r="B9" s="3080">
        <v>92354</v>
      </c>
      <c r="C9" s="3081">
        <v>77151</v>
      </c>
      <c r="D9" s="3081">
        <v>13697</v>
      </c>
      <c r="E9" s="3081">
        <v>1506</v>
      </c>
      <c r="F9" s="2606">
        <v>327658</v>
      </c>
      <c r="G9" s="2606">
        <v>251530</v>
      </c>
      <c r="H9" s="2606">
        <v>65277</v>
      </c>
      <c r="I9" s="2606">
        <v>10851</v>
      </c>
      <c r="J9" s="3081">
        <v>24514</v>
      </c>
      <c r="K9" s="3"/>
    </row>
    <row r="10" spans="1:12" ht="20.100000000000001" customHeight="1">
      <c r="A10" s="3" t="s">
        <v>7112</v>
      </c>
      <c r="B10" s="3"/>
      <c r="C10" s="3"/>
      <c r="D10" s="3"/>
      <c r="E10" s="3"/>
      <c r="F10" s="3"/>
      <c r="G10" s="3"/>
      <c r="H10" s="3"/>
      <c r="I10" s="3"/>
      <c r="J10" s="2036"/>
      <c r="K10" s="3"/>
    </row>
    <row r="11" spans="1:12" ht="15.95" customHeight="1">
      <c r="A11" s="3"/>
      <c r="B11" s="3"/>
      <c r="C11" s="3"/>
      <c r="D11" s="3"/>
      <c r="E11" s="3"/>
      <c r="F11" s="3"/>
      <c r="G11" s="3"/>
      <c r="H11" s="3"/>
      <c r="I11" s="3"/>
      <c r="J11" s="3"/>
      <c r="K11" s="3"/>
    </row>
    <row r="12" spans="1:12" ht="15.95" customHeight="1">
      <c r="B12" s="86"/>
      <c r="F12" s="86"/>
    </row>
    <row r="13" spans="1:12" ht="15.95" customHeight="1">
      <c r="L13" s="2418"/>
    </row>
    <row r="14" spans="1:12" ht="15.95" customHeight="1"/>
    <row r="15" spans="1:12" ht="15.95" customHeight="1">
      <c r="D15" s="86"/>
      <c r="E15" s="86"/>
      <c r="G15" s="106"/>
    </row>
    <row r="16" spans="1:12" ht="15.95" customHeight="1">
      <c r="G16" s="106"/>
    </row>
    <row r="17" spans="7:7" ht="15.95" customHeight="1">
      <c r="G17" s="106"/>
    </row>
    <row r="18" spans="7:7" ht="15.95" customHeight="1"/>
    <row r="19" spans="7:7" ht="15.95" customHeight="1"/>
    <row r="20" spans="7:7" ht="15.95" customHeight="1"/>
    <row r="21" spans="7:7" ht="15.95" customHeight="1"/>
    <row r="22" spans="7:7" ht="15.95" customHeight="1"/>
    <row r="23" spans="7:7" ht="15.95" customHeight="1"/>
    <row r="24" spans="7:7" ht="15.95" customHeight="1"/>
    <row r="25" spans="7:7" ht="15.95" customHeight="1"/>
    <row r="26" spans="7:7" ht="15.95" customHeight="1"/>
    <row r="27" spans="7:7" ht="15.95" customHeight="1"/>
    <row r="28" spans="7:7" ht="15.95" customHeight="1"/>
    <row r="29" spans="7:7" ht="15.95" customHeight="1"/>
    <row r="30" spans="7:7" ht="15.95" customHeight="1"/>
    <row r="31" spans="7:7" ht="15.95" customHeight="1"/>
    <row r="32" spans="7:7" ht="15.95" customHeight="1"/>
    <row r="33" ht="15.95" customHeight="1"/>
  </sheetData>
  <mergeCells count="3">
    <mergeCell ref="A2:A4"/>
    <mergeCell ref="B2:D2"/>
    <mergeCell ref="F2:H2"/>
  </mergeCells>
  <phoneticPr fontId="2"/>
  <hyperlinks>
    <hyperlink ref="L2" location="目次!F77" display="目　次" xr:uid="{00000000-0004-0000-40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25"/>
  <sheetViews>
    <sheetView showGridLines="0" workbookViewId="0">
      <selection activeCell="M2" sqref="M2"/>
    </sheetView>
  </sheetViews>
  <sheetFormatPr defaultRowHeight="12.75"/>
  <cols>
    <col min="1" max="1" width="7.5" style="64" customWidth="1"/>
    <col min="2" max="10" width="7.75" style="64" customWidth="1"/>
    <col min="11" max="11" width="9" style="64"/>
    <col min="12" max="12" width="5.375" style="65" customWidth="1"/>
    <col min="13" max="16384" width="9" style="64"/>
  </cols>
  <sheetData>
    <row r="1" spans="1:14" ht="20.100000000000001" customHeight="1" thickBot="1">
      <c r="A1" s="128" t="s">
        <v>3644</v>
      </c>
      <c r="K1" s="3" t="s">
        <v>3643</v>
      </c>
      <c r="L1" s="139"/>
    </row>
    <row r="2" spans="1:14" s="65" customFormat="1" ht="20.100000000000001" customHeight="1">
      <c r="A2" s="4045" t="s">
        <v>300</v>
      </c>
      <c r="B2" s="3989" t="s">
        <v>502</v>
      </c>
      <c r="C2" s="3989" t="s">
        <v>499</v>
      </c>
      <c r="D2" s="283" t="s">
        <v>496</v>
      </c>
      <c r="E2" s="3989" t="s">
        <v>493</v>
      </c>
      <c r="F2" s="3989" t="s">
        <v>490</v>
      </c>
      <c r="G2" s="3989" t="s">
        <v>487</v>
      </c>
      <c r="H2" s="283" t="s">
        <v>484</v>
      </c>
      <c r="I2" s="3989" t="s">
        <v>481</v>
      </c>
      <c r="J2" s="3989" t="s">
        <v>478</v>
      </c>
      <c r="K2" s="3989" t="s">
        <v>475</v>
      </c>
      <c r="L2" s="2075"/>
      <c r="M2" s="5207" t="s">
        <v>8125</v>
      </c>
    </row>
    <row r="3" spans="1:14" s="547" customFormat="1" ht="20.100000000000001" customHeight="1">
      <c r="A3" s="4265" t="s">
        <v>305</v>
      </c>
      <c r="B3" s="4266">
        <v>6710</v>
      </c>
      <c r="C3" s="4267">
        <v>4172</v>
      </c>
      <c r="D3" s="4267">
        <v>5938</v>
      </c>
      <c r="E3" s="4267">
        <v>5223</v>
      </c>
      <c r="F3" s="4267">
        <v>14684</v>
      </c>
      <c r="G3" s="4267">
        <v>8738</v>
      </c>
      <c r="H3" s="4267">
        <v>5570</v>
      </c>
      <c r="I3" s="4267">
        <v>7435</v>
      </c>
      <c r="J3" s="4267">
        <v>7656</v>
      </c>
      <c r="K3" s="1775">
        <v>17120</v>
      </c>
      <c r="L3" s="2036"/>
      <c r="M3" s="532"/>
    </row>
    <row r="4" spans="1:14" s="547" customFormat="1" ht="20.100000000000001" customHeight="1">
      <c r="A4" s="4265">
        <v>2</v>
      </c>
      <c r="B4" s="4266">
        <v>6320</v>
      </c>
      <c r="C4" s="4267">
        <v>2814</v>
      </c>
      <c r="D4" s="4267">
        <v>5206</v>
      </c>
      <c r="E4" s="4267">
        <v>4769</v>
      </c>
      <c r="F4" s="4267">
        <v>14250</v>
      </c>
      <c r="G4" s="4267">
        <v>7685</v>
      </c>
      <c r="H4" s="4267">
        <v>4041</v>
      </c>
      <c r="I4" s="4267">
        <v>6886</v>
      </c>
      <c r="J4" s="4267">
        <v>6205</v>
      </c>
      <c r="K4" s="1775">
        <v>17006</v>
      </c>
      <c r="L4" s="2036"/>
      <c r="M4" s="532"/>
    </row>
    <row r="5" spans="1:14" s="547" customFormat="1" ht="20.100000000000001" customHeight="1">
      <c r="A5" s="4265">
        <v>3</v>
      </c>
      <c r="B5" s="1779">
        <v>5163</v>
      </c>
      <c r="C5" s="1780">
        <v>2984</v>
      </c>
      <c r="D5" s="1780">
        <v>4307</v>
      </c>
      <c r="E5" s="1780">
        <v>4031</v>
      </c>
      <c r="F5" s="1780">
        <v>13322</v>
      </c>
      <c r="G5" s="1780">
        <v>6200</v>
      </c>
      <c r="H5" s="1780">
        <v>3962</v>
      </c>
      <c r="I5" s="1780">
        <v>5255</v>
      </c>
      <c r="J5" s="1780">
        <v>5926</v>
      </c>
      <c r="K5" s="2036">
        <v>16914</v>
      </c>
      <c r="L5" s="2036"/>
      <c r="M5" s="532"/>
    </row>
    <row r="6" spans="1:14" s="547" customFormat="1" ht="20.100000000000001" customHeight="1">
      <c r="A6" s="4268">
        <v>4</v>
      </c>
      <c r="B6" s="1774">
        <v>5870</v>
      </c>
      <c r="C6" s="2036">
        <v>4093</v>
      </c>
      <c r="D6" s="2036">
        <v>4197</v>
      </c>
      <c r="E6" s="2036">
        <v>3833</v>
      </c>
      <c r="F6" s="2036">
        <v>18045</v>
      </c>
      <c r="G6" s="2036">
        <v>6072</v>
      </c>
      <c r="H6" s="2036">
        <v>3953</v>
      </c>
      <c r="I6" s="2036">
        <v>7601</v>
      </c>
      <c r="J6" s="2036">
        <v>7395</v>
      </c>
      <c r="K6" s="2036">
        <v>21797</v>
      </c>
      <c r="L6" s="2036"/>
      <c r="M6" s="532"/>
    </row>
    <row r="7" spans="1:14" s="547" customFormat="1" ht="20.100000000000001" customHeight="1">
      <c r="A7" s="3079">
        <v>5</v>
      </c>
      <c r="B7" s="2036">
        <v>5796</v>
      </c>
      <c r="C7" s="2036">
        <v>3241</v>
      </c>
      <c r="D7" s="2036">
        <v>4376</v>
      </c>
      <c r="E7" s="2036">
        <v>5113</v>
      </c>
      <c r="F7" s="2036">
        <v>18173</v>
      </c>
      <c r="G7" s="2036">
        <v>7486</v>
      </c>
      <c r="H7" s="2036">
        <v>4509</v>
      </c>
      <c r="I7" s="2036">
        <v>8500</v>
      </c>
      <c r="J7" s="2036">
        <v>7567</v>
      </c>
      <c r="K7" s="2036">
        <v>21398</v>
      </c>
      <c r="L7" s="2036"/>
      <c r="M7" s="532"/>
    </row>
    <row r="8" spans="1:14" ht="21" customHeight="1" thickBot="1">
      <c r="A8" s="3082">
        <v>6</v>
      </c>
      <c r="B8" s="3081">
        <v>5335</v>
      </c>
      <c r="C8" s="3081">
        <v>3043</v>
      </c>
      <c r="D8" s="3081">
        <v>3681</v>
      </c>
      <c r="E8" s="3081">
        <v>4929</v>
      </c>
      <c r="F8" s="3081">
        <v>15299</v>
      </c>
      <c r="G8" s="3081">
        <v>7890</v>
      </c>
      <c r="H8" s="3081">
        <v>4255</v>
      </c>
      <c r="I8" s="3081">
        <v>8243</v>
      </c>
      <c r="J8" s="3081">
        <v>7504</v>
      </c>
      <c r="K8" s="3081">
        <v>18309</v>
      </c>
      <c r="L8" s="2036"/>
    </row>
    <row r="9" spans="1:14" s="65" customFormat="1" ht="20.100000000000001" customHeight="1" thickBot="1">
      <c r="A9" s="1313"/>
      <c r="B9" s="3"/>
      <c r="C9" s="3"/>
      <c r="D9" s="3"/>
      <c r="E9" s="3"/>
      <c r="F9" s="3"/>
      <c r="G9" s="3"/>
      <c r="H9" s="3"/>
      <c r="I9" s="3"/>
      <c r="J9" s="3"/>
    </row>
    <row r="10" spans="1:14" s="547" customFormat="1" ht="20.100000000000001" customHeight="1">
      <c r="A10" s="3987" t="s">
        <v>300</v>
      </c>
      <c r="B10" s="4045" t="s">
        <v>472</v>
      </c>
      <c r="C10" s="3989" t="s">
        <v>469</v>
      </c>
      <c r="D10" s="3989" t="s">
        <v>466</v>
      </c>
      <c r="E10" s="3989" t="s">
        <v>463</v>
      </c>
      <c r="F10" s="283" t="s">
        <v>3470</v>
      </c>
      <c r="G10" s="3989" t="s">
        <v>3642</v>
      </c>
      <c r="H10" s="283" t="s">
        <v>460</v>
      </c>
      <c r="I10" s="3989" t="s">
        <v>457</v>
      </c>
      <c r="J10" s="3989" t="s">
        <v>6640</v>
      </c>
      <c r="K10" s="532"/>
      <c r="L10" s="2803"/>
      <c r="M10" s="532"/>
    </row>
    <row r="11" spans="1:14" s="547" customFormat="1" ht="20.100000000000001" customHeight="1">
      <c r="A11" s="1778" t="s">
        <v>305</v>
      </c>
      <c r="B11" s="4267">
        <v>6947</v>
      </c>
      <c r="C11" s="4267">
        <v>6825</v>
      </c>
      <c r="D11" s="4267">
        <v>9768</v>
      </c>
      <c r="E11" s="4267">
        <v>31124</v>
      </c>
      <c r="F11" s="1784">
        <v>1467</v>
      </c>
      <c r="G11" s="4267">
        <v>1948</v>
      </c>
      <c r="H11" s="4267">
        <v>105539</v>
      </c>
      <c r="I11" s="4267">
        <v>145190</v>
      </c>
      <c r="J11" s="2802"/>
      <c r="K11" s="532"/>
      <c r="L11" s="2803"/>
      <c r="M11" s="532"/>
    </row>
    <row r="12" spans="1:14" s="547" customFormat="1" ht="20.100000000000001" customHeight="1">
      <c r="A12" s="1778">
        <v>2</v>
      </c>
      <c r="B12" s="4267">
        <v>5948</v>
      </c>
      <c r="C12" s="4267">
        <v>4711</v>
      </c>
      <c r="D12" s="4267">
        <v>8237</v>
      </c>
      <c r="E12" s="4267">
        <v>19546</v>
      </c>
      <c r="F12" s="1784">
        <v>1546</v>
      </c>
      <c r="G12" s="4267">
        <v>1713</v>
      </c>
      <c r="H12" s="4267">
        <v>90563</v>
      </c>
      <c r="I12" s="4267">
        <v>136057</v>
      </c>
      <c r="J12" s="2802"/>
      <c r="K12" s="532"/>
      <c r="L12" s="2803"/>
      <c r="M12" s="532"/>
    </row>
    <row r="13" spans="1:14" s="547" customFormat="1" ht="20.100000000000001" customHeight="1">
      <c r="A13" s="1778">
        <v>3</v>
      </c>
      <c r="B13" s="1780">
        <v>5009</v>
      </c>
      <c r="C13" s="1780">
        <v>4497</v>
      </c>
      <c r="D13" s="1780">
        <v>7429</v>
      </c>
      <c r="E13" s="1780">
        <v>18577</v>
      </c>
      <c r="F13" s="1503">
        <v>1195</v>
      </c>
      <c r="G13" s="1780">
        <v>1490</v>
      </c>
      <c r="H13" s="1780">
        <v>87307</v>
      </c>
      <c r="I13" s="1780">
        <v>137104</v>
      </c>
      <c r="J13" s="106"/>
      <c r="K13" s="532"/>
      <c r="L13" s="2803"/>
      <c r="M13" s="2802"/>
      <c r="N13" s="2361"/>
    </row>
    <row r="14" spans="1:14" ht="20.100000000000001" customHeight="1">
      <c r="A14" s="4268">
        <v>4</v>
      </c>
      <c r="B14" s="2036">
        <v>6056</v>
      </c>
      <c r="C14" s="2036">
        <v>5196</v>
      </c>
      <c r="D14" s="2036">
        <v>7463</v>
      </c>
      <c r="E14" s="2036">
        <v>20241</v>
      </c>
      <c r="F14" s="2521">
        <v>1017</v>
      </c>
      <c r="G14" s="2036">
        <v>1595</v>
      </c>
      <c r="H14" s="2036">
        <v>79691</v>
      </c>
      <c r="I14" s="2036">
        <v>135486</v>
      </c>
      <c r="J14" s="2036">
        <v>21834</v>
      </c>
    </row>
    <row r="15" spans="1:14" ht="20.100000000000001" customHeight="1">
      <c r="A15" s="3079">
        <v>5</v>
      </c>
      <c r="B15" s="2036">
        <v>5999</v>
      </c>
      <c r="C15" s="2036">
        <v>4710</v>
      </c>
      <c r="D15" s="2036">
        <v>8337</v>
      </c>
      <c r="E15" s="2036">
        <v>19856</v>
      </c>
      <c r="F15" s="2521">
        <v>1360</v>
      </c>
      <c r="G15" s="2036">
        <v>1847</v>
      </c>
      <c r="H15" s="2036">
        <v>77408</v>
      </c>
      <c r="I15" s="2036">
        <v>133265</v>
      </c>
      <c r="J15" s="2036">
        <v>21147</v>
      </c>
    </row>
    <row r="16" spans="1:14" ht="20.100000000000001" customHeight="1" thickBot="1">
      <c r="A16" s="3082">
        <v>6</v>
      </c>
      <c r="B16" s="4269">
        <v>6638</v>
      </c>
      <c r="C16" s="3081">
        <v>4756</v>
      </c>
      <c r="D16" s="3081">
        <v>7878</v>
      </c>
      <c r="E16" s="3081">
        <v>21278</v>
      </c>
      <c r="F16" s="2606">
        <v>745</v>
      </c>
      <c r="G16" s="3081">
        <v>1773</v>
      </c>
      <c r="H16" s="3081">
        <v>78347</v>
      </c>
      <c r="I16" s="3081">
        <v>142658</v>
      </c>
      <c r="J16" s="3081">
        <v>22172</v>
      </c>
    </row>
    <row r="17" spans="1:10" s="374" customFormat="1" ht="20.100000000000001" customHeight="1">
      <c r="A17" s="3"/>
      <c r="B17" s="3"/>
      <c r="C17" s="3"/>
      <c r="D17" s="3"/>
      <c r="E17" s="3"/>
      <c r="F17" s="3"/>
      <c r="G17" s="3"/>
      <c r="H17" s="3"/>
      <c r="I17" s="3"/>
      <c r="J17" s="3"/>
    </row>
    <row r="18" spans="1:10" ht="15.95" customHeight="1"/>
    <row r="19" spans="1:10" ht="15.95" customHeight="1"/>
    <row r="20" spans="1:10" ht="15.95" customHeight="1"/>
    <row r="21" spans="1:10" ht="15.95" customHeight="1"/>
    <row r="22" spans="1:10" ht="15.95" customHeight="1"/>
    <row r="23" spans="1:10" ht="15.95" customHeight="1"/>
    <row r="24" spans="1:10" ht="15.95" customHeight="1"/>
    <row r="25" spans="1:10" ht="15.95" customHeight="1"/>
  </sheetData>
  <phoneticPr fontId="2"/>
  <hyperlinks>
    <hyperlink ref="M2" location="目次!F78" display="目　次" xr:uid="{00000000-0004-0000-41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21"/>
  <sheetViews>
    <sheetView showGridLines="0" workbookViewId="0">
      <selection activeCell="J2" sqref="J2"/>
    </sheetView>
  </sheetViews>
  <sheetFormatPr defaultRowHeight="12.75"/>
  <cols>
    <col min="1" max="1" width="7.5" style="64" customWidth="1"/>
    <col min="2" max="9" width="7.75" style="64" customWidth="1"/>
    <col min="10" max="10" width="9" style="65"/>
    <col min="11" max="16384" width="9" style="64"/>
  </cols>
  <sheetData>
    <row r="1" spans="1:11" s="65" customFormat="1" ht="20.100000000000001" customHeight="1" thickBot="1">
      <c r="A1" s="4270" t="s">
        <v>7510</v>
      </c>
      <c r="B1" s="4270"/>
      <c r="C1" s="4270"/>
      <c r="D1" s="4270"/>
      <c r="E1" s="4135"/>
      <c r="F1" s="4085"/>
      <c r="G1" s="3"/>
      <c r="H1" s="3"/>
      <c r="I1" s="3"/>
    </row>
    <row r="2" spans="1:11" s="547" customFormat="1" ht="20.100000000000001" customHeight="1">
      <c r="A2" s="5726" t="s">
        <v>300</v>
      </c>
      <c r="B2" s="5727"/>
      <c r="C2" s="5729" t="s">
        <v>3641</v>
      </c>
      <c r="D2" s="5730"/>
      <c r="E2" s="5730"/>
      <c r="F2" s="5730"/>
      <c r="G2" s="5731" t="s">
        <v>3640</v>
      </c>
      <c r="H2" s="5729"/>
      <c r="I2" s="2123"/>
      <c r="J2" s="5207" t="s">
        <v>8125</v>
      </c>
      <c r="K2" s="548"/>
    </row>
    <row r="3" spans="1:11" s="547" customFormat="1" ht="20.100000000000001" customHeight="1">
      <c r="A3" s="5728"/>
      <c r="B3" s="5534"/>
      <c r="C3" s="5643" t="s">
        <v>3639</v>
      </c>
      <c r="D3" s="5645"/>
      <c r="E3" s="5643" t="s">
        <v>3638</v>
      </c>
      <c r="F3" s="5732"/>
      <c r="G3" s="5733" t="s">
        <v>3638</v>
      </c>
      <c r="H3" s="5734"/>
      <c r="I3" s="99"/>
      <c r="J3" s="2803"/>
    </row>
    <row r="4" spans="1:11" s="547" customFormat="1" ht="20.100000000000001" customHeight="1">
      <c r="A4" s="5724" t="s">
        <v>305</v>
      </c>
      <c r="B4" s="5725"/>
      <c r="C4" s="4271"/>
      <c r="D4" s="4272">
        <v>4193</v>
      </c>
      <c r="E4" s="1212"/>
      <c r="F4" s="4272">
        <v>2116</v>
      </c>
      <c r="G4" s="125"/>
      <c r="H4" s="1785">
        <v>553</v>
      </c>
      <c r="I4" s="125"/>
      <c r="J4" s="2803"/>
    </row>
    <row r="5" spans="1:11" s="547" customFormat="1" ht="20.100000000000001" customHeight="1">
      <c r="A5" s="4273">
        <v>2</v>
      </c>
      <c r="B5" s="4274"/>
      <c r="C5" s="4271"/>
      <c r="D5" s="4275">
        <v>4317</v>
      </c>
      <c r="E5" s="1212"/>
      <c r="F5" s="4275">
        <v>2115</v>
      </c>
      <c r="G5" s="125"/>
      <c r="H5" s="1785">
        <v>380</v>
      </c>
      <c r="I5" s="125"/>
      <c r="J5" s="2803"/>
    </row>
    <row r="6" spans="1:11" ht="20.100000000000001" customHeight="1">
      <c r="A6" s="4276">
        <v>3</v>
      </c>
      <c r="B6" s="4277"/>
      <c r="C6" s="1786"/>
      <c r="D6" s="4278">
        <v>4411</v>
      </c>
      <c r="E6" s="1503"/>
      <c r="F6" s="4278">
        <v>1449</v>
      </c>
      <c r="G6" s="4279"/>
      <c r="H6" s="1787">
        <v>355</v>
      </c>
      <c r="I6" s="125"/>
    </row>
    <row r="7" spans="1:11" ht="20.100000000000001" customHeight="1">
      <c r="A7" s="4273">
        <v>4</v>
      </c>
      <c r="B7" s="4274"/>
      <c r="C7" s="2067"/>
      <c r="D7" s="4280">
        <v>4503</v>
      </c>
      <c r="E7" s="2521"/>
      <c r="F7" s="4280">
        <v>1480</v>
      </c>
      <c r="G7" s="99"/>
      <c r="H7" s="4264">
        <v>350</v>
      </c>
      <c r="I7" s="2394"/>
    </row>
    <row r="8" spans="1:11" ht="20.100000000000001" customHeight="1">
      <c r="A8" s="3083">
        <v>5</v>
      </c>
      <c r="B8" s="4281"/>
      <c r="C8" s="2521"/>
      <c r="D8" s="4280">
        <v>4584</v>
      </c>
      <c r="E8" s="2521"/>
      <c r="F8" s="4280">
        <v>970</v>
      </c>
      <c r="G8" s="99"/>
      <c r="H8" s="4264">
        <v>253</v>
      </c>
      <c r="I8" s="2394"/>
    </row>
    <row r="9" spans="1:11" ht="20.100000000000001" customHeight="1" thickBot="1">
      <c r="A9" s="4282">
        <v>6</v>
      </c>
      <c r="B9" s="4283"/>
      <c r="C9" s="2606"/>
      <c r="D9" s="4284">
        <v>4678</v>
      </c>
      <c r="E9" s="2606"/>
      <c r="F9" s="4284">
        <v>1283</v>
      </c>
      <c r="G9" s="2583"/>
      <c r="H9" s="4285">
        <v>270</v>
      </c>
      <c r="I9" s="3"/>
    </row>
    <row r="10" spans="1:11" ht="15.95" customHeight="1">
      <c r="A10" s="3"/>
      <c r="B10" s="3"/>
      <c r="C10" s="3"/>
      <c r="D10" s="3"/>
      <c r="E10" s="125"/>
      <c r="F10" s="3"/>
      <c r="G10" s="3"/>
      <c r="H10" s="3"/>
      <c r="I10" s="3"/>
    </row>
    <row r="11" spans="1:11" ht="15.95" customHeight="1">
      <c r="E11" s="106"/>
    </row>
    <row r="12" spans="1:11" ht="15.95" customHeight="1">
      <c r="I12" s="546"/>
    </row>
    <row r="13" spans="1:11" ht="15.95" customHeight="1">
      <c r="C13" s="546"/>
      <c r="D13" s="546"/>
      <c r="E13" s="546"/>
      <c r="F13" s="546"/>
      <c r="G13" s="545"/>
      <c r="H13" s="501"/>
    </row>
    <row r="14" spans="1:11" ht="15.95" customHeight="1"/>
    <row r="15" spans="1:11" ht="15.95" customHeight="1"/>
    <row r="16" spans="1:11" ht="15.95" customHeight="1"/>
    <row r="17" ht="15.95" customHeight="1"/>
    <row r="18" ht="15.95" customHeight="1"/>
    <row r="19" ht="15.95" customHeight="1"/>
    <row r="20" ht="15.95" customHeight="1"/>
    <row r="21" ht="15.95" customHeight="1"/>
  </sheetData>
  <mergeCells count="7">
    <mergeCell ref="A4:B4"/>
    <mergeCell ref="A2:B3"/>
    <mergeCell ref="C2:F2"/>
    <mergeCell ref="G2:H2"/>
    <mergeCell ref="C3:D3"/>
    <mergeCell ref="E3:F3"/>
    <mergeCell ref="G3:H3"/>
  </mergeCells>
  <phoneticPr fontId="2"/>
  <hyperlinks>
    <hyperlink ref="J2" location="目次!F79" display="目　次" xr:uid="{00000000-0004-0000-42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530"/>
  <sheetViews>
    <sheetView showGridLines="0" topLeftCell="D1" zoomScale="115" zoomScaleNormal="115" zoomScaleSheetLayoutView="100" workbookViewId="0">
      <selection activeCell="G2" sqref="G2"/>
    </sheetView>
  </sheetViews>
  <sheetFormatPr defaultRowHeight="18.75"/>
  <cols>
    <col min="1" max="1" width="40.5" style="173" bestFit="1" customWidth="1"/>
    <col min="2" max="2" width="14.125" style="173" bestFit="1" customWidth="1"/>
    <col min="3" max="3" width="39.75" style="173" customWidth="1"/>
    <col min="4" max="4" width="6.75" style="173" customWidth="1"/>
    <col min="5" max="5" width="36" style="173" bestFit="1" customWidth="1"/>
    <col min="6" max="6" width="13.75" style="173" customWidth="1"/>
    <col min="7" max="16384" width="9" style="173"/>
  </cols>
  <sheetData>
    <row r="1" spans="1:8" ht="15.75" customHeight="1">
      <c r="A1" s="5214" t="s">
        <v>4790</v>
      </c>
      <c r="B1" s="5215"/>
      <c r="C1" s="5215"/>
      <c r="D1" s="5215"/>
      <c r="E1" s="5215"/>
      <c r="F1" s="174"/>
      <c r="G1" s="174"/>
    </row>
    <row r="2" spans="1:8">
      <c r="A2" s="4063" t="s">
        <v>4707</v>
      </c>
      <c r="B2" s="4063"/>
      <c r="C2" s="4063"/>
      <c r="D2" s="4063"/>
      <c r="E2" s="4063"/>
      <c r="F2" s="174"/>
      <c r="G2" s="588" t="s">
        <v>8125</v>
      </c>
    </row>
    <row r="3" spans="1:8">
      <c r="A3" s="3962" t="s">
        <v>4354</v>
      </c>
      <c r="B3" s="3962" t="s">
        <v>4353</v>
      </c>
      <c r="C3" s="3962" t="s">
        <v>4352</v>
      </c>
      <c r="D3" s="3962" t="s">
        <v>4351</v>
      </c>
      <c r="E3" s="3962" t="s">
        <v>4350</v>
      </c>
      <c r="F3" s="174"/>
      <c r="G3" s="174"/>
      <c r="H3" s="267"/>
    </row>
    <row r="4" spans="1:8" ht="24.95" customHeight="1">
      <c r="A4" s="3993" t="s">
        <v>4706</v>
      </c>
      <c r="B4" s="5735" t="s">
        <v>4705</v>
      </c>
      <c r="C4" s="4003" t="s" ph="1">
        <v>4704</v>
      </c>
      <c r="D4" s="5501" t="s">
        <v>4277</v>
      </c>
      <c r="E4" s="5744" t="s">
        <v>4703</v>
      </c>
      <c r="F4" s="174"/>
      <c r="G4" s="174"/>
      <c r="H4" s="267"/>
    </row>
    <row r="5" spans="1:8" ht="24.95" customHeight="1">
      <c r="A5" s="3994" t="s">
        <v>4702</v>
      </c>
      <c r="B5" s="5735"/>
      <c r="C5" s="4004" t="s">
        <v>4509</v>
      </c>
      <c r="D5" s="5501"/>
      <c r="E5" s="5744"/>
      <c r="F5" s="174"/>
      <c r="G5" s="174"/>
      <c r="H5" s="267"/>
    </row>
    <row r="6" spans="1:8" ht="24.95" customHeight="1">
      <c r="A6" s="5501" t="s">
        <v>4539</v>
      </c>
      <c r="B6" s="5735" t="s">
        <v>4701</v>
      </c>
      <c r="C6" s="4003" t="s" ph="1">
        <v>4700</v>
      </c>
      <c r="D6" s="5501" t="s">
        <v>4277</v>
      </c>
      <c r="E6" s="5744" t="s">
        <v>4699</v>
      </c>
      <c r="F6" s="174"/>
      <c r="G6" s="174"/>
      <c r="H6" s="267"/>
    </row>
    <row r="7" spans="1:8" ht="24.95" customHeight="1">
      <c r="A7" s="5501"/>
      <c r="B7" s="5735"/>
      <c r="C7" s="4004" t="s">
        <v>4698</v>
      </c>
      <c r="D7" s="5501"/>
      <c r="E7" s="5744"/>
      <c r="F7" s="174"/>
      <c r="G7" s="174"/>
      <c r="H7" s="267"/>
    </row>
    <row r="8" spans="1:8" ht="24.95" customHeight="1">
      <c r="A8" s="3993" t="s">
        <v>4688</v>
      </c>
      <c r="B8" s="5735" t="s">
        <v>4697</v>
      </c>
      <c r="C8" s="4003" t="s" ph="1">
        <v>4696</v>
      </c>
      <c r="D8" s="5501" t="s">
        <v>4318</v>
      </c>
      <c r="E8" s="5744" t="s">
        <v>4695</v>
      </c>
      <c r="F8" s="174"/>
      <c r="G8" s="174"/>
      <c r="H8" s="267"/>
    </row>
    <row r="9" spans="1:8" ht="24.95" customHeight="1">
      <c r="A9" s="3994" t="s">
        <v>4694</v>
      </c>
      <c r="B9" s="5735"/>
      <c r="C9" s="4004" t="s">
        <v>4689</v>
      </c>
      <c r="D9" s="5501"/>
      <c r="E9" s="5744"/>
      <c r="F9" s="174"/>
      <c r="G9" s="174"/>
      <c r="H9" s="267"/>
    </row>
    <row r="10" spans="1:8" ht="24.95" customHeight="1">
      <c r="A10" s="3993" t="s">
        <v>4688</v>
      </c>
      <c r="B10" s="5735" t="s">
        <v>4693</v>
      </c>
      <c r="C10" s="4003" t="s" ph="1">
        <v>4692</v>
      </c>
      <c r="D10" s="5501" t="s">
        <v>4266</v>
      </c>
      <c r="E10" s="5744" t="s">
        <v>4691</v>
      </c>
      <c r="F10" s="174"/>
      <c r="G10" s="174"/>
      <c r="H10" s="267"/>
    </row>
    <row r="11" spans="1:8" ht="24.95" customHeight="1">
      <c r="A11" s="3994" t="s">
        <v>4690</v>
      </c>
      <c r="B11" s="5735"/>
      <c r="C11" s="4004" t="s">
        <v>4689</v>
      </c>
      <c r="D11" s="5501"/>
      <c r="E11" s="5744"/>
      <c r="F11" s="174"/>
      <c r="G11" s="174"/>
      <c r="H11" s="267"/>
    </row>
    <row r="12" spans="1:8" ht="24.95" customHeight="1">
      <c r="A12" s="3993" t="s">
        <v>4688</v>
      </c>
      <c r="B12" s="5735" t="s">
        <v>4687</v>
      </c>
      <c r="C12" s="4003" t="s" ph="1">
        <v>4686</v>
      </c>
      <c r="D12" s="5501" t="s">
        <v>4685</v>
      </c>
      <c r="E12" s="5744" t="s">
        <v>4684</v>
      </c>
      <c r="F12" s="174"/>
      <c r="G12" s="174"/>
      <c r="H12" s="267"/>
    </row>
    <row r="13" spans="1:8" ht="24.95" customHeight="1">
      <c r="A13" s="3994" t="s">
        <v>4683</v>
      </c>
      <c r="B13" s="5735"/>
      <c r="C13" s="4004" t="s">
        <v>4682</v>
      </c>
      <c r="D13" s="5501"/>
      <c r="E13" s="5744"/>
      <c r="F13" s="174"/>
      <c r="G13" s="174"/>
      <c r="H13" s="267"/>
    </row>
    <row r="14" spans="1:8" ht="23.25" customHeight="1">
      <c r="A14" s="5501" t="s">
        <v>4535</v>
      </c>
      <c r="B14" s="5735" t="s">
        <v>4681</v>
      </c>
      <c r="C14" s="4003" t="s" ph="1">
        <v>4680</v>
      </c>
      <c r="D14" s="5501" t="s">
        <v>4170</v>
      </c>
      <c r="E14" s="5744" t="s">
        <v>4679</v>
      </c>
      <c r="F14" s="174"/>
      <c r="G14" s="174"/>
      <c r="H14" s="267"/>
    </row>
    <row r="15" spans="1:8" ht="23.25" customHeight="1">
      <c r="A15" s="5501"/>
      <c r="B15" s="5735"/>
      <c r="C15" s="4004" t="s">
        <v>4678</v>
      </c>
      <c r="D15" s="5501"/>
      <c r="E15" s="5744"/>
      <c r="F15" s="174"/>
      <c r="G15" s="174"/>
      <c r="H15" s="267"/>
    </row>
    <row r="16" spans="1:8" ht="24.95" customHeight="1">
      <c r="A16" s="5501" t="s">
        <v>4535</v>
      </c>
      <c r="B16" s="5735" t="s">
        <v>4674</v>
      </c>
      <c r="C16" s="4003" t="s" ph="1">
        <v>4677</v>
      </c>
      <c r="D16" s="5501" t="s">
        <v>4170</v>
      </c>
      <c r="E16" s="5744" t="s">
        <v>4676</v>
      </c>
      <c r="F16" s="174"/>
      <c r="G16" s="174"/>
      <c r="H16" s="267"/>
    </row>
    <row r="17" spans="1:8" ht="24.95" customHeight="1">
      <c r="A17" s="5501"/>
      <c r="B17" s="5735"/>
      <c r="C17" s="4004" t="s">
        <v>4675</v>
      </c>
      <c r="D17" s="5501"/>
      <c r="E17" s="5744"/>
      <c r="F17" s="174"/>
      <c r="G17" s="174"/>
      <c r="H17" s="267"/>
    </row>
    <row r="18" spans="1:8" ht="24.95" customHeight="1">
      <c r="A18" s="5501" t="s">
        <v>4535</v>
      </c>
      <c r="B18" s="5735" t="s">
        <v>4674</v>
      </c>
      <c r="C18" s="4003" t="s" ph="1">
        <v>4673</v>
      </c>
      <c r="D18" s="5501" t="s">
        <v>4170</v>
      </c>
      <c r="E18" s="5744" t="s">
        <v>4672</v>
      </c>
      <c r="F18" s="174"/>
      <c r="G18" s="174"/>
      <c r="H18" s="267"/>
    </row>
    <row r="19" spans="1:8" ht="24.95" customHeight="1">
      <c r="A19" s="5501"/>
      <c r="B19" s="5735"/>
      <c r="C19" s="4004" t="s">
        <v>4472</v>
      </c>
      <c r="D19" s="5501"/>
      <c r="E19" s="5744"/>
      <c r="F19" s="174"/>
      <c r="G19" s="174"/>
      <c r="H19" s="267"/>
    </row>
    <row r="20" spans="1:8" ht="21" customHeight="1">
      <c r="A20" s="5750" t="s">
        <v>4671</v>
      </c>
      <c r="B20" s="5735" t="s">
        <v>4663</v>
      </c>
      <c r="C20" s="4003" t="s" ph="1">
        <v>4670</v>
      </c>
      <c r="D20" s="5501" t="s">
        <v>4170</v>
      </c>
      <c r="E20" s="5753" t="s">
        <v>4669</v>
      </c>
      <c r="F20" s="174"/>
      <c r="G20" s="174"/>
      <c r="H20" s="267"/>
    </row>
    <row r="21" spans="1:8" ht="21" customHeight="1">
      <c r="A21" s="5737"/>
      <c r="B21" s="5735"/>
      <c r="C21" s="4004" t="s">
        <v>4666</v>
      </c>
      <c r="D21" s="5501"/>
      <c r="E21" s="5754"/>
      <c r="F21" s="174"/>
      <c r="G21" s="174"/>
      <c r="H21" s="267"/>
    </row>
    <row r="22" spans="1:8" ht="24.95" customHeight="1">
      <c r="A22" s="5501" t="s">
        <v>3207</v>
      </c>
      <c r="B22" s="5735" t="s">
        <v>4663</v>
      </c>
      <c r="C22" s="4003" t="s" ph="1">
        <v>4668</v>
      </c>
      <c r="D22" s="5501" t="s">
        <v>4170</v>
      </c>
      <c r="E22" s="5735" t="s">
        <v>4667</v>
      </c>
      <c r="F22" s="174"/>
      <c r="G22" s="174"/>
      <c r="H22" s="267"/>
    </row>
    <row r="23" spans="1:8" ht="24.95" customHeight="1">
      <c r="A23" s="5501"/>
      <c r="B23" s="5735"/>
      <c r="C23" s="4004" t="s">
        <v>4666</v>
      </c>
      <c r="D23" s="5501"/>
      <c r="E23" s="5735"/>
      <c r="F23" s="174"/>
      <c r="G23" s="174"/>
      <c r="H23" s="267"/>
    </row>
    <row r="24" spans="1:8" ht="24.95" customHeight="1">
      <c r="A24" s="5501" t="s">
        <v>3207</v>
      </c>
      <c r="B24" s="5735" t="s">
        <v>4663</v>
      </c>
      <c r="C24" s="4003" t="s" ph="1">
        <v>4665</v>
      </c>
      <c r="D24" s="5501" t="s">
        <v>4170</v>
      </c>
      <c r="E24" s="5735" t="s">
        <v>4664</v>
      </c>
      <c r="F24" s="174"/>
      <c r="G24" s="174"/>
      <c r="H24" s="267"/>
    </row>
    <row r="25" spans="1:8" ht="24.95" customHeight="1">
      <c r="A25" s="5501"/>
      <c r="B25" s="5735"/>
      <c r="C25" s="4004" t="s">
        <v>4660</v>
      </c>
      <c r="D25" s="5501"/>
      <c r="E25" s="5735"/>
      <c r="F25" s="174"/>
      <c r="G25" s="174"/>
      <c r="H25" s="267"/>
    </row>
    <row r="26" spans="1:8" ht="20.100000000000001" customHeight="1">
      <c r="A26" s="5501" t="s">
        <v>3207</v>
      </c>
      <c r="B26" s="5735" t="s">
        <v>4663</v>
      </c>
      <c r="C26" s="4003" t="s" ph="1">
        <v>4662</v>
      </c>
      <c r="D26" s="5501" t="s">
        <v>4170</v>
      </c>
      <c r="E26" s="5735" t="s">
        <v>4661</v>
      </c>
      <c r="F26" s="174"/>
      <c r="G26" s="174"/>
      <c r="H26" s="267"/>
    </row>
    <row r="27" spans="1:8" ht="20.100000000000001" customHeight="1">
      <c r="A27" s="5501"/>
      <c r="B27" s="5735"/>
      <c r="C27" s="4004" t="s">
        <v>4660</v>
      </c>
      <c r="D27" s="5501"/>
      <c r="E27" s="5735"/>
      <c r="F27" s="174"/>
      <c r="G27" s="174"/>
      <c r="H27" s="267"/>
    </row>
    <row r="28" spans="1:8" ht="24.95" customHeight="1">
      <c r="A28" s="5750" t="s">
        <v>3207</v>
      </c>
      <c r="B28" s="5735" t="s">
        <v>4659</v>
      </c>
      <c r="C28" s="4003" t="s" ph="1">
        <v>4658</v>
      </c>
      <c r="D28" s="5501" t="s">
        <v>4170</v>
      </c>
      <c r="E28" s="5735" t="s">
        <v>4657</v>
      </c>
      <c r="F28" s="174"/>
      <c r="G28" s="174"/>
      <c r="H28" s="267"/>
    </row>
    <row r="29" spans="1:8" ht="24.95" customHeight="1">
      <c r="A29" s="5737"/>
      <c r="B29" s="5735"/>
      <c r="C29" s="4004" t="s">
        <v>4656</v>
      </c>
      <c r="D29" s="5501"/>
      <c r="E29" s="5735"/>
      <c r="F29" s="174"/>
      <c r="G29" s="174"/>
      <c r="H29" s="267"/>
    </row>
    <row r="30" spans="1:8" ht="24.95" customHeight="1">
      <c r="A30" s="5750" t="s">
        <v>3207</v>
      </c>
      <c r="B30" s="5735" t="s">
        <v>4648</v>
      </c>
      <c r="C30" s="4003" t="s" ph="1">
        <v>4655</v>
      </c>
      <c r="D30" s="5501" t="s">
        <v>4170</v>
      </c>
      <c r="E30" s="5735" t="s">
        <v>4654</v>
      </c>
      <c r="F30" s="174"/>
      <c r="G30" s="174"/>
      <c r="H30" s="267"/>
    </row>
    <row r="31" spans="1:8" ht="24.95" customHeight="1">
      <c r="A31" s="5737"/>
      <c r="B31" s="5735"/>
      <c r="C31" s="4004" t="s">
        <v>4651</v>
      </c>
      <c r="D31" s="5501"/>
      <c r="E31" s="5735"/>
      <c r="F31" s="174"/>
      <c r="G31" s="174"/>
      <c r="H31" s="267"/>
    </row>
    <row r="32" spans="1:8" ht="24.95" customHeight="1">
      <c r="A32" s="5750" t="s">
        <v>3207</v>
      </c>
      <c r="B32" s="5735" t="s">
        <v>4648</v>
      </c>
      <c r="C32" s="4003" t="s" ph="1">
        <v>4653</v>
      </c>
      <c r="D32" s="5501" t="s">
        <v>4170</v>
      </c>
      <c r="E32" s="5735" t="s">
        <v>4652</v>
      </c>
      <c r="F32" s="174"/>
      <c r="G32" s="174"/>
      <c r="H32" s="267"/>
    </row>
    <row r="33" spans="1:8" ht="24.95" customHeight="1">
      <c r="A33" s="5737"/>
      <c r="B33" s="5735"/>
      <c r="C33" s="4004" t="s">
        <v>4651</v>
      </c>
      <c r="D33" s="5501"/>
      <c r="E33" s="5735"/>
      <c r="F33" s="174"/>
      <c r="G33" s="174"/>
      <c r="H33" s="267"/>
    </row>
    <row r="34" spans="1:8" ht="20.100000000000001" customHeight="1">
      <c r="A34" s="5750" t="s">
        <v>3207</v>
      </c>
      <c r="B34" s="5735" t="s">
        <v>4648</v>
      </c>
      <c r="C34" s="4003" t="s" ph="1">
        <v>4650</v>
      </c>
      <c r="D34" s="5501" t="s">
        <v>4170</v>
      </c>
      <c r="E34" s="5735" t="s">
        <v>4649</v>
      </c>
      <c r="F34" s="174"/>
      <c r="G34" s="174"/>
      <c r="H34" s="267"/>
    </row>
    <row r="35" spans="1:8" ht="20.100000000000001" customHeight="1">
      <c r="A35" s="5737"/>
      <c r="B35" s="5735"/>
      <c r="C35" s="4004" t="s">
        <v>4645</v>
      </c>
      <c r="D35" s="5501"/>
      <c r="E35" s="5735"/>
      <c r="F35" s="174"/>
      <c r="G35" s="174"/>
      <c r="H35" s="267"/>
    </row>
    <row r="36" spans="1:8" ht="24.95" customHeight="1">
      <c r="A36" s="5750" t="s">
        <v>3207</v>
      </c>
      <c r="B36" s="5735" t="s">
        <v>4648</v>
      </c>
      <c r="C36" s="4003" t="s" ph="1">
        <v>4647</v>
      </c>
      <c r="D36" s="5501" t="s">
        <v>4170</v>
      </c>
      <c r="E36" s="5735" t="s">
        <v>4646</v>
      </c>
      <c r="F36" s="174"/>
      <c r="G36" s="174"/>
      <c r="H36" s="267"/>
    </row>
    <row r="37" spans="1:8" ht="24.95" customHeight="1">
      <c r="A37" s="5737"/>
      <c r="B37" s="5735"/>
      <c r="C37" s="4004" t="s">
        <v>4645</v>
      </c>
      <c r="D37" s="5501"/>
      <c r="E37" s="5735"/>
      <c r="F37" s="174"/>
      <c r="G37" s="174"/>
      <c r="H37" s="267"/>
    </row>
    <row r="38" spans="1:8" ht="30" customHeight="1">
      <c r="A38" s="5750" t="s">
        <v>3207</v>
      </c>
      <c r="B38" s="5735" t="s">
        <v>4644</v>
      </c>
      <c r="C38" s="4003" t="s" ph="1">
        <v>4643</v>
      </c>
      <c r="D38" s="5501" t="s">
        <v>4170</v>
      </c>
      <c r="E38" s="5735" t="s">
        <v>4642</v>
      </c>
      <c r="F38" s="174"/>
      <c r="G38" s="174"/>
      <c r="H38" s="267"/>
    </row>
    <row r="39" spans="1:8" ht="30" customHeight="1">
      <c r="A39" s="5737"/>
      <c r="B39" s="5735"/>
      <c r="C39" s="4004" t="s">
        <v>4405</v>
      </c>
      <c r="D39" s="5501"/>
      <c r="E39" s="5735"/>
      <c r="F39" s="174"/>
      <c r="G39" s="174"/>
      <c r="H39" s="267"/>
    </row>
    <row r="40" spans="1:8" ht="26.25" customHeight="1">
      <c r="A40" s="3993" t="s">
        <v>4641</v>
      </c>
      <c r="B40" s="5735" t="s">
        <v>4640</v>
      </c>
      <c r="C40" s="4003" t="s" ph="1">
        <v>4639</v>
      </c>
      <c r="D40" s="5501" t="s">
        <v>4170</v>
      </c>
      <c r="E40" s="5744" t="s">
        <v>4638</v>
      </c>
      <c r="F40" s="174"/>
      <c r="G40" s="174"/>
      <c r="H40" s="267"/>
    </row>
    <row r="41" spans="1:8" ht="26.25" customHeight="1">
      <c r="A41" s="4002" t="s">
        <v>4637</v>
      </c>
      <c r="B41" s="5735"/>
      <c r="C41" s="1788" t="s">
        <v>4636</v>
      </c>
      <c r="D41" s="5501"/>
      <c r="E41" s="5744"/>
      <c r="F41" s="174"/>
      <c r="G41" s="174"/>
      <c r="H41" s="267"/>
    </row>
    <row r="42" spans="1:8" ht="35.1" customHeight="1">
      <c r="A42" s="5750" t="s">
        <v>4635</v>
      </c>
      <c r="B42" s="5756" t="s">
        <v>4634</v>
      </c>
      <c r="C42" s="4003" t="s" ph="1">
        <v>4633</v>
      </c>
      <c r="D42" s="5750" t="s">
        <v>4101</v>
      </c>
      <c r="E42" s="5753" t="s">
        <v>4632</v>
      </c>
      <c r="F42" s="174"/>
      <c r="G42" s="174"/>
      <c r="H42" s="267"/>
    </row>
    <row r="43" spans="1:8" ht="35.1" customHeight="1">
      <c r="A43" s="5737"/>
      <c r="B43" s="5757"/>
      <c r="C43" s="4004" t="s">
        <v>4356</v>
      </c>
      <c r="D43" s="5737"/>
      <c r="E43" s="5754"/>
      <c r="F43" s="174"/>
      <c r="G43" s="174"/>
      <c r="H43" s="267"/>
    </row>
    <row r="44" spans="1:8" ht="30" customHeight="1">
      <c r="A44" s="5501" t="s">
        <v>4620</v>
      </c>
      <c r="B44" s="4003" t="s">
        <v>4629</v>
      </c>
      <c r="C44" s="5735" t="s" ph="1">
        <v>4631</v>
      </c>
      <c r="D44" s="5752">
        <v>1</v>
      </c>
      <c r="E44" s="5735" t="s">
        <v>4630</v>
      </c>
      <c r="F44" s="174"/>
      <c r="G44" s="174"/>
      <c r="H44" s="267"/>
    </row>
    <row r="45" spans="1:8" ht="30" customHeight="1">
      <c r="A45" s="5501"/>
      <c r="B45" s="4004" t="s">
        <v>4357</v>
      </c>
      <c r="C45" s="5735"/>
      <c r="D45" s="5752"/>
      <c r="E45" s="5735"/>
      <c r="F45" s="174"/>
      <c r="G45" s="174"/>
      <c r="H45" s="267"/>
    </row>
    <row r="46" spans="1:8" ht="33.75" customHeight="1">
      <c r="A46" s="5501" t="s">
        <v>3207</v>
      </c>
      <c r="B46" s="4003" t="s">
        <v>4629</v>
      </c>
      <c r="C46" s="5735" t="s" ph="1">
        <v>4628</v>
      </c>
      <c r="D46" s="5752">
        <v>1</v>
      </c>
      <c r="E46" s="5735" t="s">
        <v>4627</v>
      </c>
      <c r="F46" s="174"/>
      <c r="G46" s="174"/>
      <c r="H46" s="267"/>
    </row>
    <row r="47" spans="1:8" ht="33.75" customHeight="1">
      <c r="A47" s="5501"/>
      <c r="B47" s="4004" t="s">
        <v>4357</v>
      </c>
      <c r="C47" s="5735"/>
      <c r="D47" s="5752"/>
      <c r="E47" s="5735"/>
      <c r="F47" s="174"/>
      <c r="G47" s="174"/>
      <c r="H47" s="267"/>
    </row>
    <row r="48" spans="1:8" ht="30" customHeight="1">
      <c r="A48" s="5501" t="s">
        <v>4117</v>
      </c>
      <c r="B48" s="4003" t="s">
        <v>4626</v>
      </c>
      <c r="C48" s="5735" t="s" ph="1">
        <v>4625</v>
      </c>
      <c r="D48" s="5752">
        <v>1</v>
      </c>
      <c r="E48" s="5735" t="s">
        <v>4624</v>
      </c>
      <c r="F48" s="174"/>
      <c r="G48" s="174"/>
      <c r="H48" s="267"/>
    </row>
    <row r="49" spans="1:8" ht="30" customHeight="1">
      <c r="A49" s="5501"/>
      <c r="B49" s="4004" t="s">
        <v>4357</v>
      </c>
      <c r="C49" s="5735"/>
      <c r="D49" s="5752"/>
      <c r="E49" s="5735"/>
      <c r="F49" s="174"/>
      <c r="G49" s="174"/>
      <c r="H49" s="267"/>
    </row>
    <row r="50" spans="1:8" ht="24.95" customHeight="1">
      <c r="A50" s="5501" t="s">
        <v>4117</v>
      </c>
      <c r="B50" s="4003" t="s">
        <v>4623</v>
      </c>
      <c r="C50" s="4003" t="s" ph="1">
        <v>4622</v>
      </c>
      <c r="D50" s="5764">
        <v>1</v>
      </c>
      <c r="E50" s="5753" t="s">
        <v>4621</v>
      </c>
      <c r="F50" s="174"/>
      <c r="G50" s="174"/>
      <c r="H50" s="267"/>
    </row>
    <row r="51" spans="1:8" ht="24.95" customHeight="1">
      <c r="A51" s="5501"/>
      <c r="B51" s="4004" t="s">
        <v>4357</v>
      </c>
      <c r="C51" s="4004" t="s">
        <v>4356</v>
      </c>
      <c r="D51" s="5765"/>
      <c r="E51" s="5754"/>
      <c r="F51" s="174"/>
      <c r="G51" s="174"/>
      <c r="H51" s="267"/>
    </row>
    <row r="52" spans="1:8" ht="24.95" customHeight="1">
      <c r="A52" s="5501" t="s">
        <v>4620</v>
      </c>
      <c r="B52" s="4003" t="s">
        <v>4619</v>
      </c>
      <c r="C52" s="5735" t="s" ph="1">
        <v>4618</v>
      </c>
      <c r="D52" s="5752">
        <v>1</v>
      </c>
      <c r="E52" s="5735" t="s">
        <v>4617</v>
      </c>
      <c r="F52" s="174"/>
      <c r="G52" s="174"/>
      <c r="H52" s="267"/>
    </row>
    <row r="53" spans="1:8" ht="24.95" customHeight="1">
      <c r="A53" s="5501"/>
      <c r="B53" s="4004" t="s">
        <v>4357</v>
      </c>
      <c r="C53" s="5735"/>
      <c r="D53" s="5752"/>
      <c r="E53" s="5735"/>
      <c r="F53" s="174"/>
      <c r="G53" s="174"/>
      <c r="H53" s="267"/>
    </row>
    <row r="54" spans="1:8" ht="20.100000000000001" customHeight="1">
      <c r="A54" s="5501" t="s">
        <v>4117</v>
      </c>
      <c r="B54" s="4003" t="s">
        <v>4616</v>
      </c>
      <c r="C54" s="4003" t="s" ph="1">
        <v>4615</v>
      </c>
      <c r="D54" s="5752">
        <v>1</v>
      </c>
      <c r="E54" s="5735" t="s">
        <v>4614</v>
      </c>
      <c r="F54" s="174"/>
      <c r="G54" s="174"/>
      <c r="H54" s="267"/>
    </row>
    <row r="55" spans="1:8" ht="20.100000000000001" customHeight="1">
      <c r="A55" s="5501"/>
      <c r="B55" s="4004" t="s">
        <v>4357</v>
      </c>
      <c r="C55" s="4004" t="s">
        <v>4613</v>
      </c>
      <c r="D55" s="5752"/>
      <c r="E55" s="5735"/>
      <c r="F55" s="174"/>
      <c r="G55" s="174"/>
      <c r="H55" s="267"/>
    </row>
    <row r="56" spans="1:8" ht="24.95" customHeight="1">
      <c r="A56" s="5501" t="s">
        <v>3207</v>
      </c>
      <c r="B56" s="4003" t="s">
        <v>4612</v>
      </c>
      <c r="C56" s="4003" t="s" ph="1">
        <v>4611</v>
      </c>
      <c r="D56" s="5752">
        <v>1</v>
      </c>
      <c r="E56" s="5738" t="s">
        <v>4610</v>
      </c>
      <c r="F56" s="174"/>
      <c r="G56" s="174"/>
      <c r="H56" s="267"/>
    </row>
    <row r="57" spans="1:8" ht="24.95" customHeight="1">
      <c r="A57" s="5501"/>
      <c r="B57" s="4004" t="s">
        <v>4357</v>
      </c>
      <c r="C57" s="4004" t="s">
        <v>4609</v>
      </c>
      <c r="D57" s="5752"/>
      <c r="E57" s="5739"/>
      <c r="F57" s="174"/>
      <c r="G57" s="174"/>
      <c r="H57" s="267"/>
    </row>
    <row r="58" spans="1:8" ht="30" customHeight="1">
      <c r="A58" s="5501" t="s">
        <v>3207</v>
      </c>
      <c r="B58" s="4003" t="s">
        <v>4608</v>
      </c>
      <c r="C58" s="4003" t="s" ph="1">
        <v>4607</v>
      </c>
      <c r="D58" s="5752">
        <v>1</v>
      </c>
      <c r="E58" s="5735" t="s">
        <v>4606</v>
      </c>
      <c r="F58" s="174"/>
      <c r="G58" s="174"/>
      <c r="H58" s="267"/>
    </row>
    <row r="59" spans="1:8" ht="30" customHeight="1">
      <c r="A59" s="5501"/>
      <c r="B59" s="4004" t="s">
        <v>4357</v>
      </c>
      <c r="C59" s="4004" t="s">
        <v>4107</v>
      </c>
      <c r="D59" s="5752"/>
      <c r="E59" s="5735"/>
      <c r="F59" s="174"/>
      <c r="G59" s="174"/>
      <c r="H59" s="267"/>
    </row>
    <row r="60" spans="1:8" ht="24.95" customHeight="1">
      <c r="A60" s="5501" t="s">
        <v>3956</v>
      </c>
      <c r="B60" s="4003" t="s">
        <v>4605</v>
      </c>
      <c r="C60" s="4003" t="s" ph="1">
        <v>4604</v>
      </c>
      <c r="D60" s="5752">
        <v>1</v>
      </c>
      <c r="E60" s="5735" t="s">
        <v>4603</v>
      </c>
      <c r="F60" s="174"/>
      <c r="G60" s="174"/>
      <c r="H60" s="267"/>
    </row>
    <row r="61" spans="1:8" ht="24.95" customHeight="1">
      <c r="A61" s="5501"/>
      <c r="B61" s="4004" t="s">
        <v>4357</v>
      </c>
      <c r="C61" s="4004" t="s">
        <v>4602</v>
      </c>
      <c r="D61" s="5752"/>
      <c r="E61" s="5735"/>
      <c r="F61" s="174"/>
      <c r="G61" s="174"/>
      <c r="H61" s="267"/>
    </row>
    <row r="62" spans="1:8" ht="39.950000000000003" customHeight="1">
      <c r="A62" s="5501" t="s">
        <v>4601</v>
      </c>
      <c r="B62" s="5735" t="s">
        <v>4600</v>
      </c>
      <c r="C62" s="4003" t="s" ph="1">
        <v>4599</v>
      </c>
      <c r="D62" s="5752">
        <v>1</v>
      </c>
      <c r="E62" s="5744" t="s">
        <v>4598</v>
      </c>
      <c r="F62" s="174"/>
      <c r="G62" s="174"/>
      <c r="H62" s="267"/>
    </row>
    <row r="63" spans="1:8" ht="39.950000000000003" customHeight="1">
      <c r="A63" s="5750"/>
      <c r="B63" s="5756"/>
      <c r="C63" s="4004" t="s">
        <v>4597</v>
      </c>
      <c r="D63" s="5752"/>
      <c r="E63" s="5744"/>
      <c r="F63" s="174"/>
      <c r="G63" s="174"/>
      <c r="H63" s="267"/>
    </row>
    <row r="64" spans="1:8" ht="35.25" customHeight="1">
      <c r="A64" s="5750" t="s">
        <v>4117</v>
      </c>
      <c r="B64" s="5756" t="s">
        <v>4596</v>
      </c>
      <c r="C64" s="1789" t="s" ph="1">
        <v>4595</v>
      </c>
      <c r="D64" s="5752">
        <v>1</v>
      </c>
      <c r="E64" s="5763" t="s">
        <v>4594</v>
      </c>
      <c r="F64" s="174"/>
      <c r="G64" s="174"/>
      <c r="H64" s="267"/>
    </row>
    <row r="65" spans="1:8" ht="35.25" customHeight="1">
      <c r="A65" s="5736"/>
      <c r="B65" s="5762"/>
      <c r="C65" s="1790" t="s">
        <v>4593</v>
      </c>
      <c r="D65" s="5752"/>
      <c r="E65" s="5763"/>
      <c r="F65" s="174"/>
      <c r="G65" s="174"/>
      <c r="H65" s="267"/>
    </row>
    <row r="66" spans="1:8" ht="24.95" customHeight="1">
      <c r="A66" s="5736"/>
      <c r="B66" s="5736"/>
      <c r="C66" s="1791" t="s" ph="1">
        <v>4592</v>
      </c>
      <c r="D66" s="5742"/>
      <c r="E66" s="5740" t="s">
        <v>4591</v>
      </c>
      <c r="F66" s="174"/>
      <c r="G66" s="174"/>
      <c r="H66" s="267"/>
    </row>
    <row r="67" spans="1:8" ht="24.95" customHeight="1">
      <c r="A67" s="5736"/>
      <c r="B67" s="5736"/>
      <c r="C67" s="1790" t="s">
        <v>4590</v>
      </c>
      <c r="D67" s="5743"/>
      <c r="E67" s="5741"/>
      <c r="F67" s="174"/>
      <c r="G67" s="174"/>
      <c r="H67" s="267"/>
    </row>
    <row r="68" spans="1:8" ht="24.95" customHeight="1">
      <c r="A68" s="5736"/>
      <c r="B68" s="5736"/>
      <c r="C68" s="1791" t="s" ph="1">
        <v>4589</v>
      </c>
      <c r="D68" s="5742"/>
      <c r="E68" s="5740" t="s">
        <v>4588</v>
      </c>
      <c r="F68" s="174"/>
      <c r="G68" s="174"/>
      <c r="H68" s="267"/>
    </row>
    <row r="69" spans="1:8" ht="24.95" customHeight="1">
      <c r="A69" s="5736"/>
      <c r="B69" s="5736"/>
      <c r="C69" s="1790" t="s">
        <v>4587</v>
      </c>
      <c r="D69" s="5743"/>
      <c r="E69" s="5741"/>
      <c r="F69" s="174"/>
      <c r="G69" s="174"/>
      <c r="H69" s="267"/>
    </row>
    <row r="70" spans="1:8" ht="24.95" customHeight="1">
      <c r="A70" s="5736"/>
      <c r="B70" s="5736"/>
      <c r="C70" s="1791" t="s" ph="1">
        <v>4586</v>
      </c>
      <c r="D70" s="5742"/>
      <c r="E70" s="5740" t="s">
        <v>4585</v>
      </c>
      <c r="F70" s="174"/>
      <c r="G70" s="174"/>
      <c r="H70" s="267"/>
    </row>
    <row r="71" spans="1:8" ht="24.95" customHeight="1">
      <c r="A71" s="5736"/>
      <c r="B71" s="5736"/>
      <c r="C71" s="1790" t="s">
        <v>4584</v>
      </c>
      <c r="D71" s="5743"/>
      <c r="E71" s="5741"/>
      <c r="F71" s="174"/>
      <c r="G71" s="174"/>
      <c r="H71" s="267"/>
    </row>
    <row r="72" spans="1:8" ht="24.95" customHeight="1">
      <c r="A72" s="5736"/>
      <c r="B72" s="5736"/>
      <c r="C72" s="1791" t="s" ph="1">
        <v>4583</v>
      </c>
      <c r="D72" s="5742"/>
      <c r="E72" s="5740" t="s">
        <v>4582</v>
      </c>
      <c r="F72" s="174"/>
      <c r="G72" s="174"/>
      <c r="H72" s="267"/>
    </row>
    <row r="73" spans="1:8" ht="24.95" customHeight="1">
      <c r="A73" s="5736"/>
      <c r="B73" s="5736"/>
      <c r="C73" s="1790" t="s">
        <v>4581</v>
      </c>
      <c r="D73" s="5743"/>
      <c r="E73" s="5741"/>
      <c r="F73" s="174"/>
      <c r="G73" s="174"/>
      <c r="H73" s="267"/>
    </row>
    <row r="74" spans="1:8" ht="24.95" customHeight="1">
      <c r="A74" s="5736"/>
      <c r="B74" s="5736"/>
      <c r="C74" s="1791" t="s" ph="1">
        <v>4580</v>
      </c>
      <c r="D74" s="5742"/>
      <c r="E74" s="5740" t="s">
        <v>4579</v>
      </c>
      <c r="F74" s="174"/>
      <c r="G74" s="174"/>
      <c r="H74" s="267"/>
    </row>
    <row r="75" spans="1:8" ht="24.95" customHeight="1">
      <c r="A75" s="5736"/>
      <c r="B75" s="5736"/>
      <c r="C75" s="1790" t="s">
        <v>4578</v>
      </c>
      <c r="D75" s="5743"/>
      <c r="E75" s="5741"/>
      <c r="F75" s="174"/>
      <c r="G75" s="174"/>
      <c r="H75" s="267"/>
    </row>
    <row r="76" spans="1:8" ht="35.1" customHeight="1">
      <c r="A76" s="5736"/>
      <c r="B76" s="5736"/>
      <c r="C76" s="1791" t="s" ph="1">
        <v>4577</v>
      </c>
      <c r="D76" s="5742"/>
      <c r="E76" s="5740" t="s">
        <v>4576</v>
      </c>
      <c r="F76" s="174"/>
      <c r="G76" s="174"/>
      <c r="H76" s="267"/>
    </row>
    <row r="77" spans="1:8" ht="35.1" customHeight="1">
      <c r="A77" s="5736"/>
      <c r="B77" s="5736"/>
      <c r="C77" s="1790" t="s">
        <v>4575</v>
      </c>
      <c r="D77" s="5743"/>
      <c r="E77" s="5741"/>
      <c r="F77" s="174"/>
      <c r="G77" s="174"/>
      <c r="H77" s="267"/>
    </row>
    <row r="78" spans="1:8" ht="30" customHeight="1">
      <c r="A78" s="5736"/>
      <c r="B78" s="5736"/>
      <c r="C78" s="1791" t="s" ph="1">
        <v>4058</v>
      </c>
      <c r="D78" s="5742"/>
      <c r="E78" s="5740" t="s">
        <v>4056</v>
      </c>
      <c r="F78" s="174"/>
      <c r="G78" s="174"/>
      <c r="H78" s="267"/>
    </row>
    <row r="79" spans="1:8" ht="30" customHeight="1">
      <c r="A79" s="5736"/>
      <c r="B79" s="5736"/>
      <c r="C79" s="1790" t="s">
        <v>4055</v>
      </c>
      <c r="D79" s="5743"/>
      <c r="E79" s="5741"/>
      <c r="F79" s="174"/>
      <c r="G79" s="174"/>
      <c r="H79" s="267"/>
    </row>
    <row r="80" spans="1:8" ht="24.95" customHeight="1">
      <c r="A80" s="5736"/>
      <c r="B80" s="5736"/>
      <c r="C80" s="1791" t="s" ph="1">
        <v>4574</v>
      </c>
      <c r="D80" s="5742"/>
      <c r="E80" s="5740" t="s">
        <v>4573</v>
      </c>
      <c r="F80" s="174"/>
      <c r="G80" s="174"/>
      <c r="H80" s="267"/>
    </row>
    <row r="81" spans="1:8" ht="24.95" customHeight="1">
      <c r="A81" s="5736"/>
      <c r="B81" s="5736"/>
      <c r="C81" s="1790" t="s">
        <v>4572</v>
      </c>
      <c r="D81" s="5743"/>
      <c r="E81" s="5741"/>
      <c r="F81" s="174"/>
      <c r="G81" s="174"/>
      <c r="H81" s="267"/>
    </row>
    <row r="82" spans="1:8" ht="24.95" customHeight="1">
      <c r="A82" s="5736"/>
      <c r="B82" s="5736"/>
      <c r="C82" s="1791" t="s" ph="1">
        <v>6716</v>
      </c>
      <c r="D82" s="5742"/>
      <c r="E82" s="5740" t="s">
        <v>4571</v>
      </c>
      <c r="F82" s="174"/>
      <c r="G82" s="174"/>
      <c r="H82" s="267"/>
    </row>
    <row r="83" spans="1:8" ht="24.95" customHeight="1">
      <c r="A83" s="5736"/>
      <c r="B83" s="5736"/>
      <c r="C83" s="1790" t="s">
        <v>4570</v>
      </c>
      <c r="D83" s="5743"/>
      <c r="E83" s="5741"/>
      <c r="F83" s="174"/>
      <c r="G83" s="174"/>
      <c r="H83" s="267"/>
    </row>
    <row r="84" spans="1:8" ht="20.100000000000001" customHeight="1">
      <c r="A84" s="5736"/>
      <c r="B84" s="5736"/>
      <c r="C84" s="1791" t="s" ph="1">
        <v>4569</v>
      </c>
      <c r="D84" s="5742"/>
      <c r="E84" s="5740" t="s">
        <v>4566</v>
      </c>
      <c r="F84" s="174"/>
      <c r="G84" s="174"/>
      <c r="H84" s="267"/>
    </row>
    <row r="85" spans="1:8" ht="20.100000000000001" customHeight="1">
      <c r="A85" s="5736"/>
      <c r="B85" s="5736"/>
      <c r="C85" s="1790" t="s">
        <v>4568</v>
      </c>
      <c r="D85" s="5743"/>
      <c r="E85" s="5741"/>
      <c r="F85" s="174"/>
      <c r="G85" s="174"/>
      <c r="H85" s="267"/>
    </row>
    <row r="86" spans="1:8" ht="20.100000000000001" customHeight="1">
      <c r="A86" s="5736"/>
      <c r="B86" s="5736"/>
      <c r="C86" s="1789" t="s" ph="1">
        <v>4567</v>
      </c>
      <c r="D86" s="5742"/>
      <c r="E86" s="5740" t="s">
        <v>4566</v>
      </c>
      <c r="F86" s="174"/>
      <c r="G86" s="174"/>
      <c r="H86" s="267"/>
    </row>
    <row r="87" spans="1:8" ht="20.100000000000001" customHeight="1">
      <c r="A87" s="5736"/>
      <c r="B87" s="5736"/>
      <c r="C87" s="1790" t="s">
        <v>4565</v>
      </c>
      <c r="D87" s="5743"/>
      <c r="E87" s="5741"/>
      <c r="F87" s="174"/>
      <c r="G87" s="174"/>
      <c r="H87" s="267"/>
    </row>
    <row r="88" spans="1:8" ht="35.1" customHeight="1">
      <c r="A88" s="5736"/>
      <c r="B88" s="5736"/>
      <c r="C88" s="1791" t="s" ph="1">
        <v>4564</v>
      </c>
      <c r="D88" s="5742"/>
      <c r="E88" s="5740" t="s">
        <v>4563</v>
      </c>
      <c r="F88" s="174"/>
      <c r="G88" s="174"/>
      <c r="H88" s="267"/>
    </row>
    <row r="89" spans="1:8" ht="35.1" customHeight="1">
      <c r="A89" s="5736"/>
      <c r="B89" s="5736"/>
      <c r="C89" s="1790" t="s">
        <v>4562</v>
      </c>
      <c r="D89" s="5743"/>
      <c r="E89" s="5741"/>
      <c r="F89" s="174"/>
      <c r="G89" s="174"/>
      <c r="H89" s="267"/>
    </row>
    <row r="90" spans="1:8" ht="24.95" customHeight="1">
      <c r="A90" s="5736"/>
      <c r="B90" s="5736"/>
      <c r="C90" s="1791" t="s" ph="1">
        <v>4561</v>
      </c>
      <c r="D90" s="5742"/>
      <c r="E90" s="5740" t="s">
        <v>4560</v>
      </c>
      <c r="F90" s="174"/>
      <c r="G90" s="174"/>
      <c r="H90" s="267"/>
    </row>
    <row r="91" spans="1:8" ht="24.95" customHeight="1">
      <c r="A91" s="5737"/>
      <c r="B91" s="5737"/>
      <c r="C91" s="1790" t="s">
        <v>4559</v>
      </c>
      <c r="D91" s="5743"/>
      <c r="E91" s="5741"/>
      <c r="F91" s="174"/>
      <c r="G91" s="174"/>
      <c r="H91" s="267"/>
    </row>
    <row r="92" spans="1:8" ht="35.1" customHeight="1">
      <c r="A92" s="5737" t="s">
        <v>4558</v>
      </c>
      <c r="B92" s="5757" t="s">
        <v>4557</v>
      </c>
      <c r="C92" s="4003" t="s" ph="1">
        <v>4556</v>
      </c>
      <c r="D92" s="5752">
        <v>1</v>
      </c>
      <c r="E92" s="5744" t="s">
        <v>4555</v>
      </c>
      <c r="F92" s="174"/>
      <c r="G92" s="174"/>
      <c r="H92" s="267"/>
    </row>
    <row r="93" spans="1:8" ht="35.1" customHeight="1">
      <c r="A93" s="5501"/>
      <c r="B93" s="5735"/>
      <c r="C93" s="4004" t="s">
        <v>4554</v>
      </c>
      <c r="D93" s="5752"/>
      <c r="E93" s="5744"/>
      <c r="F93" s="174"/>
      <c r="G93" s="174"/>
      <c r="H93" s="267"/>
    </row>
    <row r="94" spans="1:8" ht="24.95" customHeight="1">
      <c r="A94" s="3993" t="s">
        <v>4553</v>
      </c>
      <c r="B94" s="5735" t="s">
        <v>4548</v>
      </c>
      <c r="C94" s="4003" t="s">
        <v>4552</v>
      </c>
      <c r="D94" s="5745" t="s">
        <v>3960</v>
      </c>
      <c r="E94" s="5744" t="s">
        <v>4551</v>
      </c>
      <c r="F94" s="174"/>
      <c r="G94" s="174"/>
      <c r="H94" s="267"/>
    </row>
    <row r="95" spans="1:8" ht="24.95" customHeight="1">
      <c r="A95" s="3994" t="s">
        <v>4550</v>
      </c>
      <c r="B95" s="5735"/>
      <c r="C95" s="4004" t="s">
        <v>4549</v>
      </c>
      <c r="D95" s="5745"/>
      <c r="E95" s="5744"/>
      <c r="F95" s="174"/>
      <c r="G95" s="174"/>
      <c r="H95" s="267"/>
    </row>
    <row r="96" spans="1:8" ht="24.95" customHeight="1">
      <c r="A96" s="5501" t="s">
        <v>4539</v>
      </c>
      <c r="B96" s="5735" t="s">
        <v>4548</v>
      </c>
      <c r="C96" s="4003" t="s">
        <v>4547</v>
      </c>
      <c r="D96" s="5745" t="s">
        <v>3960</v>
      </c>
      <c r="E96" s="5744" t="s">
        <v>4546</v>
      </c>
      <c r="F96" s="174"/>
      <c r="G96" s="174"/>
      <c r="H96" s="267"/>
    </row>
    <row r="97" spans="1:8" ht="24.95" customHeight="1">
      <c r="A97" s="5501"/>
      <c r="B97" s="5735"/>
      <c r="C97" s="4004" t="s">
        <v>4545</v>
      </c>
      <c r="D97" s="5745"/>
      <c r="E97" s="5744"/>
      <c r="F97" s="174"/>
      <c r="G97" s="174"/>
      <c r="H97" s="267"/>
    </row>
    <row r="98" spans="1:8" ht="24.95" customHeight="1">
      <c r="A98" s="3993" t="s">
        <v>4544</v>
      </c>
      <c r="B98" s="5738" t="s">
        <v>4543</v>
      </c>
      <c r="C98" s="5738" t="s" ph="1">
        <v>4542</v>
      </c>
      <c r="D98" s="5742" t="s">
        <v>3960</v>
      </c>
      <c r="E98" s="5740" t="s">
        <v>4541</v>
      </c>
      <c r="F98" s="174"/>
      <c r="G98" s="174"/>
      <c r="H98" s="267"/>
    </row>
    <row r="99" spans="1:8" ht="24.95" customHeight="1">
      <c r="A99" s="3994" t="s">
        <v>4540</v>
      </c>
      <c r="B99" s="5739"/>
      <c r="C99" s="5739"/>
      <c r="D99" s="5743"/>
      <c r="E99" s="5741"/>
      <c r="F99" s="174"/>
      <c r="G99" s="174"/>
      <c r="H99" s="267"/>
    </row>
    <row r="100" spans="1:8" ht="50.1" customHeight="1">
      <c r="A100" s="3962" t="s">
        <v>4539</v>
      </c>
      <c r="B100" s="3996" t="s">
        <v>4538</v>
      </c>
      <c r="C100" s="3996" t="s">
        <v>4537</v>
      </c>
      <c r="D100" s="3998" t="s">
        <v>3960</v>
      </c>
      <c r="E100" s="3997" t="s">
        <v>4536</v>
      </c>
      <c r="F100" s="174"/>
      <c r="G100" s="174"/>
      <c r="H100" s="267"/>
    </row>
    <row r="101" spans="1:8" ht="24.95" customHeight="1">
      <c r="A101" s="5501" t="s">
        <v>4535</v>
      </c>
      <c r="B101" s="5735" t="s">
        <v>4534</v>
      </c>
      <c r="C101" s="4003" t="s">
        <v>4533</v>
      </c>
      <c r="D101" s="5745" t="s">
        <v>3960</v>
      </c>
      <c r="E101" s="5746" t="s">
        <v>4532</v>
      </c>
      <c r="F101" s="174"/>
      <c r="G101" s="174"/>
      <c r="H101" s="267"/>
    </row>
    <row r="102" spans="1:8" ht="24.95" customHeight="1">
      <c r="A102" s="5501"/>
      <c r="B102" s="5735"/>
      <c r="C102" s="4004" t="s">
        <v>4531</v>
      </c>
      <c r="D102" s="5745"/>
      <c r="E102" s="5746"/>
      <c r="F102" s="174"/>
      <c r="G102" s="174"/>
      <c r="H102" s="267"/>
    </row>
    <row r="103" spans="1:8" ht="21.4" customHeight="1">
      <c r="A103" s="1792" t="s">
        <v>4530</v>
      </c>
      <c r="B103" s="3442"/>
      <c r="C103" s="3442"/>
      <c r="D103" s="3443"/>
      <c r="E103" s="3442"/>
      <c r="F103" s="174"/>
      <c r="G103" s="174"/>
      <c r="H103" s="267"/>
    </row>
    <row r="104" spans="1:8" ht="16.5" customHeight="1">
      <c r="A104" s="3962" t="s">
        <v>4354</v>
      </c>
      <c r="B104" s="3962" t="s">
        <v>4353</v>
      </c>
      <c r="C104" s="3962" t="s">
        <v>4352</v>
      </c>
      <c r="D104" s="3998" t="s">
        <v>4380</v>
      </c>
      <c r="E104" s="3962" t="s">
        <v>4379</v>
      </c>
      <c r="F104" s="174"/>
      <c r="G104" s="174"/>
      <c r="H104" s="267"/>
    </row>
    <row r="105" spans="1:8" ht="24.95" customHeight="1">
      <c r="A105" s="3993" t="s">
        <v>4529</v>
      </c>
      <c r="B105" s="4003" t="s">
        <v>4528</v>
      </c>
      <c r="C105" s="4003" t="s" ph="1">
        <v>4527</v>
      </c>
      <c r="D105" s="5745" t="s">
        <v>4526</v>
      </c>
      <c r="E105" s="5735" t="s">
        <v>4525</v>
      </c>
      <c r="F105" s="174"/>
      <c r="G105" s="174"/>
      <c r="H105" s="267"/>
    </row>
    <row r="106" spans="1:8" ht="24.95" customHeight="1">
      <c r="A106" s="3994" t="s">
        <v>4524</v>
      </c>
      <c r="B106" s="4004" t="s">
        <v>4504</v>
      </c>
      <c r="C106" s="4004" t="s">
        <v>4523</v>
      </c>
      <c r="D106" s="5745"/>
      <c r="E106" s="5735"/>
      <c r="F106" s="174"/>
      <c r="G106" s="174"/>
      <c r="H106" s="267"/>
    </row>
    <row r="107" spans="1:8" ht="24.95" customHeight="1">
      <c r="A107" s="5501" t="s">
        <v>4518</v>
      </c>
      <c r="B107" s="4003" t="s">
        <v>4517</v>
      </c>
      <c r="C107" s="4003" t="s" ph="1">
        <v>4522</v>
      </c>
      <c r="D107" s="5745" t="s">
        <v>4515</v>
      </c>
      <c r="E107" s="5735" t="s">
        <v>4521</v>
      </c>
      <c r="F107" s="174"/>
      <c r="G107" s="174"/>
      <c r="H107" s="267"/>
    </row>
    <row r="108" spans="1:8" ht="24.95" customHeight="1">
      <c r="A108" s="5501"/>
      <c r="B108" s="4004" t="s">
        <v>4504</v>
      </c>
      <c r="C108" s="4004" t="s">
        <v>4498</v>
      </c>
      <c r="D108" s="5745"/>
      <c r="E108" s="5735"/>
      <c r="F108" s="174"/>
      <c r="G108" s="174"/>
      <c r="H108" s="267"/>
    </row>
    <row r="109" spans="1:8" ht="30" customHeight="1">
      <c r="A109" s="5501" t="s">
        <v>4518</v>
      </c>
      <c r="B109" s="4003" t="s">
        <v>4517</v>
      </c>
      <c r="C109" s="4003" t="s" ph="1">
        <v>4520</v>
      </c>
      <c r="D109" s="5501" t="s">
        <v>4318</v>
      </c>
      <c r="E109" s="5735" t="s">
        <v>4519</v>
      </c>
      <c r="F109" s="174"/>
      <c r="G109" s="174"/>
      <c r="H109" s="267"/>
    </row>
    <row r="110" spans="1:8" ht="30" customHeight="1">
      <c r="A110" s="5501"/>
      <c r="B110" s="4004" t="s">
        <v>4504</v>
      </c>
      <c r="C110" s="4004" t="s">
        <v>4513</v>
      </c>
      <c r="D110" s="5501"/>
      <c r="E110" s="5735"/>
      <c r="F110" s="174"/>
      <c r="G110" s="174"/>
      <c r="H110" s="267"/>
    </row>
    <row r="111" spans="1:8" ht="24.95" customHeight="1">
      <c r="A111" s="5501" t="s">
        <v>4518</v>
      </c>
      <c r="B111" s="4003" t="s">
        <v>4517</v>
      </c>
      <c r="C111" s="4003" t="s" ph="1">
        <v>4516</v>
      </c>
      <c r="D111" s="5501" t="s">
        <v>4515</v>
      </c>
      <c r="E111" s="5735" t="s">
        <v>4514</v>
      </c>
      <c r="F111" s="174"/>
      <c r="G111" s="174"/>
      <c r="H111" s="267"/>
    </row>
    <row r="112" spans="1:8" ht="24.95" customHeight="1">
      <c r="A112" s="5501"/>
      <c r="B112" s="4004" t="s">
        <v>4504</v>
      </c>
      <c r="C112" s="4004" t="s">
        <v>4513</v>
      </c>
      <c r="D112" s="5501"/>
      <c r="E112" s="5735"/>
      <c r="F112" s="174"/>
      <c r="G112" s="174"/>
      <c r="H112" s="267"/>
    </row>
    <row r="113" spans="1:8" ht="20.100000000000001" customHeight="1">
      <c r="A113" s="5750" t="s">
        <v>4272</v>
      </c>
      <c r="B113" s="4003" t="s">
        <v>4512</v>
      </c>
      <c r="C113" s="4003" t="s" ph="1">
        <v>4511</v>
      </c>
      <c r="D113" s="5501" t="s">
        <v>4277</v>
      </c>
      <c r="E113" s="5735" t="s">
        <v>4510</v>
      </c>
      <c r="F113" s="174"/>
      <c r="G113" s="174"/>
      <c r="H113" s="267"/>
    </row>
    <row r="114" spans="1:8" ht="20.100000000000001" customHeight="1">
      <c r="A114" s="5737"/>
      <c r="B114" s="4004" t="s">
        <v>4504</v>
      </c>
      <c r="C114" s="4004" t="s">
        <v>4509</v>
      </c>
      <c r="D114" s="5501"/>
      <c r="E114" s="5735"/>
      <c r="F114" s="174"/>
      <c r="G114" s="174"/>
      <c r="H114" s="267"/>
    </row>
    <row r="115" spans="1:8" ht="20.100000000000001" customHeight="1">
      <c r="A115" s="5501" t="s">
        <v>4508</v>
      </c>
      <c r="B115" s="4003" t="s">
        <v>4507</v>
      </c>
      <c r="C115" s="4003" t="s" ph="1">
        <v>4506</v>
      </c>
      <c r="D115" s="5501" t="s">
        <v>4170</v>
      </c>
      <c r="E115" s="5735" t="s">
        <v>4505</v>
      </c>
      <c r="F115" s="174"/>
      <c r="G115" s="174"/>
      <c r="H115" s="267"/>
    </row>
    <row r="116" spans="1:8" ht="20.100000000000001" customHeight="1">
      <c r="A116" s="5501"/>
      <c r="B116" s="4004" t="s">
        <v>4504</v>
      </c>
      <c r="C116" s="4004" t="s">
        <v>4472</v>
      </c>
      <c r="D116" s="5501"/>
      <c r="E116" s="5735"/>
      <c r="F116" s="174"/>
      <c r="G116" s="174"/>
      <c r="H116" s="267"/>
    </row>
    <row r="117" spans="1:8">
      <c r="A117" s="3444"/>
      <c r="B117" s="3445"/>
      <c r="C117" s="3445"/>
      <c r="D117" s="3445"/>
      <c r="E117" s="3445"/>
      <c r="F117" s="174"/>
      <c r="G117" s="174"/>
      <c r="H117" s="267"/>
    </row>
    <row r="118" spans="1:8">
      <c r="A118" s="5751" t="s">
        <v>4503</v>
      </c>
      <c r="B118" s="5751"/>
      <c r="C118" s="5751"/>
      <c r="D118" s="5751"/>
      <c r="E118" s="5751"/>
      <c r="F118" s="174"/>
      <c r="G118" s="174"/>
      <c r="H118" s="267"/>
    </row>
    <row r="119" spans="1:8" ht="15.6" customHeight="1">
      <c r="A119" s="3962" t="s">
        <v>4354</v>
      </c>
      <c r="B119" s="3962" t="s">
        <v>4353</v>
      </c>
      <c r="C119" s="3962" t="s">
        <v>4352</v>
      </c>
      <c r="D119" s="3962" t="s">
        <v>4351</v>
      </c>
      <c r="E119" s="3962" t="s">
        <v>4350</v>
      </c>
      <c r="F119" s="174"/>
      <c r="G119" s="174"/>
      <c r="H119" s="267"/>
    </row>
    <row r="120" spans="1:8" ht="24.95" customHeight="1">
      <c r="A120" s="5501" t="s">
        <v>4502</v>
      </c>
      <c r="B120" s="5735" t="s">
        <v>4501</v>
      </c>
      <c r="C120" s="4003" t="s" ph="1">
        <v>4500</v>
      </c>
      <c r="D120" s="5501" t="s">
        <v>4289</v>
      </c>
      <c r="E120" s="5735" t="s">
        <v>4499</v>
      </c>
      <c r="F120" s="174"/>
      <c r="G120" s="174"/>
      <c r="H120" s="267"/>
    </row>
    <row r="121" spans="1:8" ht="24.95" customHeight="1">
      <c r="A121" s="5501"/>
      <c r="B121" s="5735"/>
      <c r="C121" s="4004" t="s">
        <v>4498</v>
      </c>
      <c r="D121" s="5501"/>
      <c r="E121" s="5735"/>
      <c r="F121" s="174"/>
      <c r="G121" s="174"/>
      <c r="H121" s="267"/>
    </row>
    <row r="122" spans="1:8" ht="30" customHeight="1">
      <c r="A122" s="5501" t="s">
        <v>3207</v>
      </c>
      <c r="B122" s="5735" t="s">
        <v>4495</v>
      </c>
      <c r="C122" s="4003" t="s" ph="1">
        <v>4497</v>
      </c>
      <c r="D122" s="5501" t="s">
        <v>4170</v>
      </c>
      <c r="E122" s="5735" t="s">
        <v>4496</v>
      </c>
      <c r="F122" s="174"/>
      <c r="G122" s="174"/>
      <c r="H122" s="267"/>
    </row>
    <row r="123" spans="1:8" ht="30" customHeight="1">
      <c r="A123" s="5501"/>
      <c r="B123" s="5735"/>
      <c r="C123" s="4004" t="s">
        <v>3969</v>
      </c>
      <c r="D123" s="5501"/>
      <c r="E123" s="5735"/>
      <c r="F123" s="174"/>
      <c r="G123" s="174"/>
      <c r="H123" s="267"/>
    </row>
    <row r="124" spans="1:8" ht="24.95" customHeight="1">
      <c r="A124" s="5501" t="s">
        <v>3207</v>
      </c>
      <c r="B124" s="5735" t="s">
        <v>4495</v>
      </c>
      <c r="C124" s="4003" t="s" ph="1">
        <v>4494</v>
      </c>
      <c r="D124" s="5501" t="s">
        <v>4493</v>
      </c>
      <c r="E124" s="5735" t="s">
        <v>4492</v>
      </c>
      <c r="F124" s="174"/>
      <c r="G124" s="174"/>
      <c r="H124" s="267"/>
    </row>
    <row r="125" spans="1:8" ht="24.95" customHeight="1">
      <c r="A125" s="5501"/>
      <c r="B125" s="5735"/>
      <c r="C125" s="4004" t="s">
        <v>4150</v>
      </c>
      <c r="D125" s="5501"/>
      <c r="E125" s="5735"/>
      <c r="F125" s="174"/>
      <c r="G125" s="174"/>
      <c r="H125" s="267"/>
    </row>
    <row r="126" spans="1:8" ht="24.95" customHeight="1">
      <c r="A126" s="5501" t="s">
        <v>3207</v>
      </c>
      <c r="B126" s="5735" t="s">
        <v>4491</v>
      </c>
      <c r="C126" s="4003" t="s" ph="1">
        <v>4490</v>
      </c>
      <c r="D126" s="5501" t="s">
        <v>4277</v>
      </c>
      <c r="E126" s="5735" t="s">
        <v>4489</v>
      </c>
      <c r="F126" s="174"/>
      <c r="G126" s="174"/>
      <c r="H126" s="267"/>
    </row>
    <row r="127" spans="1:8" ht="24.95" customHeight="1">
      <c r="A127" s="5501"/>
      <c r="B127" s="5735"/>
      <c r="C127" s="4004" t="s">
        <v>4291</v>
      </c>
      <c r="D127" s="5501"/>
      <c r="E127" s="5735"/>
      <c r="F127" s="174"/>
      <c r="G127" s="174"/>
      <c r="H127" s="267"/>
    </row>
    <row r="128" spans="1:8" ht="30" customHeight="1">
      <c r="A128" s="5750" t="s">
        <v>3207</v>
      </c>
      <c r="B128" s="5735" t="s">
        <v>4488</v>
      </c>
      <c r="C128" s="1793" t="s" ph="1">
        <v>4487</v>
      </c>
      <c r="D128" s="5501" t="s">
        <v>4486</v>
      </c>
      <c r="E128" s="5735" t="s">
        <v>4485</v>
      </c>
      <c r="F128" s="174"/>
      <c r="G128" s="174"/>
      <c r="H128" s="267"/>
    </row>
    <row r="129" spans="1:8" ht="30" customHeight="1">
      <c r="A129" s="5737"/>
      <c r="B129" s="5735"/>
      <c r="C129" s="1794" t="s">
        <v>4480</v>
      </c>
      <c r="D129" s="5501"/>
      <c r="E129" s="5735"/>
      <c r="F129" s="174"/>
      <c r="G129" s="174"/>
      <c r="H129" s="267"/>
    </row>
    <row r="130" spans="1:8" ht="30" customHeight="1">
      <c r="A130" s="5501" t="s">
        <v>3207</v>
      </c>
      <c r="B130" s="5735" t="s">
        <v>4484</v>
      </c>
      <c r="C130" s="4003" t="s" ph="1">
        <v>4483</v>
      </c>
      <c r="D130" s="5501" t="s">
        <v>4482</v>
      </c>
      <c r="E130" s="5735" t="s">
        <v>4481</v>
      </c>
      <c r="F130" s="174"/>
      <c r="G130" s="174"/>
      <c r="H130" s="267"/>
    </row>
    <row r="131" spans="1:8" ht="30" customHeight="1">
      <c r="A131" s="5501"/>
      <c r="B131" s="5735"/>
      <c r="C131" s="1794" t="s">
        <v>4480</v>
      </c>
      <c r="D131" s="5501"/>
      <c r="E131" s="5735"/>
      <c r="F131" s="174"/>
      <c r="G131" s="174"/>
      <c r="H131" s="267"/>
    </row>
    <row r="132" spans="1:8" ht="30" customHeight="1">
      <c r="A132" s="5501" t="s">
        <v>3207</v>
      </c>
      <c r="B132" s="5735" t="s">
        <v>4479</v>
      </c>
      <c r="C132" s="4003" t="s" ph="1">
        <v>4478</v>
      </c>
      <c r="D132" s="5501" t="s">
        <v>4336</v>
      </c>
      <c r="E132" s="5735" t="s">
        <v>4477</v>
      </c>
      <c r="F132" s="174"/>
      <c r="G132" s="174"/>
      <c r="H132" s="267"/>
    </row>
    <row r="133" spans="1:8" ht="30" customHeight="1">
      <c r="A133" s="5501"/>
      <c r="B133" s="5735"/>
      <c r="C133" s="4004" t="s">
        <v>4150</v>
      </c>
      <c r="D133" s="5501"/>
      <c r="E133" s="5735"/>
      <c r="F133" s="174"/>
      <c r="G133" s="174"/>
      <c r="H133" s="267"/>
    </row>
    <row r="134" spans="1:8" ht="24.95" customHeight="1">
      <c r="A134" s="5501" t="s">
        <v>3207</v>
      </c>
      <c r="B134" s="5735" t="s">
        <v>4476</v>
      </c>
      <c r="C134" s="4003" t="s" ph="1">
        <v>4475</v>
      </c>
      <c r="D134" s="5501" t="s">
        <v>4474</v>
      </c>
      <c r="E134" s="5735" t="s">
        <v>4473</v>
      </c>
      <c r="F134" s="174"/>
      <c r="G134" s="174"/>
      <c r="H134" s="267"/>
    </row>
    <row r="135" spans="1:8" ht="24.95" customHeight="1">
      <c r="A135" s="5501"/>
      <c r="B135" s="5735"/>
      <c r="C135" s="4004" t="s">
        <v>4472</v>
      </c>
      <c r="D135" s="5501"/>
      <c r="E135" s="5735"/>
      <c r="F135" s="174"/>
      <c r="G135" s="174"/>
      <c r="H135" s="267"/>
    </row>
    <row r="136" spans="1:8" ht="24.95" customHeight="1">
      <c r="A136" s="5501" t="s">
        <v>3207</v>
      </c>
      <c r="B136" s="5735" t="s">
        <v>4471</v>
      </c>
      <c r="C136" s="4003" t="s" ph="1">
        <v>4470</v>
      </c>
      <c r="D136" s="5501" t="s">
        <v>4277</v>
      </c>
      <c r="E136" s="5735" t="s">
        <v>4469</v>
      </c>
      <c r="F136" s="174"/>
      <c r="G136" s="174"/>
      <c r="H136" s="267"/>
    </row>
    <row r="137" spans="1:8" ht="24.95" customHeight="1">
      <c r="A137" s="5501"/>
      <c r="B137" s="5735"/>
      <c r="C137" s="4004" t="s">
        <v>4468</v>
      </c>
      <c r="D137" s="5501"/>
      <c r="E137" s="5735"/>
      <c r="F137" s="174"/>
      <c r="G137" s="174"/>
      <c r="H137" s="267"/>
    </row>
    <row r="138" spans="1:8" s="274" customFormat="1" ht="32.1" customHeight="1">
      <c r="A138" s="5747" t="s">
        <v>3207</v>
      </c>
      <c r="B138" s="5748" t="s">
        <v>4467</v>
      </c>
      <c r="C138" s="1795" t="s" ph="1">
        <v>4466</v>
      </c>
      <c r="D138" s="5747" t="s">
        <v>4465</v>
      </c>
      <c r="E138" s="5748" t="s">
        <v>4464</v>
      </c>
      <c r="F138" s="273"/>
      <c r="G138" s="273"/>
    </row>
    <row r="139" spans="1:8" s="274" customFormat="1" ht="32.1" customHeight="1">
      <c r="A139" s="5747"/>
      <c r="B139" s="5748"/>
      <c r="C139" s="1796" t="s">
        <v>4463</v>
      </c>
      <c r="D139" s="5747"/>
      <c r="E139" s="5748"/>
      <c r="F139" s="273"/>
      <c r="G139" s="273"/>
    </row>
    <row r="140" spans="1:8" ht="24.95" customHeight="1">
      <c r="A140" s="5501" t="s">
        <v>4093</v>
      </c>
      <c r="B140" s="5735" t="s">
        <v>4462</v>
      </c>
      <c r="C140" s="4003" t="s" ph="1">
        <v>4461</v>
      </c>
      <c r="D140" s="5501" t="s">
        <v>4049</v>
      </c>
      <c r="E140" s="5735" t="s">
        <v>4460</v>
      </c>
      <c r="F140" s="174"/>
      <c r="G140" s="174"/>
      <c r="H140" s="267"/>
    </row>
    <row r="141" spans="1:8" ht="24.95" customHeight="1">
      <c r="A141" s="5501"/>
      <c r="B141" s="5735"/>
      <c r="C141" s="4004" t="s">
        <v>4459</v>
      </c>
      <c r="D141" s="5501"/>
      <c r="E141" s="5735"/>
      <c r="F141" s="174"/>
      <c r="G141" s="174"/>
      <c r="H141" s="267"/>
    </row>
    <row r="142" spans="1:8" ht="24.95" customHeight="1">
      <c r="A142" s="5501" t="s">
        <v>3207</v>
      </c>
      <c r="B142" s="5735" t="s">
        <v>4458</v>
      </c>
      <c r="C142" s="4003" t="s" ph="1">
        <v>4457</v>
      </c>
      <c r="D142" s="5501" t="s">
        <v>4066</v>
      </c>
      <c r="E142" s="5735" t="s">
        <v>4456</v>
      </c>
      <c r="F142" s="174"/>
      <c r="G142" s="174"/>
      <c r="H142" s="267"/>
    </row>
    <row r="143" spans="1:8" ht="24.95" customHeight="1">
      <c r="A143" s="5501"/>
      <c r="B143" s="5735"/>
      <c r="C143" s="4004" t="s">
        <v>4455</v>
      </c>
      <c r="D143" s="5501"/>
      <c r="E143" s="5735"/>
      <c r="F143" s="174"/>
      <c r="G143" s="174"/>
      <c r="H143" s="267"/>
    </row>
    <row r="144" spans="1:8" ht="24.95" customHeight="1">
      <c r="A144" s="5501" t="s">
        <v>3207</v>
      </c>
      <c r="B144" s="5735" t="s">
        <v>4454</v>
      </c>
      <c r="C144" s="4003" t="s" ph="1">
        <v>4453</v>
      </c>
      <c r="D144" s="5501" t="s">
        <v>4066</v>
      </c>
      <c r="E144" s="5735" t="s">
        <v>4452</v>
      </c>
      <c r="F144" s="174"/>
      <c r="G144" s="174"/>
      <c r="H144" s="267"/>
    </row>
    <row r="145" spans="1:8" ht="24.95" customHeight="1">
      <c r="A145" s="5501"/>
      <c r="B145" s="5735"/>
      <c r="C145" s="4004" t="s">
        <v>4451</v>
      </c>
      <c r="D145" s="5501"/>
      <c r="E145" s="5735"/>
      <c r="F145" s="174"/>
      <c r="G145" s="174"/>
      <c r="H145" s="267"/>
    </row>
    <row r="146" spans="1:8" ht="24.95" customHeight="1">
      <c r="A146" s="5501" t="s">
        <v>3207</v>
      </c>
      <c r="B146" s="5735" t="s">
        <v>4450</v>
      </c>
      <c r="C146" s="4003" t="s" ph="1">
        <v>4449</v>
      </c>
      <c r="D146" s="5501" t="s">
        <v>4049</v>
      </c>
      <c r="E146" s="5735" t="s">
        <v>4448</v>
      </c>
      <c r="F146" s="174"/>
      <c r="G146" s="174"/>
      <c r="H146" s="267"/>
    </row>
    <row r="147" spans="1:8" ht="24.95" customHeight="1">
      <c r="A147" s="5501"/>
      <c r="B147" s="5735"/>
      <c r="C147" s="4004" t="s">
        <v>4447</v>
      </c>
      <c r="D147" s="5501"/>
      <c r="E147" s="5735"/>
      <c r="F147" s="174"/>
      <c r="G147" s="174"/>
      <c r="H147" s="267"/>
    </row>
    <row r="148" spans="1:8" ht="24.95" customHeight="1">
      <c r="A148" s="5501" t="s">
        <v>4093</v>
      </c>
      <c r="B148" s="5735" t="s">
        <v>4446</v>
      </c>
      <c r="C148" s="4003" t="s" ph="1">
        <v>4445</v>
      </c>
      <c r="D148" s="5501" t="s">
        <v>4066</v>
      </c>
      <c r="E148" s="5735" t="s">
        <v>4444</v>
      </c>
      <c r="F148" s="174"/>
      <c r="G148" s="174"/>
      <c r="H148" s="267"/>
    </row>
    <row r="149" spans="1:8" ht="24.95" customHeight="1">
      <c r="A149" s="5501"/>
      <c r="B149" s="5735"/>
      <c r="C149" s="4004" t="s">
        <v>4443</v>
      </c>
      <c r="D149" s="5501"/>
      <c r="E149" s="5735"/>
      <c r="F149" s="174"/>
      <c r="G149" s="174"/>
      <c r="H149" s="267"/>
    </row>
    <row r="150" spans="1:8" ht="24.95" customHeight="1">
      <c r="A150" s="5501" t="s">
        <v>3207</v>
      </c>
      <c r="B150" s="5749" t="s">
        <v>4442</v>
      </c>
      <c r="C150" s="4003" t="s" ph="1">
        <v>4441</v>
      </c>
      <c r="D150" s="5501" t="s">
        <v>4440</v>
      </c>
      <c r="E150" s="5735" t="s">
        <v>4439</v>
      </c>
      <c r="F150" s="174"/>
      <c r="G150" s="174"/>
      <c r="H150" s="267"/>
    </row>
    <row r="151" spans="1:8" ht="24.95" customHeight="1">
      <c r="A151" s="5501"/>
      <c r="B151" s="5749"/>
      <c r="C151" s="4004" t="s">
        <v>4438</v>
      </c>
      <c r="D151" s="5501"/>
      <c r="E151" s="5735"/>
      <c r="F151" s="174"/>
      <c r="G151" s="174"/>
      <c r="H151" s="267"/>
    </row>
    <row r="152" spans="1:8" ht="30" customHeight="1">
      <c r="A152" s="3993" t="s">
        <v>4437</v>
      </c>
      <c r="B152" s="5735" t="s">
        <v>4401</v>
      </c>
      <c r="C152" s="4003" t="s" ph="1">
        <v>4436</v>
      </c>
      <c r="D152" s="5735" t="s">
        <v>4066</v>
      </c>
      <c r="E152" s="5735" t="s">
        <v>4435</v>
      </c>
      <c r="F152" s="174"/>
      <c r="G152" s="174"/>
      <c r="H152" s="267"/>
    </row>
    <row r="153" spans="1:8" ht="30" customHeight="1">
      <c r="A153" s="3994" t="s">
        <v>4434</v>
      </c>
      <c r="B153" s="5735"/>
      <c r="C153" s="4004" t="s">
        <v>4433</v>
      </c>
      <c r="D153" s="5735"/>
      <c r="E153" s="5735"/>
      <c r="F153" s="174"/>
      <c r="G153" s="174"/>
      <c r="H153" s="267"/>
    </row>
    <row r="154" spans="1:8" ht="39.950000000000003" customHeight="1">
      <c r="A154" s="3962" t="s">
        <v>3956</v>
      </c>
      <c r="B154" s="3996" t="s">
        <v>4424</v>
      </c>
      <c r="C154" s="3996" t="s">
        <v>4432</v>
      </c>
      <c r="D154" s="3962" t="s">
        <v>3960</v>
      </c>
      <c r="E154" s="3996" t="s">
        <v>4431</v>
      </c>
      <c r="F154" s="174"/>
      <c r="G154" s="174"/>
      <c r="H154" s="267"/>
    </row>
    <row r="155" spans="1:8" ht="50.1" customHeight="1">
      <c r="A155" s="3962" t="s">
        <v>3956</v>
      </c>
      <c r="B155" s="3996" t="s">
        <v>4424</v>
      </c>
      <c r="C155" s="3996" t="s">
        <v>4430</v>
      </c>
      <c r="D155" s="3962" t="s">
        <v>3960</v>
      </c>
      <c r="E155" s="3996" t="s">
        <v>4429</v>
      </c>
      <c r="F155" s="174"/>
      <c r="G155" s="174"/>
      <c r="H155" s="267"/>
    </row>
    <row r="156" spans="1:8" ht="50.1" customHeight="1">
      <c r="A156" s="3962" t="s">
        <v>3956</v>
      </c>
      <c r="B156" s="3996" t="s">
        <v>4424</v>
      </c>
      <c r="C156" s="3996" t="s">
        <v>4428</v>
      </c>
      <c r="D156" s="3962" t="s">
        <v>3960</v>
      </c>
      <c r="E156" s="3996" t="s">
        <v>4427</v>
      </c>
      <c r="F156" s="174"/>
      <c r="G156" s="174"/>
      <c r="H156" s="267"/>
    </row>
    <row r="157" spans="1:8" ht="50.1" customHeight="1">
      <c r="A157" s="3962" t="s">
        <v>3956</v>
      </c>
      <c r="B157" s="3996" t="s">
        <v>4424</v>
      </c>
      <c r="C157" s="3996" t="s">
        <v>4426</v>
      </c>
      <c r="D157" s="3962" t="s">
        <v>3960</v>
      </c>
      <c r="E157" s="3996" t="s">
        <v>4425</v>
      </c>
      <c r="F157" s="174"/>
      <c r="G157" s="174"/>
      <c r="H157" s="267"/>
    </row>
    <row r="158" spans="1:8" ht="60" customHeight="1">
      <c r="A158" s="3962" t="s">
        <v>3956</v>
      </c>
      <c r="B158" s="3996" t="s">
        <v>4424</v>
      </c>
      <c r="C158" s="3996" t="s">
        <v>4423</v>
      </c>
      <c r="D158" s="3962" t="s">
        <v>3960</v>
      </c>
      <c r="E158" s="3996" t="s">
        <v>4422</v>
      </c>
      <c r="F158" s="174"/>
      <c r="G158" s="174"/>
      <c r="H158" s="267"/>
    </row>
    <row r="159" spans="1:8" ht="50.1" customHeight="1">
      <c r="A159" s="3962" t="s">
        <v>3956</v>
      </c>
      <c r="B159" s="3996" t="s">
        <v>4419</v>
      </c>
      <c r="C159" s="3996" t="s">
        <v>4421</v>
      </c>
      <c r="D159" s="3962" t="s">
        <v>3960</v>
      </c>
      <c r="E159" s="3996" t="s">
        <v>4420</v>
      </c>
      <c r="F159" s="174"/>
      <c r="G159" s="174"/>
      <c r="H159" s="267"/>
    </row>
    <row r="160" spans="1:8" ht="50.1" customHeight="1">
      <c r="A160" s="3993" t="s">
        <v>3207</v>
      </c>
      <c r="B160" s="3996" t="s">
        <v>4419</v>
      </c>
      <c r="C160" s="3996" t="s">
        <v>4418</v>
      </c>
      <c r="D160" s="3962" t="s">
        <v>3960</v>
      </c>
      <c r="E160" s="3996" t="s">
        <v>4417</v>
      </c>
      <c r="F160" s="174"/>
      <c r="G160" s="174"/>
      <c r="H160" s="267"/>
    </row>
    <row r="161" spans="1:8" ht="50.1" customHeight="1">
      <c r="A161" s="3993" t="s">
        <v>3207</v>
      </c>
      <c r="B161" s="3996" t="s">
        <v>4416</v>
      </c>
      <c r="C161" s="3996" t="s">
        <v>4415</v>
      </c>
      <c r="D161" s="3962" t="s">
        <v>3960</v>
      </c>
      <c r="E161" s="3996" t="s">
        <v>4414</v>
      </c>
      <c r="F161" s="174"/>
      <c r="G161" s="174"/>
      <c r="H161" s="267"/>
    </row>
    <row r="162" spans="1:8" ht="24.95" customHeight="1">
      <c r="A162" s="3993" t="s">
        <v>3956</v>
      </c>
      <c r="B162" s="5735" t="s">
        <v>4413</v>
      </c>
      <c r="C162" s="4003" t="s" ph="1">
        <v>4412</v>
      </c>
      <c r="D162" s="5501" t="s">
        <v>3981</v>
      </c>
      <c r="E162" s="5735" t="s">
        <v>4411</v>
      </c>
      <c r="F162" s="174"/>
      <c r="G162" s="174"/>
      <c r="H162" s="267"/>
    </row>
    <row r="163" spans="1:8" ht="24.95" customHeight="1">
      <c r="A163" s="3994" t="s">
        <v>4410</v>
      </c>
      <c r="B163" s="5735"/>
      <c r="C163" s="4004" t="s">
        <v>4409</v>
      </c>
      <c r="D163" s="5501"/>
      <c r="E163" s="5735"/>
      <c r="F163" s="174"/>
      <c r="G163" s="174"/>
      <c r="H163" s="267"/>
    </row>
    <row r="164" spans="1:8" ht="30" customHeight="1">
      <c r="A164" s="5501" t="s">
        <v>3207</v>
      </c>
      <c r="B164" s="5735" t="s">
        <v>4408</v>
      </c>
      <c r="C164" s="4003" t="s" ph="1">
        <v>4407</v>
      </c>
      <c r="D164" s="5501" t="s">
        <v>3981</v>
      </c>
      <c r="E164" s="5735" t="s">
        <v>4406</v>
      </c>
      <c r="F164" s="174"/>
      <c r="G164" s="174"/>
      <c r="H164" s="267"/>
    </row>
    <row r="165" spans="1:8" ht="30" customHeight="1">
      <c r="A165" s="5501"/>
      <c r="B165" s="5735"/>
      <c r="C165" s="4004" t="s">
        <v>4405</v>
      </c>
      <c r="D165" s="5501"/>
      <c r="E165" s="5735"/>
      <c r="F165" s="174"/>
      <c r="G165" s="174"/>
      <c r="H165" s="267"/>
    </row>
    <row r="166" spans="1:8" ht="24.95" customHeight="1">
      <c r="A166" s="5501" t="s">
        <v>3207</v>
      </c>
      <c r="B166" s="5738" t="s">
        <v>4401</v>
      </c>
      <c r="C166" s="4003" t="s" ph="1">
        <v>4404</v>
      </c>
      <c r="D166" s="5750" t="s">
        <v>3966</v>
      </c>
      <c r="E166" s="5738" t="s">
        <v>4403</v>
      </c>
      <c r="F166" s="174"/>
      <c r="G166" s="174"/>
      <c r="H166" s="267"/>
    </row>
    <row r="167" spans="1:8" ht="24.95" customHeight="1">
      <c r="A167" s="5501"/>
      <c r="B167" s="5739"/>
      <c r="C167" s="4005" t="s" ph="1">
        <v>4402</v>
      </c>
      <c r="D167" s="5737"/>
      <c r="E167" s="5739"/>
      <c r="F167" s="174"/>
      <c r="G167" s="174"/>
      <c r="H167" s="267"/>
    </row>
    <row r="168" spans="1:8" ht="24.95" customHeight="1">
      <c r="A168" s="5501" t="s">
        <v>3207</v>
      </c>
      <c r="B168" s="5735" t="s">
        <v>4401</v>
      </c>
      <c r="C168" s="4003" t="s" ph="1">
        <v>4400</v>
      </c>
      <c r="D168" s="5501" t="s">
        <v>4399</v>
      </c>
      <c r="E168" s="5735" t="s">
        <v>4398</v>
      </c>
      <c r="F168" s="174"/>
      <c r="G168" s="174"/>
      <c r="H168" s="267"/>
    </row>
    <row r="169" spans="1:8" ht="24.95" customHeight="1">
      <c r="A169" s="5501"/>
      <c r="B169" s="5735"/>
      <c r="C169" s="4004" t="s">
        <v>4397</v>
      </c>
      <c r="D169" s="5501"/>
      <c r="E169" s="5735"/>
      <c r="F169" s="174"/>
      <c r="G169" s="174"/>
      <c r="H169" s="267"/>
    </row>
    <row r="170" spans="1:8" ht="24.95" customHeight="1">
      <c r="A170" s="5501" t="s">
        <v>3207</v>
      </c>
      <c r="B170" s="5735" t="s">
        <v>4396</v>
      </c>
      <c r="C170" s="4003" t="s" ph="1">
        <v>4395</v>
      </c>
      <c r="D170" s="5501" t="s">
        <v>3981</v>
      </c>
      <c r="E170" s="5735" t="s">
        <v>4394</v>
      </c>
      <c r="F170" s="174"/>
      <c r="G170" s="174"/>
      <c r="H170" s="267"/>
    </row>
    <row r="171" spans="1:8" ht="24.95" customHeight="1">
      <c r="A171" s="5501"/>
      <c r="B171" s="5735"/>
      <c r="C171" s="4004" t="s">
        <v>4393</v>
      </c>
      <c r="D171" s="5501"/>
      <c r="E171" s="5735"/>
      <c r="F171" s="174"/>
      <c r="G171" s="174"/>
      <c r="H171" s="267"/>
    </row>
    <row r="172" spans="1:8" ht="24.95" customHeight="1">
      <c r="A172" s="3993" t="s">
        <v>3956</v>
      </c>
      <c r="B172" s="5735" t="s">
        <v>4392</v>
      </c>
      <c r="C172" s="4003" t="s" ph="1">
        <v>4391</v>
      </c>
      <c r="D172" s="5752">
        <v>1</v>
      </c>
      <c r="E172" s="5735" t="s">
        <v>4390</v>
      </c>
      <c r="F172" s="174"/>
      <c r="G172" s="174"/>
      <c r="H172" s="267"/>
    </row>
    <row r="173" spans="1:8" ht="24.95" customHeight="1">
      <c r="A173" s="3994" t="s">
        <v>4389</v>
      </c>
      <c r="B173" s="5735"/>
      <c r="C173" s="4004" t="s">
        <v>4388</v>
      </c>
      <c r="D173" s="5752"/>
      <c r="E173" s="5735"/>
      <c r="F173" s="174"/>
      <c r="G173" s="174"/>
      <c r="H173" s="267"/>
    </row>
    <row r="174" spans="1:8" ht="37.5" customHeight="1">
      <c r="A174" s="3993" t="s">
        <v>3956</v>
      </c>
      <c r="B174" s="5735" t="s">
        <v>4387</v>
      </c>
      <c r="C174" s="4003" t="s" ph="1">
        <v>4386</v>
      </c>
      <c r="D174" s="5745" t="s">
        <v>4385</v>
      </c>
      <c r="E174" s="5735" t="s">
        <v>4384</v>
      </c>
      <c r="F174" s="174"/>
      <c r="G174" s="174"/>
      <c r="H174" s="267"/>
    </row>
    <row r="175" spans="1:8" ht="42.75" customHeight="1">
      <c r="A175" s="3994" t="s">
        <v>4383</v>
      </c>
      <c r="B175" s="5735"/>
      <c r="C175" s="4004" t="s">
        <v>4382</v>
      </c>
      <c r="D175" s="5745"/>
      <c r="E175" s="5735"/>
      <c r="F175" s="174"/>
      <c r="G175" s="174"/>
      <c r="H175" s="267"/>
    </row>
    <row r="176" spans="1:8" s="402" customFormat="1" ht="15.95" customHeight="1">
      <c r="A176" s="3444"/>
      <c r="B176" s="3446"/>
      <c r="C176" s="3446"/>
      <c r="D176" s="3447"/>
      <c r="E176" s="3446"/>
      <c r="F176" s="4286"/>
      <c r="G176" s="4286"/>
      <c r="H176" s="535"/>
    </row>
    <row r="177" spans="1:8" ht="20.25" customHeight="1">
      <c r="A177" s="3999" t="s">
        <v>4381</v>
      </c>
      <c r="B177" s="3999"/>
      <c r="C177" s="3999"/>
      <c r="D177" s="1797"/>
      <c r="E177" s="3999"/>
      <c r="F177" s="174"/>
      <c r="G177" s="174"/>
      <c r="H177" s="267"/>
    </row>
    <row r="178" spans="1:8" ht="15" customHeight="1">
      <c r="A178" s="3962" t="s">
        <v>4354</v>
      </c>
      <c r="B178" s="3962" t="s">
        <v>4353</v>
      </c>
      <c r="C178" s="3962" t="s">
        <v>4352</v>
      </c>
      <c r="D178" s="3998" t="s">
        <v>4380</v>
      </c>
      <c r="E178" s="3962" t="s">
        <v>4379</v>
      </c>
      <c r="F178" s="174"/>
      <c r="G178" s="174"/>
      <c r="H178" s="267"/>
    </row>
    <row r="179" spans="1:8" ht="20.100000000000001" customHeight="1">
      <c r="A179" s="5750" t="s">
        <v>4361</v>
      </c>
      <c r="B179" s="4003" t="s">
        <v>4378</v>
      </c>
      <c r="C179" s="4003" t="s" ph="1">
        <v>4377</v>
      </c>
      <c r="D179" s="5752">
        <v>1</v>
      </c>
      <c r="E179" s="5735" t="s">
        <v>4376</v>
      </c>
      <c r="F179" s="174"/>
      <c r="G179" s="174"/>
      <c r="H179" s="267"/>
    </row>
    <row r="180" spans="1:8" ht="20.100000000000001" customHeight="1">
      <c r="A180" s="5737"/>
      <c r="B180" s="4004" t="s">
        <v>4357</v>
      </c>
      <c r="C180" s="4004" t="s">
        <v>4375</v>
      </c>
      <c r="D180" s="5752"/>
      <c r="E180" s="5735"/>
      <c r="F180" s="174"/>
      <c r="G180" s="174"/>
      <c r="H180" s="267"/>
    </row>
    <row r="181" spans="1:8" ht="30" customHeight="1">
      <c r="A181" s="5501" t="s">
        <v>4371</v>
      </c>
      <c r="B181" s="4003" t="s">
        <v>4370</v>
      </c>
      <c r="C181" s="4003" t="s" ph="1">
        <v>4374</v>
      </c>
      <c r="D181" s="5752">
        <v>1</v>
      </c>
      <c r="E181" s="5735" t="s">
        <v>4373</v>
      </c>
      <c r="F181" s="174"/>
      <c r="G181" s="174"/>
      <c r="H181" s="267"/>
    </row>
    <row r="182" spans="1:8" ht="30" customHeight="1">
      <c r="A182" s="5501"/>
      <c r="B182" s="4004" t="s">
        <v>4357</v>
      </c>
      <c r="C182" s="4004" t="s">
        <v>4372</v>
      </c>
      <c r="D182" s="5752"/>
      <c r="E182" s="5735"/>
      <c r="F182" s="174"/>
      <c r="G182" s="174"/>
      <c r="H182" s="267"/>
    </row>
    <row r="183" spans="1:8" ht="24.95" customHeight="1">
      <c r="A183" s="5501" t="s">
        <v>4371</v>
      </c>
      <c r="B183" s="4003" t="s">
        <v>4370</v>
      </c>
      <c r="C183" s="4003" t="s" ph="1">
        <v>4369</v>
      </c>
      <c r="D183" s="5752">
        <v>1</v>
      </c>
      <c r="E183" s="5735" t="s">
        <v>4368</v>
      </c>
      <c r="F183" s="174"/>
      <c r="G183" s="174"/>
      <c r="H183" s="267"/>
    </row>
    <row r="184" spans="1:8" ht="24.95" customHeight="1">
      <c r="A184" s="5501"/>
      <c r="B184" s="4004" t="s">
        <v>4357</v>
      </c>
      <c r="C184" s="4004" t="s">
        <v>4367</v>
      </c>
      <c r="D184" s="5752"/>
      <c r="E184" s="5735"/>
      <c r="F184" s="174"/>
      <c r="G184" s="174"/>
      <c r="H184" s="267"/>
    </row>
    <row r="185" spans="1:8" ht="24.95" customHeight="1">
      <c r="A185" s="5501" t="s">
        <v>4366</v>
      </c>
      <c r="B185" s="4003" t="s">
        <v>4365</v>
      </c>
      <c r="C185" s="4003" t="s" ph="1">
        <v>4364</v>
      </c>
      <c r="D185" s="5752">
        <v>1</v>
      </c>
      <c r="E185" s="5735" t="s">
        <v>4363</v>
      </c>
      <c r="F185" s="174"/>
      <c r="G185" s="174"/>
      <c r="H185" s="267"/>
    </row>
    <row r="186" spans="1:8" ht="24.95" customHeight="1">
      <c r="A186" s="5501"/>
      <c r="B186" s="4004" t="s">
        <v>4357</v>
      </c>
      <c r="C186" s="4004" t="s">
        <v>4362</v>
      </c>
      <c r="D186" s="5752"/>
      <c r="E186" s="5735"/>
      <c r="F186" s="174"/>
      <c r="G186" s="174"/>
      <c r="H186" s="267"/>
    </row>
    <row r="187" spans="1:8" ht="30" customHeight="1">
      <c r="A187" s="5758" t="s">
        <v>4361</v>
      </c>
      <c r="B187" s="4003" t="s">
        <v>4360</v>
      </c>
      <c r="C187" s="4003" t="s" ph="1">
        <v>4359</v>
      </c>
      <c r="D187" s="5752">
        <v>1</v>
      </c>
      <c r="E187" s="5735" t="s">
        <v>4358</v>
      </c>
      <c r="F187" s="174"/>
      <c r="G187" s="174"/>
      <c r="H187" s="267"/>
    </row>
    <row r="188" spans="1:8" ht="30" customHeight="1">
      <c r="A188" s="5759"/>
      <c r="B188" s="4004" t="s">
        <v>4357</v>
      </c>
      <c r="C188" s="4004" t="s">
        <v>4356</v>
      </c>
      <c r="D188" s="5752"/>
      <c r="E188" s="5735"/>
      <c r="F188" s="174"/>
      <c r="G188" s="174"/>
      <c r="H188" s="267"/>
    </row>
    <row r="189" spans="1:8" ht="13.5" customHeight="1">
      <c r="A189" s="3448"/>
      <c r="B189" s="3446"/>
      <c r="C189" s="3446"/>
      <c r="D189" s="3448"/>
      <c r="E189" s="3446"/>
      <c r="F189" s="174"/>
      <c r="G189" s="174"/>
      <c r="H189" s="267"/>
    </row>
    <row r="190" spans="1:8">
      <c r="A190" s="5751" t="s">
        <v>4355</v>
      </c>
      <c r="B190" s="5751"/>
      <c r="C190" s="5751"/>
      <c r="D190" s="5751"/>
      <c r="E190" s="5751"/>
      <c r="F190" s="174"/>
      <c r="G190" s="174"/>
      <c r="H190" s="267"/>
    </row>
    <row r="191" spans="1:8" ht="15.6" customHeight="1">
      <c r="A191" s="3962" t="s">
        <v>4354</v>
      </c>
      <c r="B191" s="3962" t="s">
        <v>4353</v>
      </c>
      <c r="C191" s="3962" t="s">
        <v>4352</v>
      </c>
      <c r="D191" s="3962" t="s">
        <v>4351</v>
      </c>
      <c r="E191" s="3962" t="s">
        <v>4350</v>
      </c>
      <c r="F191" s="174"/>
      <c r="G191" s="174"/>
      <c r="H191" s="267"/>
    </row>
    <row r="192" spans="1:8" ht="24.95" customHeight="1">
      <c r="A192" s="3993" t="s">
        <v>4349</v>
      </c>
      <c r="B192" s="5735" t="s">
        <v>4046</v>
      </c>
      <c r="C192" s="4003" t="s" ph="1">
        <v>4348</v>
      </c>
      <c r="D192" s="5501" t="s">
        <v>4318</v>
      </c>
      <c r="E192" s="5735" t="s">
        <v>4347</v>
      </c>
      <c r="F192" s="174"/>
      <c r="G192" s="174"/>
      <c r="H192" s="267"/>
    </row>
    <row r="193" spans="1:8" ht="24.95" customHeight="1">
      <c r="A193" s="3994" t="s">
        <v>4346</v>
      </c>
      <c r="B193" s="5735"/>
      <c r="C193" s="4004" t="s">
        <v>4283</v>
      </c>
      <c r="D193" s="5501"/>
      <c r="E193" s="5735"/>
      <c r="F193" s="174"/>
      <c r="G193" s="174"/>
      <c r="H193" s="267"/>
    </row>
    <row r="194" spans="1:8" ht="24.95" customHeight="1">
      <c r="A194" s="5501" t="s">
        <v>3207</v>
      </c>
      <c r="B194" s="5735" t="s">
        <v>4345</v>
      </c>
      <c r="C194" s="4003" t="s" ph="1">
        <v>4344</v>
      </c>
      <c r="D194" s="5501" t="s">
        <v>4343</v>
      </c>
      <c r="E194" s="5735" t="s">
        <v>4342</v>
      </c>
      <c r="F194" s="174"/>
      <c r="G194" s="174"/>
      <c r="H194" s="267"/>
    </row>
    <row r="195" spans="1:8" ht="24.95" customHeight="1">
      <c r="A195" s="5501"/>
      <c r="B195" s="5735"/>
      <c r="C195" s="4004" t="s">
        <v>4334</v>
      </c>
      <c r="D195" s="5501"/>
      <c r="E195" s="5735"/>
      <c r="F195" s="174"/>
      <c r="G195" s="174"/>
      <c r="H195" s="267"/>
    </row>
    <row r="196" spans="1:8" ht="0.4" customHeight="1">
      <c r="A196" s="5501" t="s">
        <v>3207</v>
      </c>
      <c r="B196" s="5735" t="s">
        <v>4341</v>
      </c>
      <c r="C196" s="4003" t="s" ph="1">
        <v>4340</v>
      </c>
      <c r="D196" s="5501" t="s">
        <v>4336</v>
      </c>
      <c r="E196" s="5735" t="s">
        <v>4339</v>
      </c>
      <c r="F196" s="174"/>
      <c r="G196" s="174"/>
      <c r="H196" s="267"/>
    </row>
    <row r="197" spans="1:8" ht="0.4" customHeight="1">
      <c r="A197" s="5501"/>
      <c r="B197" s="5735"/>
      <c r="C197" s="4004" t="s">
        <v>4150</v>
      </c>
      <c r="D197" s="5501"/>
      <c r="E197" s="5735"/>
      <c r="F197" s="174"/>
      <c r="G197" s="174"/>
      <c r="H197" s="267"/>
    </row>
    <row r="198" spans="1:8" ht="24.95" customHeight="1">
      <c r="A198" s="5501" t="s">
        <v>3207</v>
      </c>
      <c r="B198" s="5735" t="s">
        <v>4338</v>
      </c>
      <c r="C198" s="4003" t="s" ph="1">
        <v>4337</v>
      </c>
      <c r="D198" s="5501" t="s">
        <v>4336</v>
      </c>
      <c r="E198" s="5735" t="s">
        <v>4335</v>
      </c>
      <c r="F198" s="174"/>
      <c r="G198" s="174"/>
      <c r="H198" s="267"/>
    </row>
    <row r="199" spans="1:8" ht="32.25" customHeight="1">
      <c r="A199" s="5501"/>
      <c r="B199" s="5735"/>
      <c r="C199" s="4004" t="s">
        <v>4334</v>
      </c>
      <c r="D199" s="5501"/>
      <c r="E199" s="5735"/>
      <c r="F199" s="174"/>
      <c r="G199" s="174"/>
      <c r="H199" s="267"/>
    </row>
    <row r="200" spans="1:8">
      <c r="A200" s="174"/>
      <c r="B200" s="174"/>
      <c r="C200" s="174"/>
      <c r="D200" s="174"/>
      <c r="E200" s="174"/>
      <c r="F200" s="174"/>
      <c r="G200" s="174"/>
      <c r="H200" s="267"/>
    </row>
    <row r="201" spans="1:8">
      <c r="A201" s="174"/>
      <c r="B201" s="174"/>
      <c r="C201" s="174"/>
      <c r="D201" s="174"/>
      <c r="E201" s="174"/>
      <c r="F201" s="174"/>
      <c r="G201" s="174"/>
      <c r="H201" s="267"/>
    </row>
    <row r="202" spans="1:8" ht="30" customHeight="1">
      <c r="A202" s="5501" t="s">
        <v>3207</v>
      </c>
      <c r="B202" s="5735" t="s">
        <v>3983</v>
      </c>
      <c r="C202" s="4003" t="s" ph="1">
        <v>4333</v>
      </c>
      <c r="D202" s="5501" t="s">
        <v>4332</v>
      </c>
      <c r="E202" s="5735" t="s">
        <v>4331</v>
      </c>
      <c r="F202" s="174"/>
      <c r="G202" s="174"/>
      <c r="H202" s="267"/>
    </row>
    <row r="203" spans="1:8" ht="30" customHeight="1">
      <c r="A203" s="5501"/>
      <c r="B203" s="5735"/>
      <c r="C203" s="4004" t="s">
        <v>4150</v>
      </c>
      <c r="D203" s="5501"/>
      <c r="E203" s="5735"/>
      <c r="F203" s="174"/>
      <c r="G203" s="174"/>
      <c r="H203" s="267"/>
    </row>
    <row r="204" spans="1:8" ht="30" customHeight="1">
      <c r="A204" s="5501" t="s">
        <v>3207</v>
      </c>
      <c r="B204" s="5735" t="s">
        <v>4302</v>
      </c>
      <c r="C204" s="4003" t="s" ph="1">
        <v>4330</v>
      </c>
      <c r="D204" s="5501" t="s">
        <v>4329</v>
      </c>
      <c r="E204" s="5735" t="s">
        <v>4328</v>
      </c>
      <c r="F204" s="174"/>
      <c r="G204" s="174"/>
      <c r="H204" s="267"/>
    </row>
    <row r="205" spans="1:8" ht="30" customHeight="1">
      <c r="A205" s="5501"/>
      <c r="B205" s="5735"/>
      <c r="C205" s="4004" t="s">
        <v>4150</v>
      </c>
      <c r="D205" s="5501"/>
      <c r="E205" s="5735"/>
      <c r="F205" s="174"/>
      <c r="G205" s="174"/>
      <c r="H205" s="267"/>
    </row>
    <row r="206" spans="1:8" ht="24.95" customHeight="1">
      <c r="A206" s="5501" t="s">
        <v>3207</v>
      </c>
      <c r="B206" s="5735" t="s">
        <v>4302</v>
      </c>
      <c r="C206" s="4003" t="s" ph="1">
        <v>4327</v>
      </c>
      <c r="D206" s="5501" t="s">
        <v>4318</v>
      </c>
      <c r="E206" s="5735" t="s">
        <v>4326</v>
      </c>
      <c r="F206" s="174"/>
      <c r="G206" s="174"/>
      <c r="H206" s="267"/>
    </row>
    <row r="207" spans="1:8" ht="24.95" customHeight="1">
      <c r="A207" s="5501"/>
      <c r="B207" s="5735"/>
      <c r="C207" s="4004" t="s">
        <v>4150</v>
      </c>
      <c r="D207" s="5501"/>
      <c r="E207" s="5735"/>
      <c r="F207" s="174"/>
      <c r="G207" s="174"/>
      <c r="H207" s="267"/>
    </row>
    <row r="208" spans="1:8" ht="24.95" customHeight="1">
      <c r="A208" s="5501" t="s">
        <v>3207</v>
      </c>
      <c r="B208" s="5735" t="s">
        <v>4302</v>
      </c>
      <c r="C208" s="4003" t="s" ph="1">
        <v>4325</v>
      </c>
      <c r="D208" s="5501" t="s">
        <v>4318</v>
      </c>
      <c r="E208" s="5735" t="s">
        <v>4324</v>
      </c>
      <c r="F208" s="174"/>
      <c r="G208" s="174"/>
      <c r="H208" s="267"/>
    </row>
    <row r="209" spans="1:8" ht="24.95" customHeight="1">
      <c r="A209" s="5501"/>
      <c r="B209" s="5735"/>
      <c r="C209" s="4004" t="s">
        <v>4150</v>
      </c>
      <c r="D209" s="5501"/>
      <c r="E209" s="5735"/>
      <c r="F209" s="174"/>
      <c r="G209" s="174"/>
      <c r="H209" s="267"/>
    </row>
    <row r="210" spans="1:8" ht="24.95" customHeight="1">
      <c r="A210" s="5501" t="s">
        <v>3207</v>
      </c>
      <c r="B210" s="5735" t="s">
        <v>4302</v>
      </c>
      <c r="C210" s="4003" t="s" ph="1">
        <v>4323</v>
      </c>
      <c r="D210" s="5501" t="s">
        <v>4318</v>
      </c>
      <c r="E210" s="5735" t="s">
        <v>4322</v>
      </c>
      <c r="F210" s="174"/>
      <c r="G210" s="174"/>
      <c r="H210" s="267"/>
    </row>
    <row r="211" spans="1:8" ht="24.95" customHeight="1">
      <c r="A211" s="5501"/>
      <c r="B211" s="5735"/>
      <c r="C211" s="4004" t="s">
        <v>4150</v>
      </c>
      <c r="D211" s="5501"/>
      <c r="E211" s="5735"/>
      <c r="F211" s="174"/>
      <c r="G211" s="174"/>
      <c r="H211" s="267"/>
    </row>
    <row r="212" spans="1:8" ht="24.95" customHeight="1">
      <c r="A212" s="5501" t="s">
        <v>3207</v>
      </c>
      <c r="B212" s="5735" t="s">
        <v>4302</v>
      </c>
      <c r="C212" s="4003" t="s" ph="1">
        <v>4321</v>
      </c>
      <c r="D212" s="5501" t="s">
        <v>4318</v>
      </c>
      <c r="E212" s="5735" t="s">
        <v>4320</v>
      </c>
      <c r="F212" s="174"/>
      <c r="G212" s="174"/>
      <c r="H212" s="267"/>
    </row>
    <row r="213" spans="1:8" ht="24.95" customHeight="1">
      <c r="A213" s="5501"/>
      <c r="B213" s="5735"/>
      <c r="C213" s="1788" t="s">
        <v>4150</v>
      </c>
      <c r="D213" s="5501"/>
      <c r="E213" s="5735"/>
      <c r="F213" s="174"/>
      <c r="G213" s="174"/>
      <c r="H213" s="267"/>
    </row>
    <row r="214" spans="1:8" ht="24.95" customHeight="1">
      <c r="A214" s="5501" t="s">
        <v>3207</v>
      </c>
      <c r="B214" s="5735" t="s">
        <v>4302</v>
      </c>
      <c r="C214" s="4003" t="s" ph="1">
        <v>4319</v>
      </c>
      <c r="D214" s="5501" t="s">
        <v>4318</v>
      </c>
      <c r="E214" s="5735" t="s">
        <v>4317</v>
      </c>
      <c r="F214" s="174"/>
      <c r="G214" s="174"/>
      <c r="H214" s="267"/>
    </row>
    <row r="215" spans="1:8" ht="24.95" customHeight="1">
      <c r="A215" s="5501"/>
      <c r="B215" s="5735"/>
      <c r="C215" s="4004" t="s">
        <v>4150</v>
      </c>
      <c r="D215" s="5501"/>
      <c r="E215" s="5735"/>
      <c r="F215" s="174"/>
      <c r="G215" s="174"/>
      <c r="H215" s="267"/>
    </row>
    <row r="216" spans="1:8" ht="24.95" customHeight="1">
      <c r="A216" s="5501" t="s">
        <v>3207</v>
      </c>
      <c r="B216" s="5735" t="s">
        <v>4302</v>
      </c>
      <c r="C216" s="4003" t="s" ph="1">
        <v>4316</v>
      </c>
      <c r="D216" s="5501" t="s">
        <v>4315</v>
      </c>
      <c r="E216" s="5735" t="s">
        <v>4314</v>
      </c>
      <c r="F216" s="174"/>
      <c r="G216" s="174"/>
      <c r="H216" s="267"/>
    </row>
    <row r="217" spans="1:8" ht="24.95" customHeight="1">
      <c r="A217" s="5501"/>
      <c r="B217" s="5735"/>
      <c r="C217" s="4004" t="s">
        <v>4150</v>
      </c>
      <c r="D217" s="5501"/>
      <c r="E217" s="5735"/>
      <c r="F217" s="174"/>
      <c r="G217" s="174"/>
      <c r="H217" s="267"/>
    </row>
    <row r="218" spans="1:8" ht="30" customHeight="1">
      <c r="A218" s="5501" t="s">
        <v>3207</v>
      </c>
      <c r="B218" s="5749" t="s">
        <v>4313</v>
      </c>
      <c r="C218" s="4003" t="s" ph="1">
        <v>4312</v>
      </c>
      <c r="D218" s="5501" t="s">
        <v>4305</v>
      </c>
      <c r="E218" s="5749" t="s">
        <v>4311</v>
      </c>
      <c r="F218" s="174"/>
      <c r="G218" s="174"/>
      <c r="H218" s="267"/>
    </row>
    <row r="219" spans="1:8" ht="30" customHeight="1">
      <c r="A219" s="5501"/>
      <c r="B219" s="5749"/>
      <c r="C219" s="4004" t="s">
        <v>4303</v>
      </c>
      <c r="D219" s="5501"/>
      <c r="E219" s="5749"/>
      <c r="F219" s="174"/>
      <c r="G219" s="174"/>
      <c r="H219" s="267"/>
    </row>
    <row r="220" spans="1:8" ht="30" customHeight="1">
      <c r="A220" s="5501" t="s">
        <v>3207</v>
      </c>
      <c r="B220" s="5749" t="s">
        <v>4310</v>
      </c>
      <c r="C220" s="4003" t="s" ph="1">
        <v>4309</v>
      </c>
      <c r="D220" s="5501" t="s">
        <v>4305</v>
      </c>
      <c r="E220" s="5749" t="s">
        <v>4308</v>
      </c>
      <c r="F220" s="174"/>
      <c r="G220" s="174"/>
      <c r="H220" s="267"/>
    </row>
    <row r="221" spans="1:8" ht="30" customHeight="1">
      <c r="A221" s="5501"/>
      <c r="B221" s="5749"/>
      <c r="C221" s="4004" t="s">
        <v>4303</v>
      </c>
      <c r="D221" s="5501"/>
      <c r="E221" s="5749"/>
      <c r="F221" s="174"/>
      <c r="G221" s="174"/>
      <c r="H221" s="267"/>
    </row>
    <row r="222" spans="1:8" ht="39.950000000000003" customHeight="1">
      <c r="A222" s="5501" t="s">
        <v>3207</v>
      </c>
      <c r="B222" s="5749" t="s">
        <v>4307</v>
      </c>
      <c r="C222" s="4003" t="s" ph="1">
        <v>4306</v>
      </c>
      <c r="D222" s="5501" t="s">
        <v>4305</v>
      </c>
      <c r="E222" s="5749" t="s">
        <v>4304</v>
      </c>
      <c r="F222" s="174"/>
      <c r="G222" s="174"/>
      <c r="H222" s="267"/>
    </row>
    <row r="223" spans="1:8" ht="43.5" customHeight="1">
      <c r="A223" s="5501"/>
      <c r="B223" s="5749"/>
      <c r="C223" s="4004" t="s">
        <v>4303</v>
      </c>
      <c r="D223" s="5501"/>
      <c r="E223" s="5749"/>
      <c r="F223" s="174"/>
      <c r="G223" s="174"/>
      <c r="H223" s="267"/>
    </row>
    <row r="224" spans="1:8" s="1323" customFormat="1" ht="39.950000000000003" customHeight="1">
      <c r="A224" s="3993" t="s">
        <v>6598</v>
      </c>
      <c r="B224" s="5749" t="s">
        <v>6599</v>
      </c>
      <c r="C224" s="3449" t="s" ph="1">
        <v>6600</v>
      </c>
      <c r="D224" s="5750" t="s">
        <v>6601</v>
      </c>
      <c r="E224" s="5766" t="s">
        <v>6602</v>
      </c>
      <c r="F224" s="174"/>
      <c r="G224" s="174"/>
      <c r="H224" s="1332"/>
    </row>
    <row r="225" spans="1:8" s="1323" customFormat="1" ht="52.5" customHeight="1">
      <c r="A225" s="3994" t="s">
        <v>6596</v>
      </c>
      <c r="B225" s="5749"/>
      <c r="C225" s="4004" t="s">
        <v>6597</v>
      </c>
      <c r="D225" s="5737"/>
      <c r="E225" s="5767"/>
      <c r="F225" s="174"/>
      <c r="G225" s="174"/>
      <c r="H225" s="1332"/>
    </row>
    <row r="226" spans="1:8" ht="24.95" customHeight="1">
      <c r="A226" s="3993" t="s">
        <v>3956</v>
      </c>
      <c r="B226" s="5735" t="s">
        <v>4302</v>
      </c>
      <c r="C226" s="4003" t="s" ph="1">
        <v>4301</v>
      </c>
      <c r="D226" s="5501" t="s">
        <v>4300</v>
      </c>
      <c r="E226" s="5735" t="s">
        <v>4299</v>
      </c>
      <c r="F226" s="174"/>
      <c r="G226" s="174"/>
      <c r="H226" s="267"/>
    </row>
    <row r="227" spans="1:8" ht="24.95" customHeight="1">
      <c r="A227" s="3994" t="s">
        <v>4298</v>
      </c>
      <c r="B227" s="5735"/>
      <c r="C227" s="4004" t="s">
        <v>4150</v>
      </c>
      <c r="D227" s="5501"/>
      <c r="E227" s="5735"/>
      <c r="F227" s="174"/>
      <c r="G227" s="174"/>
      <c r="H227" s="267"/>
    </row>
    <row r="228" spans="1:8" ht="20.100000000000001" customHeight="1">
      <c r="A228" s="3993" t="s">
        <v>3956</v>
      </c>
      <c r="B228" s="5735" t="s">
        <v>4042</v>
      </c>
      <c r="C228" s="4003" t="s" ph="1">
        <v>4297</v>
      </c>
      <c r="D228" s="5501" t="s">
        <v>4289</v>
      </c>
      <c r="E228" s="5735" t="s">
        <v>4296</v>
      </c>
      <c r="F228" s="174"/>
      <c r="G228" s="174"/>
      <c r="H228" s="267"/>
    </row>
    <row r="229" spans="1:8" ht="20.100000000000001" customHeight="1">
      <c r="A229" s="3994" t="s">
        <v>4295</v>
      </c>
      <c r="B229" s="5735"/>
      <c r="C229" s="4004" t="s">
        <v>4294</v>
      </c>
      <c r="D229" s="5501"/>
      <c r="E229" s="5735"/>
      <c r="F229" s="174"/>
      <c r="G229" s="174"/>
      <c r="H229" s="267"/>
    </row>
    <row r="230" spans="1:8" ht="20.100000000000001" customHeight="1">
      <c r="A230" s="5501" t="s">
        <v>3207</v>
      </c>
      <c r="B230" s="5735" t="s">
        <v>4042</v>
      </c>
      <c r="C230" s="4003" t="s" ph="1">
        <v>4293</v>
      </c>
      <c r="D230" s="5501" t="s">
        <v>4289</v>
      </c>
      <c r="E230" s="5735" t="s">
        <v>4292</v>
      </c>
      <c r="F230" s="174"/>
      <c r="G230" s="174"/>
      <c r="H230" s="267"/>
    </row>
    <row r="231" spans="1:8" ht="20.100000000000001" customHeight="1">
      <c r="A231" s="5501"/>
      <c r="B231" s="5735"/>
      <c r="C231" s="4004" t="s">
        <v>4291</v>
      </c>
      <c r="D231" s="5501"/>
      <c r="E231" s="5735"/>
      <c r="F231" s="174"/>
      <c r="G231" s="174"/>
      <c r="H231" s="267"/>
    </row>
    <row r="232" spans="1:8" ht="24.95" customHeight="1">
      <c r="A232" s="5501" t="s">
        <v>3207</v>
      </c>
      <c r="B232" s="5735" t="s">
        <v>4042</v>
      </c>
      <c r="C232" s="4003" t="s" ph="1">
        <v>4290</v>
      </c>
      <c r="D232" s="5501" t="s">
        <v>4289</v>
      </c>
      <c r="E232" s="5735" t="s">
        <v>4288</v>
      </c>
      <c r="F232" s="174"/>
      <c r="G232" s="174"/>
      <c r="H232" s="267"/>
    </row>
    <row r="233" spans="1:8" ht="24.75" customHeight="1">
      <c r="A233" s="5501"/>
      <c r="B233" s="5735"/>
      <c r="C233" s="4004" t="s">
        <v>4287</v>
      </c>
      <c r="D233" s="5501"/>
      <c r="E233" s="5735"/>
      <c r="F233" s="174"/>
      <c r="G233" s="174"/>
      <c r="H233" s="267"/>
    </row>
    <row r="234" spans="1:8" ht="20.100000000000001" customHeight="1">
      <c r="A234" s="5501" t="s">
        <v>3207</v>
      </c>
      <c r="B234" s="5735" t="s">
        <v>4038</v>
      </c>
      <c r="C234" s="4003" t="s" ph="1">
        <v>4286</v>
      </c>
      <c r="D234" s="5501" t="s">
        <v>4285</v>
      </c>
      <c r="E234" s="5735" t="s">
        <v>4284</v>
      </c>
      <c r="F234" s="174"/>
      <c r="G234" s="174"/>
      <c r="H234" s="267"/>
    </row>
    <row r="235" spans="1:8" ht="20.100000000000001" customHeight="1">
      <c r="A235" s="5501"/>
      <c r="B235" s="5735"/>
      <c r="C235" s="4004" t="s">
        <v>4283</v>
      </c>
      <c r="D235" s="5501"/>
      <c r="E235" s="5735"/>
      <c r="F235" s="174"/>
      <c r="G235" s="174"/>
      <c r="H235" s="267"/>
    </row>
    <row r="236" spans="1:8" ht="24.95" customHeight="1">
      <c r="A236" s="5501" t="s">
        <v>3207</v>
      </c>
      <c r="B236" s="5735" t="s">
        <v>4010</v>
      </c>
      <c r="C236" s="4003" t="s" ph="1">
        <v>4282</v>
      </c>
      <c r="D236" s="5501" t="s">
        <v>4281</v>
      </c>
      <c r="E236" s="5735" t="s">
        <v>4280</v>
      </c>
      <c r="F236" s="174"/>
      <c r="G236" s="174"/>
      <c r="H236" s="267"/>
    </row>
    <row r="237" spans="1:8" ht="24.95" customHeight="1">
      <c r="A237" s="5501"/>
      <c r="B237" s="5735"/>
      <c r="C237" s="4004" t="s">
        <v>4150</v>
      </c>
      <c r="D237" s="5501"/>
      <c r="E237" s="5735"/>
      <c r="F237" s="174"/>
      <c r="G237" s="174"/>
      <c r="H237" s="267"/>
    </row>
    <row r="238" spans="1:8" ht="24.95" customHeight="1">
      <c r="A238" s="3993" t="s">
        <v>3956</v>
      </c>
      <c r="B238" s="5735" t="s">
        <v>4279</v>
      </c>
      <c r="C238" s="4003" t="s" ph="1">
        <v>4278</v>
      </c>
      <c r="D238" s="5501" t="s">
        <v>4277</v>
      </c>
      <c r="E238" s="5735" t="s">
        <v>4276</v>
      </c>
      <c r="F238" s="174"/>
      <c r="G238" s="174"/>
      <c r="H238" s="267"/>
    </row>
    <row r="239" spans="1:8" ht="24.95" customHeight="1">
      <c r="A239" s="3994" t="s">
        <v>4272</v>
      </c>
      <c r="B239" s="5735"/>
      <c r="C239" s="4004" t="s">
        <v>4275</v>
      </c>
      <c r="D239" s="5501"/>
      <c r="E239" s="5735"/>
      <c r="F239" s="174"/>
      <c r="G239" s="174"/>
      <c r="H239" s="267"/>
    </row>
    <row r="240" spans="1:8" ht="24.95" customHeight="1">
      <c r="A240" s="5501" t="s">
        <v>3207</v>
      </c>
      <c r="B240" s="5756" t="s">
        <v>4268</v>
      </c>
      <c r="C240" s="4003" t="s" ph="1">
        <v>4270</v>
      </c>
      <c r="D240" s="5750" t="s">
        <v>4266</v>
      </c>
      <c r="E240" s="5756" t="s">
        <v>4274</v>
      </c>
      <c r="F240" s="174"/>
      <c r="G240" s="174"/>
      <c r="H240" s="267"/>
    </row>
    <row r="241" spans="1:8" ht="24.95" customHeight="1">
      <c r="A241" s="5501"/>
      <c r="B241" s="5757"/>
      <c r="C241" s="4004" t="s">
        <v>4271</v>
      </c>
      <c r="D241" s="5737"/>
      <c r="E241" s="5757"/>
      <c r="F241" s="174"/>
      <c r="G241" s="174"/>
      <c r="H241" s="267"/>
    </row>
    <row r="242" spans="1:8" ht="24.95" customHeight="1">
      <c r="A242" s="4000" t="s">
        <v>3956</v>
      </c>
      <c r="B242" s="5735" t="s">
        <v>4268</v>
      </c>
      <c r="C242" s="4003" t="s" ph="1">
        <v>4270</v>
      </c>
      <c r="D242" s="5501" t="s">
        <v>4266</v>
      </c>
      <c r="E242" s="5735" t="s">
        <v>4273</v>
      </c>
      <c r="F242" s="174"/>
      <c r="G242" s="174"/>
      <c r="H242" s="267"/>
    </row>
    <row r="243" spans="1:8" ht="24.95" customHeight="1">
      <c r="A243" s="4001" t="s">
        <v>4272</v>
      </c>
      <c r="B243" s="5735"/>
      <c r="C243" s="4005" t="s">
        <v>4271</v>
      </c>
      <c r="D243" s="5501"/>
      <c r="E243" s="5735"/>
      <c r="F243" s="174"/>
      <c r="G243" s="174"/>
      <c r="H243" s="267"/>
    </row>
    <row r="244" spans="1:8" ht="24.95" customHeight="1">
      <c r="A244" s="5747" t="s">
        <v>3207</v>
      </c>
      <c r="B244" s="5735" t="s">
        <v>4268</v>
      </c>
      <c r="C244" s="4003" t="s" ph="1">
        <v>4270</v>
      </c>
      <c r="D244" s="5501" t="s">
        <v>4266</v>
      </c>
      <c r="E244" s="5735" t="s">
        <v>4269</v>
      </c>
      <c r="F244" s="174"/>
      <c r="G244" s="174"/>
      <c r="H244" s="267"/>
    </row>
    <row r="245" spans="1:8" ht="24.95" customHeight="1">
      <c r="A245" s="5747"/>
      <c r="B245" s="5735"/>
      <c r="C245" s="4004" t="s">
        <v>4150</v>
      </c>
      <c r="D245" s="5501"/>
      <c r="E245" s="5735"/>
      <c r="F245" s="174"/>
      <c r="G245" s="174"/>
      <c r="H245" s="267"/>
    </row>
    <row r="246" spans="1:8" ht="24.95" customHeight="1">
      <c r="A246" s="5501" t="s">
        <v>3207</v>
      </c>
      <c r="B246" s="5735" t="s">
        <v>4268</v>
      </c>
      <c r="C246" s="4003" t="s" ph="1">
        <v>4267</v>
      </c>
      <c r="D246" s="5501" t="s">
        <v>4266</v>
      </c>
      <c r="E246" s="5735" t="s">
        <v>4265</v>
      </c>
      <c r="F246" s="174"/>
      <c r="G246" s="174"/>
      <c r="H246" s="267"/>
    </row>
    <row r="247" spans="1:8" ht="24.95" customHeight="1">
      <c r="A247" s="5501"/>
      <c r="B247" s="5735"/>
      <c r="C247" s="4004" t="s">
        <v>4150</v>
      </c>
      <c r="D247" s="5501"/>
      <c r="E247" s="5735"/>
      <c r="F247" s="174"/>
      <c r="G247" s="174"/>
      <c r="H247" s="267"/>
    </row>
    <row r="248" spans="1:8" ht="24.95" customHeight="1">
      <c r="A248" s="5501" t="s">
        <v>3207</v>
      </c>
      <c r="B248" s="5735" t="s">
        <v>4264</v>
      </c>
      <c r="C248" s="4003" t="s" ph="1">
        <v>4263</v>
      </c>
      <c r="D248" s="5501" t="s">
        <v>4262</v>
      </c>
      <c r="E248" s="5735" t="s">
        <v>4261</v>
      </c>
      <c r="F248" s="174"/>
      <c r="G248" s="174"/>
      <c r="H248" s="267"/>
    </row>
    <row r="249" spans="1:8" ht="24.95" customHeight="1">
      <c r="A249" s="5501"/>
      <c r="B249" s="5735"/>
      <c r="C249" s="4004" t="s">
        <v>4260</v>
      </c>
      <c r="D249" s="5501"/>
      <c r="E249" s="5735"/>
      <c r="F249" s="174"/>
      <c r="G249" s="174"/>
      <c r="H249" s="267"/>
    </row>
    <row r="250" spans="1:8" ht="24.95" customHeight="1">
      <c r="A250" s="5501" t="s">
        <v>3207</v>
      </c>
      <c r="B250" s="5738" t="s">
        <v>4256</v>
      </c>
      <c r="C250" s="4003" t="s" ph="1">
        <v>4259</v>
      </c>
      <c r="D250" s="5750" t="s">
        <v>4254</v>
      </c>
      <c r="E250" s="5738" t="s">
        <v>4258</v>
      </c>
      <c r="F250" s="174"/>
      <c r="G250" s="174"/>
      <c r="H250" s="267"/>
    </row>
    <row r="251" spans="1:8" ht="24.95" customHeight="1">
      <c r="A251" s="5501"/>
      <c r="B251" s="5739"/>
      <c r="C251" s="4004" t="s">
        <v>4257</v>
      </c>
      <c r="D251" s="5737"/>
      <c r="E251" s="5739"/>
      <c r="F251" s="174"/>
      <c r="G251" s="174"/>
      <c r="H251" s="267"/>
    </row>
    <row r="252" spans="1:8" ht="24.95" customHeight="1">
      <c r="A252" s="5501" t="s">
        <v>3207</v>
      </c>
      <c r="B252" s="5738" t="s">
        <v>4256</v>
      </c>
      <c r="C252" s="4003" t="s" ph="1">
        <v>4255</v>
      </c>
      <c r="D252" s="5750" t="s">
        <v>4254</v>
      </c>
      <c r="E252" s="5738" t="s">
        <v>4253</v>
      </c>
      <c r="F252" s="174"/>
      <c r="G252" s="174"/>
      <c r="H252" s="267"/>
    </row>
    <row r="253" spans="1:8" ht="24.95" customHeight="1">
      <c r="A253" s="5501"/>
      <c r="B253" s="5739"/>
      <c r="C253" s="4004" t="s">
        <v>4252</v>
      </c>
      <c r="D253" s="5737"/>
      <c r="E253" s="5739"/>
      <c r="F253" s="174"/>
      <c r="G253" s="174"/>
      <c r="H253" s="267"/>
    </row>
    <row r="254" spans="1:8" ht="24.95" customHeight="1">
      <c r="A254" s="3993" t="s">
        <v>3956</v>
      </c>
      <c r="B254" s="5735" t="s">
        <v>4132</v>
      </c>
      <c r="C254" s="4003" t="s" ph="1">
        <v>4251</v>
      </c>
      <c r="D254" s="5501" t="s">
        <v>4049</v>
      </c>
      <c r="E254" s="5735" t="s">
        <v>4250</v>
      </c>
      <c r="F254" s="174"/>
      <c r="G254" s="174"/>
      <c r="H254" s="267"/>
    </row>
    <row r="255" spans="1:8" ht="24.95" customHeight="1">
      <c r="A255" s="3994" t="s">
        <v>4249</v>
      </c>
      <c r="B255" s="5735"/>
      <c r="C255" s="4004" t="s">
        <v>6717</v>
      </c>
      <c r="D255" s="5501"/>
      <c r="E255" s="5735"/>
      <c r="F255" s="174"/>
      <c r="G255" s="174"/>
      <c r="H255" s="267"/>
    </row>
    <row r="256" spans="1:8" ht="24.95" customHeight="1">
      <c r="A256" s="5501" t="s">
        <v>3207</v>
      </c>
      <c r="B256" s="5735" t="s">
        <v>4246</v>
      </c>
      <c r="C256" s="4003" t="s" ph="1">
        <v>4248</v>
      </c>
      <c r="D256" s="5501" t="s">
        <v>4238</v>
      </c>
      <c r="E256" s="5735" t="s">
        <v>4247</v>
      </c>
      <c r="F256" s="174"/>
      <c r="G256" s="174"/>
      <c r="H256" s="267"/>
    </row>
    <row r="257" spans="1:8" ht="24.95" customHeight="1">
      <c r="A257" s="5501"/>
      <c r="B257" s="5735"/>
      <c r="C257" s="4004" t="s">
        <v>6717</v>
      </c>
      <c r="D257" s="5501"/>
      <c r="E257" s="5735"/>
      <c r="F257" s="174"/>
      <c r="G257" s="174"/>
      <c r="H257" s="267"/>
    </row>
    <row r="258" spans="1:8" ht="24.95" customHeight="1">
      <c r="A258" s="5501" t="s">
        <v>3207</v>
      </c>
      <c r="B258" s="5735" t="s">
        <v>4246</v>
      </c>
      <c r="C258" s="4003" t="s" ph="1">
        <v>4245</v>
      </c>
      <c r="D258" s="5501" t="s">
        <v>4238</v>
      </c>
      <c r="E258" s="5735" t="s">
        <v>4244</v>
      </c>
      <c r="F258" s="174"/>
      <c r="G258" s="174"/>
      <c r="H258" s="267"/>
    </row>
    <row r="259" spans="1:8" ht="24.95" customHeight="1">
      <c r="A259" s="5501"/>
      <c r="B259" s="5735"/>
      <c r="C259" s="4004" t="s">
        <v>6717</v>
      </c>
      <c r="D259" s="5501"/>
      <c r="E259" s="5735"/>
      <c r="F259" s="174"/>
      <c r="G259" s="174"/>
      <c r="H259" s="267"/>
    </row>
    <row r="260" spans="1:8" ht="24.95" customHeight="1">
      <c r="A260" s="5501" t="s">
        <v>3207</v>
      </c>
      <c r="B260" s="5735" t="s">
        <v>4243</v>
      </c>
      <c r="C260" s="4003" t="s" ph="1">
        <v>4242</v>
      </c>
      <c r="D260" s="5501" t="s">
        <v>4238</v>
      </c>
      <c r="E260" s="5735" t="s">
        <v>4241</v>
      </c>
      <c r="F260" s="174"/>
      <c r="G260" s="174"/>
      <c r="H260" s="267"/>
    </row>
    <row r="261" spans="1:8" ht="35.1" customHeight="1">
      <c r="A261" s="5501"/>
      <c r="B261" s="5735"/>
      <c r="C261" s="4004" t="s">
        <v>6718</v>
      </c>
      <c r="D261" s="5501"/>
      <c r="E261" s="5735"/>
      <c r="F261" s="174"/>
      <c r="G261" s="174"/>
      <c r="H261" s="267"/>
    </row>
    <row r="262" spans="1:8" ht="24.95" customHeight="1">
      <c r="A262" s="5501" t="s">
        <v>3207</v>
      </c>
      <c r="B262" s="5735" t="s">
        <v>4240</v>
      </c>
      <c r="C262" s="4003" t="s" ph="1">
        <v>4239</v>
      </c>
      <c r="D262" s="5501" t="s">
        <v>4238</v>
      </c>
      <c r="E262" s="5735" t="s">
        <v>4237</v>
      </c>
      <c r="F262" s="174"/>
      <c r="G262" s="174"/>
      <c r="H262" s="267"/>
    </row>
    <row r="263" spans="1:8" ht="24.95" customHeight="1">
      <c r="A263" s="5501"/>
      <c r="B263" s="5735"/>
      <c r="C263" s="4004" t="s">
        <v>6717</v>
      </c>
      <c r="D263" s="5501"/>
      <c r="E263" s="5735"/>
      <c r="F263" s="174"/>
      <c r="G263" s="174"/>
      <c r="H263" s="267"/>
    </row>
    <row r="264" spans="1:8" ht="24.95" customHeight="1">
      <c r="A264" s="3993" t="s">
        <v>3956</v>
      </c>
      <c r="B264" s="5735" t="s">
        <v>4236</v>
      </c>
      <c r="C264" s="4003" t="s" ph="1">
        <v>4235</v>
      </c>
      <c r="D264" s="5501" t="s">
        <v>4170</v>
      </c>
      <c r="E264" s="5735" t="s">
        <v>4234</v>
      </c>
      <c r="F264" s="174"/>
      <c r="G264" s="174"/>
      <c r="H264" s="267"/>
    </row>
    <row r="265" spans="1:8" ht="24.95" customHeight="1">
      <c r="A265" s="3994" t="s">
        <v>4187</v>
      </c>
      <c r="B265" s="5735"/>
      <c r="C265" s="4004" t="s">
        <v>4233</v>
      </c>
      <c r="D265" s="5501"/>
      <c r="E265" s="5735"/>
      <c r="F265" s="174"/>
      <c r="G265" s="174"/>
      <c r="H265" s="267"/>
    </row>
    <row r="266" spans="1:8" ht="24.95" customHeight="1">
      <c r="A266" s="5501" t="s">
        <v>3207</v>
      </c>
      <c r="B266" s="5735" t="s">
        <v>4232</v>
      </c>
      <c r="C266" s="4003" t="s" ph="1">
        <v>4231</v>
      </c>
      <c r="D266" s="5501" t="s">
        <v>4170</v>
      </c>
      <c r="E266" s="5735" t="s">
        <v>4230</v>
      </c>
      <c r="F266" s="174"/>
      <c r="G266" s="174"/>
      <c r="H266" s="267"/>
    </row>
    <row r="267" spans="1:8" ht="24.95" customHeight="1">
      <c r="A267" s="5501"/>
      <c r="B267" s="5735"/>
      <c r="C267" s="4005" t="s">
        <v>4229</v>
      </c>
      <c r="D267" s="5501"/>
      <c r="E267" s="5735"/>
      <c r="F267" s="174"/>
      <c r="G267" s="174"/>
      <c r="H267" s="267"/>
    </row>
    <row r="268" spans="1:8" ht="30" customHeight="1">
      <c r="A268" s="5501" t="s">
        <v>3207</v>
      </c>
      <c r="B268" s="5757" t="s">
        <v>4225</v>
      </c>
      <c r="C268" s="4003" t="s" ph="1">
        <v>4228</v>
      </c>
      <c r="D268" s="5501" t="s">
        <v>4170</v>
      </c>
      <c r="E268" s="5735" t="s">
        <v>4227</v>
      </c>
      <c r="F268" s="174"/>
      <c r="G268" s="174"/>
      <c r="H268" s="267"/>
    </row>
    <row r="269" spans="1:8" ht="30" customHeight="1">
      <c r="A269" s="5501"/>
      <c r="B269" s="5735"/>
      <c r="C269" s="4005" t="s">
        <v>4226</v>
      </c>
      <c r="D269" s="5501"/>
      <c r="E269" s="5735"/>
      <c r="F269" s="174"/>
      <c r="G269" s="174"/>
      <c r="H269" s="267"/>
    </row>
    <row r="270" spans="1:8" ht="24.95" customHeight="1">
      <c r="A270" s="5501" t="s">
        <v>3207</v>
      </c>
      <c r="B270" s="5735" t="s">
        <v>4225</v>
      </c>
      <c r="C270" s="4003" t="s" ph="1">
        <v>4224</v>
      </c>
      <c r="D270" s="5501" t="s">
        <v>4170</v>
      </c>
      <c r="E270" s="5735" t="s">
        <v>4223</v>
      </c>
      <c r="F270" s="174"/>
      <c r="G270" s="174"/>
      <c r="H270" s="267"/>
    </row>
    <row r="271" spans="1:8" ht="24.95" customHeight="1">
      <c r="A271" s="5501"/>
      <c r="B271" s="5735"/>
      <c r="C271" s="4004" t="s">
        <v>4168</v>
      </c>
      <c r="D271" s="5501"/>
      <c r="E271" s="5735"/>
      <c r="F271" s="174"/>
      <c r="G271" s="174"/>
      <c r="H271" s="267"/>
    </row>
    <row r="272" spans="1:8" ht="30" customHeight="1">
      <c r="A272" s="5501" t="s">
        <v>3207</v>
      </c>
      <c r="B272" s="5735" t="s">
        <v>4023</v>
      </c>
      <c r="C272" s="4003" t="s" ph="1">
        <v>4222</v>
      </c>
      <c r="D272" s="5501" t="s">
        <v>4170</v>
      </c>
      <c r="E272" s="5735" t="s">
        <v>4221</v>
      </c>
      <c r="F272" s="174"/>
      <c r="G272" s="174"/>
      <c r="H272" s="267"/>
    </row>
    <row r="273" spans="1:8" ht="30" customHeight="1">
      <c r="A273" s="5501"/>
      <c r="B273" s="5735"/>
      <c r="C273" s="4004" t="s">
        <v>4220</v>
      </c>
      <c r="D273" s="5501"/>
      <c r="E273" s="5735"/>
      <c r="F273" s="174"/>
      <c r="G273" s="174"/>
      <c r="H273" s="267"/>
    </row>
    <row r="274" spans="1:8" ht="30" customHeight="1">
      <c r="A274" s="5501" t="s">
        <v>3207</v>
      </c>
      <c r="B274" s="5735" t="s">
        <v>4219</v>
      </c>
      <c r="C274" s="4003" t="s" ph="1">
        <v>4218</v>
      </c>
      <c r="D274" s="5501" t="s">
        <v>4170</v>
      </c>
      <c r="E274" s="5735" t="s">
        <v>4217</v>
      </c>
      <c r="F274" s="174"/>
      <c r="G274" s="174"/>
      <c r="H274" s="267"/>
    </row>
    <row r="275" spans="1:8" ht="30" customHeight="1">
      <c r="A275" s="5501"/>
      <c r="B275" s="5735"/>
      <c r="C275" s="4004" t="s">
        <v>4216</v>
      </c>
      <c r="D275" s="5501"/>
      <c r="E275" s="5735"/>
      <c r="F275" s="174"/>
      <c r="G275" s="174"/>
      <c r="H275" s="267"/>
    </row>
    <row r="276" spans="1:8" ht="24.95" customHeight="1">
      <c r="A276" s="5501" t="s">
        <v>3207</v>
      </c>
      <c r="B276" s="5735" t="s">
        <v>4215</v>
      </c>
      <c r="C276" s="4003" t="s" ph="1">
        <v>4214</v>
      </c>
      <c r="D276" s="5501" t="s">
        <v>4170</v>
      </c>
      <c r="E276" s="5735" t="s">
        <v>4213</v>
      </c>
      <c r="F276" s="174"/>
      <c r="G276" s="174"/>
      <c r="H276" s="267"/>
    </row>
    <row r="277" spans="1:8" ht="24.95" customHeight="1">
      <c r="A277" s="5501"/>
      <c r="B277" s="5735"/>
      <c r="C277" s="4004" t="s">
        <v>4212</v>
      </c>
      <c r="D277" s="5501"/>
      <c r="E277" s="5735"/>
      <c r="F277" s="174"/>
      <c r="G277" s="174"/>
      <c r="H277" s="267"/>
    </row>
    <row r="278" spans="1:8" ht="24.95" customHeight="1">
      <c r="A278" s="5501" t="s">
        <v>3207</v>
      </c>
      <c r="B278" s="5735" t="s">
        <v>4211</v>
      </c>
      <c r="C278" s="4003" t="s" ph="1">
        <v>4210</v>
      </c>
      <c r="D278" s="5501" t="s">
        <v>4170</v>
      </c>
      <c r="E278" s="5735" t="s">
        <v>4209</v>
      </c>
      <c r="F278" s="174"/>
      <c r="G278" s="174"/>
      <c r="H278" s="267"/>
    </row>
    <row r="279" spans="1:8" ht="24.95" customHeight="1">
      <c r="A279" s="5501"/>
      <c r="B279" s="5735"/>
      <c r="C279" s="4004" t="s">
        <v>4208</v>
      </c>
      <c r="D279" s="5501"/>
      <c r="E279" s="5735"/>
      <c r="F279" s="174"/>
      <c r="G279" s="174"/>
      <c r="H279" s="267"/>
    </row>
    <row r="280" spans="1:8" ht="24.95" customHeight="1">
      <c r="A280" s="5501" t="s">
        <v>3207</v>
      </c>
      <c r="B280" s="5735" t="s">
        <v>4132</v>
      </c>
      <c r="C280" s="4003" t="s" ph="1">
        <v>4207</v>
      </c>
      <c r="D280" s="5501" t="s">
        <v>4170</v>
      </c>
      <c r="E280" s="5735" t="s">
        <v>4206</v>
      </c>
      <c r="F280" s="174"/>
      <c r="G280" s="174"/>
      <c r="H280" s="267"/>
    </row>
    <row r="281" spans="1:8" ht="24.95" customHeight="1">
      <c r="A281" s="5501"/>
      <c r="B281" s="5735"/>
      <c r="C281" s="4004" t="s">
        <v>4205</v>
      </c>
      <c r="D281" s="5501"/>
      <c r="E281" s="5735"/>
      <c r="F281" s="174"/>
      <c r="G281" s="174"/>
      <c r="H281" s="267"/>
    </row>
    <row r="282" spans="1:8" ht="24.95" customHeight="1">
      <c r="A282" s="5501" t="s">
        <v>3207</v>
      </c>
      <c r="B282" s="5735" t="s">
        <v>4010</v>
      </c>
      <c r="C282" s="4003" t="s" ph="1">
        <v>4204</v>
      </c>
      <c r="D282" s="5501" t="s">
        <v>4170</v>
      </c>
      <c r="E282" s="5735" t="s">
        <v>4203</v>
      </c>
      <c r="F282" s="174"/>
      <c r="G282" s="174"/>
      <c r="H282" s="267"/>
    </row>
    <row r="283" spans="1:8" ht="24.95" customHeight="1">
      <c r="A283" s="5501"/>
      <c r="B283" s="5735"/>
      <c r="C283" s="4004" t="s">
        <v>4202</v>
      </c>
      <c r="D283" s="5501"/>
      <c r="E283" s="5735"/>
      <c r="F283" s="174"/>
      <c r="G283" s="174"/>
      <c r="H283" s="267"/>
    </row>
    <row r="284" spans="1:8" ht="24.95" customHeight="1">
      <c r="A284" s="5501" t="s">
        <v>3207</v>
      </c>
      <c r="B284" s="5735" t="s">
        <v>4201</v>
      </c>
      <c r="C284" s="4003" t="s" ph="1">
        <v>4200</v>
      </c>
      <c r="D284" s="5501" t="s">
        <v>4199</v>
      </c>
      <c r="E284" s="5735" t="s">
        <v>4198</v>
      </c>
      <c r="F284" s="174"/>
      <c r="G284" s="174"/>
      <c r="H284" s="267"/>
    </row>
    <row r="285" spans="1:8" ht="24.95" customHeight="1">
      <c r="A285" s="5501"/>
      <c r="B285" s="5735"/>
      <c r="C285" s="4004" t="s">
        <v>4197</v>
      </c>
      <c r="D285" s="5501"/>
      <c r="E285" s="5735"/>
      <c r="F285" s="174"/>
      <c r="G285" s="174"/>
      <c r="H285" s="267"/>
    </row>
    <row r="286" spans="1:8" ht="35.1" customHeight="1">
      <c r="A286" s="5501" t="s">
        <v>3207</v>
      </c>
      <c r="B286" s="5735" t="s">
        <v>4106</v>
      </c>
      <c r="C286" s="4003" t="s" ph="1">
        <v>4196</v>
      </c>
      <c r="D286" s="5501" t="s">
        <v>4170</v>
      </c>
      <c r="E286" s="5735" t="s">
        <v>4195</v>
      </c>
      <c r="F286" s="174"/>
      <c r="G286" s="174"/>
      <c r="H286" s="267"/>
    </row>
    <row r="287" spans="1:8" ht="35.1" customHeight="1">
      <c r="A287" s="5501"/>
      <c r="B287" s="5735"/>
      <c r="C287" s="4004" t="s">
        <v>4194</v>
      </c>
      <c r="D287" s="5501"/>
      <c r="E287" s="5735"/>
      <c r="F287" s="174"/>
      <c r="G287" s="174"/>
      <c r="H287" s="267"/>
    </row>
    <row r="288" spans="1:8" ht="24.95" customHeight="1">
      <c r="A288" s="5501" t="s">
        <v>3207</v>
      </c>
      <c r="B288" s="5735" t="s">
        <v>3996</v>
      </c>
      <c r="C288" s="4003" t="s" ph="1">
        <v>4193</v>
      </c>
      <c r="D288" s="5501" t="s">
        <v>4170</v>
      </c>
      <c r="E288" s="5735" t="s">
        <v>4192</v>
      </c>
      <c r="F288" s="174"/>
      <c r="G288" s="174"/>
      <c r="H288" s="267"/>
    </row>
    <row r="289" spans="1:8" ht="24.95" customHeight="1">
      <c r="A289" s="5501"/>
      <c r="B289" s="5735"/>
      <c r="C289" s="4004" t="s">
        <v>4191</v>
      </c>
      <c r="D289" s="5501"/>
      <c r="E289" s="5735"/>
      <c r="F289" s="174"/>
      <c r="G289" s="174"/>
      <c r="H289" s="267"/>
    </row>
    <row r="290" spans="1:8" ht="24.95" customHeight="1">
      <c r="A290" s="4000" t="s">
        <v>3956</v>
      </c>
      <c r="B290" s="5735" t="s">
        <v>4190</v>
      </c>
      <c r="C290" s="4003" t="s" ph="1">
        <v>4189</v>
      </c>
      <c r="D290" s="5501" t="s">
        <v>4170</v>
      </c>
      <c r="E290" s="5735" t="s">
        <v>4188</v>
      </c>
      <c r="F290" s="174"/>
      <c r="G290" s="174"/>
      <c r="H290" s="267"/>
    </row>
    <row r="291" spans="1:8" ht="24.95" customHeight="1">
      <c r="A291" s="4001" t="s">
        <v>4187</v>
      </c>
      <c r="B291" s="5735"/>
      <c r="C291" s="3995" t="s">
        <v>4186</v>
      </c>
      <c r="D291" s="5501"/>
      <c r="E291" s="5735"/>
      <c r="F291" s="174"/>
      <c r="G291" s="174"/>
      <c r="H291" s="267"/>
    </row>
    <row r="292" spans="1:8" ht="35.1" customHeight="1">
      <c r="A292" s="5747" t="s">
        <v>3207</v>
      </c>
      <c r="B292" s="5735" t="s">
        <v>3968</v>
      </c>
      <c r="C292" s="4003" t="s" ph="1">
        <v>4185</v>
      </c>
      <c r="D292" s="5501" t="s">
        <v>4180</v>
      </c>
      <c r="E292" s="5735" t="s">
        <v>4184</v>
      </c>
      <c r="F292" s="174"/>
      <c r="G292" s="174"/>
      <c r="H292" s="267"/>
    </row>
    <row r="293" spans="1:8" ht="35.1" customHeight="1">
      <c r="A293" s="5747"/>
      <c r="B293" s="5735"/>
      <c r="C293" s="4004" t="s">
        <v>4183</v>
      </c>
      <c r="D293" s="5501"/>
      <c r="E293" s="5735"/>
      <c r="F293" s="174"/>
      <c r="G293" s="174"/>
      <c r="H293" s="267"/>
    </row>
    <row r="294" spans="1:8" ht="24.95" customHeight="1">
      <c r="A294" s="5501" t="s">
        <v>3207</v>
      </c>
      <c r="B294" s="5735" t="s">
        <v>4182</v>
      </c>
      <c r="C294" s="4003" t="s" ph="1">
        <v>4181</v>
      </c>
      <c r="D294" s="5501" t="s">
        <v>4180</v>
      </c>
      <c r="E294" s="5735" t="s">
        <v>4179</v>
      </c>
      <c r="F294" s="174"/>
      <c r="G294" s="174"/>
      <c r="H294" s="267"/>
    </row>
    <row r="295" spans="1:8" ht="24.95" customHeight="1">
      <c r="A295" s="5501"/>
      <c r="B295" s="5735"/>
      <c r="C295" s="4004" t="s">
        <v>4178</v>
      </c>
      <c r="D295" s="5501"/>
      <c r="E295" s="5735"/>
      <c r="F295" s="174"/>
      <c r="G295" s="174"/>
      <c r="H295" s="267"/>
    </row>
    <row r="296" spans="1:8" ht="24.95" customHeight="1">
      <c r="A296" s="5501" t="s">
        <v>3207</v>
      </c>
      <c r="B296" s="5735" t="s">
        <v>3983</v>
      </c>
      <c r="C296" s="4003" t="s" ph="1">
        <v>4177</v>
      </c>
      <c r="D296" s="5501" t="s">
        <v>4170</v>
      </c>
      <c r="E296" s="5735" t="s">
        <v>4176</v>
      </c>
      <c r="F296" s="174"/>
      <c r="G296" s="174"/>
      <c r="H296" s="267"/>
    </row>
    <row r="297" spans="1:8" ht="24.95" customHeight="1">
      <c r="A297" s="5501"/>
      <c r="B297" s="5735"/>
      <c r="C297" s="4005" t="s">
        <v>4175</v>
      </c>
      <c r="D297" s="5501"/>
      <c r="E297" s="5735"/>
      <c r="F297" s="174"/>
      <c r="G297" s="174"/>
      <c r="H297" s="267"/>
    </row>
    <row r="298" spans="1:8" ht="24.95" customHeight="1">
      <c r="A298" s="5501" t="s">
        <v>3207</v>
      </c>
      <c r="B298" s="5735" t="s">
        <v>4051</v>
      </c>
      <c r="C298" s="4003" t="s" ph="1">
        <v>4174</v>
      </c>
      <c r="D298" s="5501" t="s">
        <v>4170</v>
      </c>
      <c r="E298" s="5735" t="s">
        <v>4173</v>
      </c>
      <c r="F298" s="174"/>
      <c r="G298" s="174"/>
      <c r="H298" s="267"/>
    </row>
    <row r="299" spans="1:8" ht="24.95" customHeight="1">
      <c r="A299" s="5501"/>
      <c r="B299" s="5735"/>
      <c r="C299" s="4004" t="s">
        <v>4172</v>
      </c>
      <c r="D299" s="5501"/>
      <c r="E299" s="5735"/>
      <c r="F299" s="174"/>
      <c r="G299" s="174"/>
      <c r="H299" s="267"/>
    </row>
    <row r="300" spans="1:8" ht="24.95" customHeight="1">
      <c r="A300" s="5501" t="s">
        <v>3207</v>
      </c>
      <c r="B300" s="5735" t="s">
        <v>4051</v>
      </c>
      <c r="C300" s="4003" t="s" ph="1">
        <v>4171</v>
      </c>
      <c r="D300" s="5501" t="s">
        <v>4170</v>
      </c>
      <c r="E300" s="5735" t="s">
        <v>4169</v>
      </c>
      <c r="F300" s="174"/>
      <c r="G300" s="174"/>
      <c r="H300" s="267"/>
    </row>
    <row r="301" spans="1:8" ht="24.95" customHeight="1">
      <c r="A301" s="5501"/>
      <c r="B301" s="5735"/>
      <c r="C301" s="3995" t="s">
        <v>4168</v>
      </c>
      <c r="D301" s="5501"/>
      <c r="E301" s="5735"/>
      <c r="F301" s="174"/>
      <c r="G301" s="174"/>
      <c r="H301" s="267"/>
    </row>
    <row r="302" spans="1:8" ht="24.95" customHeight="1">
      <c r="A302" s="5501" t="s">
        <v>3207</v>
      </c>
      <c r="B302" s="5735" t="s">
        <v>4167</v>
      </c>
      <c r="C302" s="4003" t="s" ph="1">
        <v>4166</v>
      </c>
      <c r="D302" s="5501" t="s">
        <v>4161</v>
      </c>
      <c r="E302" s="5735" t="s">
        <v>4165</v>
      </c>
      <c r="F302" s="174"/>
      <c r="G302" s="174"/>
      <c r="H302" s="267"/>
    </row>
    <row r="303" spans="1:8" ht="24.95" customHeight="1">
      <c r="A303" s="5501"/>
      <c r="B303" s="5735"/>
      <c r="C303" s="4005" t="s">
        <v>4164</v>
      </c>
      <c r="D303" s="5501"/>
      <c r="E303" s="5735"/>
      <c r="F303" s="174"/>
      <c r="G303" s="174"/>
      <c r="H303" s="267"/>
    </row>
    <row r="304" spans="1:8" ht="24.95" customHeight="1">
      <c r="A304" s="5501" t="s">
        <v>3207</v>
      </c>
      <c r="B304" s="5735" t="s">
        <v>4163</v>
      </c>
      <c r="C304" s="4003" t="s" ph="1">
        <v>4162</v>
      </c>
      <c r="D304" s="5501" t="s">
        <v>4161</v>
      </c>
      <c r="E304" s="5735" t="s">
        <v>4160</v>
      </c>
      <c r="F304" s="174"/>
      <c r="G304" s="174"/>
      <c r="H304" s="267"/>
    </row>
    <row r="305" spans="1:8" ht="24.95" customHeight="1">
      <c r="A305" s="5501"/>
      <c r="B305" s="5735"/>
      <c r="C305" s="4004" t="s">
        <v>4159</v>
      </c>
      <c r="D305" s="5501"/>
      <c r="E305" s="5735"/>
      <c r="F305" s="174"/>
      <c r="G305" s="174"/>
      <c r="H305" s="267"/>
    </row>
    <row r="306" spans="1:8" ht="30" customHeight="1">
      <c r="A306" s="3993" t="s">
        <v>3956</v>
      </c>
      <c r="B306" s="5735" t="s">
        <v>4158</v>
      </c>
      <c r="C306" s="4003" t="s" ph="1">
        <v>4157</v>
      </c>
      <c r="D306" s="5501" t="s">
        <v>4049</v>
      </c>
      <c r="E306" s="5735" t="s">
        <v>4156</v>
      </c>
      <c r="F306" s="174"/>
      <c r="G306" s="174"/>
      <c r="H306" s="267"/>
    </row>
    <row r="307" spans="1:8" ht="30" customHeight="1">
      <c r="A307" s="3994" t="s">
        <v>4155</v>
      </c>
      <c r="B307" s="5735"/>
      <c r="C307" s="4004" t="s">
        <v>4154</v>
      </c>
      <c r="D307" s="5501"/>
      <c r="E307" s="5735"/>
      <c r="F307" s="174"/>
      <c r="G307" s="174"/>
      <c r="H307" s="267"/>
    </row>
    <row r="308" spans="1:8" ht="30" customHeight="1">
      <c r="A308" s="5501" t="s">
        <v>3207</v>
      </c>
      <c r="B308" s="5735" t="s">
        <v>4153</v>
      </c>
      <c r="C308" s="4003" t="s" ph="1">
        <v>4152</v>
      </c>
      <c r="D308" s="5501" t="s">
        <v>4049</v>
      </c>
      <c r="E308" s="5735" t="s">
        <v>4151</v>
      </c>
      <c r="F308" s="174"/>
      <c r="G308" s="174"/>
      <c r="H308" s="267"/>
    </row>
    <row r="309" spans="1:8" ht="30" customHeight="1">
      <c r="A309" s="5501"/>
      <c r="B309" s="5735"/>
      <c r="C309" s="4004" t="s">
        <v>4150</v>
      </c>
      <c r="D309" s="5501"/>
      <c r="E309" s="5735"/>
      <c r="F309" s="174"/>
      <c r="G309" s="174"/>
      <c r="H309" s="267"/>
    </row>
    <row r="310" spans="1:8" ht="30" customHeight="1">
      <c r="A310" s="5501" t="s">
        <v>3207</v>
      </c>
      <c r="B310" s="5738" t="s">
        <v>4149</v>
      </c>
      <c r="C310" s="4003" t="s" ph="1">
        <v>4148</v>
      </c>
      <c r="D310" s="5750" t="s">
        <v>4147</v>
      </c>
      <c r="E310" s="5738" t="s">
        <v>4146</v>
      </c>
      <c r="F310" s="174"/>
      <c r="G310" s="174"/>
      <c r="H310" s="267"/>
    </row>
    <row r="311" spans="1:8" ht="30" customHeight="1">
      <c r="A311" s="5501"/>
      <c r="B311" s="5739"/>
      <c r="C311" s="4005" t="s">
        <v>4145</v>
      </c>
      <c r="D311" s="5737"/>
      <c r="E311" s="5739"/>
      <c r="F311" s="174"/>
      <c r="G311" s="174"/>
      <c r="H311" s="267"/>
    </row>
    <row r="312" spans="1:8" ht="20.100000000000001" customHeight="1">
      <c r="A312" s="5501" t="s">
        <v>4144</v>
      </c>
      <c r="B312" s="5735" t="s">
        <v>4046</v>
      </c>
      <c r="C312" s="4003" t="s" ph="1">
        <v>4143</v>
      </c>
      <c r="D312" s="5501" t="s">
        <v>4101</v>
      </c>
      <c r="E312" s="5735" t="s">
        <v>4142</v>
      </c>
      <c r="F312" s="174"/>
      <c r="G312" s="174"/>
      <c r="H312" s="267"/>
    </row>
    <row r="313" spans="1:8" ht="20.100000000000001" customHeight="1">
      <c r="A313" s="5501"/>
      <c r="B313" s="5735"/>
      <c r="C313" s="4004" t="s">
        <v>4141</v>
      </c>
      <c r="D313" s="5501"/>
      <c r="E313" s="5735"/>
      <c r="F313" s="174"/>
      <c r="G313" s="174"/>
      <c r="H313" s="267"/>
    </row>
    <row r="314" spans="1:8" ht="20.100000000000001" customHeight="1">
      <c r="A314" s="5501" t="s">
        <v>3207</v>
      </c>
      <c r="B314" s="5735" t="s">
        <v>4140</v>
      </c>
      <c r="C314" s="4003" t="s" ph="1">
        <v>4139</v>
      </c>
      <c r="D314" s="5501" t="s">
        <v>4101</v>
      </c>
      <c r="E314" s="5735" t="s">
        <v>4138</v>
      </c>
      <c r="F314" s="174"/>
      <c r="G314" s="174"/>
      <c r="H314" s="267"/>
    </row>
    <row r="315" spans="1:8" ht="20.100000000000001" customHeight="1">
      <c r="A315" s="5501"/>
      <c r="B315" s="5735"/>
      <c r="C315" s="4004" t="s">
        <v>4137</v>
      </c>
      <c r="D315" s="5501"/>
      <c r="E315" s="5735"/>
      <c r="F315" s="174"/>
      <c r="G315" s="174"/>
      <c r="H315" s="267"/>
    </row>
    <row r="316" spans="1:8" ht="24.95" customHeight="1">
      <c r="A316" s="5501" t="s">
        <v>3956</v>
      </c>
      <c r="B316" s="5735" t="s">
        <v>4132</v>
      </c>
      <c r="C316" s="4003" t="s" ph="1">
        <v>4136</v>
      </c>
      <c r="D316" s="5501" t="s">
        <v>4101</v>
      </c>
      <c r="E316" s="5735" t="s">
        <v>4135</v>
      </c>
      <c r="F316" s="174"/>
      <c r="G316" s="174"/>
      <c r="H316" s="267"/>
    </row>
    <row r="317" spans="1:8" ht="24.95" customHeight="1">
      <c r="A317" s="5501"/>
      <c r="B317" s="5735"/>
      <c r="C317" s="4004" t="s">
        <v>4134</v>
      </c>
      <c r="D317" s="5501"/>
      <c r="E317" s="5735"/>
      <c r="F317" s="174"/>
      <c r="G317" s="174"/>
      <c r="H317" s="267"/>
    </row>
    <row r="318" spans="1:8" ht="20.100000000000001" customHeight="1">
      <c r="A318" s="3993" t="s">
        <v>4133</v>
      </c>
      <c r="B318" s="5735" t="s">
        <v>4132</v>
      </c>
      <c r="C318" s="4003" t="s" ph="1">
        <v>4131</v>
      </c>
      <c r="D318" s="5501" t="s">
        <v>4130</v>
      </c>
      <c r="E318" s="5735" t="s">
        <v>4129</v>
      </c>
      <c r="F318" s="174"/>
      <c r="G318" s="174"/>
      <c r="H318" s="267"/>
    </row>
    <row r="319" spans="1:8" ht="34.5" customHeight="1">
      <c r="A319" s="3994" t="s">
        <v>4128</v>
      </c>
      <c r="B319" s="5735"/>
      <c r="C319" s="4004" t="s">
        <v>4127</v>
      </c>
      <c r="D319" s="5501"/>
      <c r="E319" s="5735"/>
      <c r="F319" s="174"/>
      <c r="G319" s="174"/>
      <c r="H319" s="267"/>
    </row>
    <row r="320" spans="1:8" s="585" customFormat="1" ht="30" customHeight="1">
      <c r="A320" s="3993" t="s">
        <v>4117</v>
      </c>
      <c r="B320" s="5749" t="s">
        <v>4126</v>
      </c>
      <c r="C320" s="4003" t="s" ph="1">
        <v>4125</v>
      </c>
      <c r="D320" s="5501" t="s">
        <v>4124</v>
      </c>
      <c r="E320" s="5749" t="s">
        <v>4123</v>
      </c>
      <c r="F320" s="4044"/>
      <c r="G320" s="4044"/>
      <c r="H320" s="586"/>
    </row>
    <row r="321" spans="1:8" s="585" customFormat="1" ht="44.25" customHeight="1">
      <c r="A321" s="3994" t="s">
        <v>4122</v>
      </c>
      <c r="B321" s="5749"/>
      <c r="C321" s="4004" t="s">
        <v>4121</v>
      </c>
      <c r="D321" s="5501"/>
      <c r="E321" s="5749"/>
      <c r="F321" s="4044"/>
      <c r="G321" s="4044"/>
      <c r="H321" s="586"/>
    </row>
    <row r="322" spans="1:8" ht="24.95" customHeight="1">
      <c r="A322" s="3993" t="s">
        <v>4117</v>
      </c>
      <c r="B322" s="5735" t="s">
        <v>4106</v>
      </c>
      <c r="C322" s="4003" t="s" ph="1">
        <v>4120</v>
      </c>
      <c r="D322" s="5501" t="s">
        <v>4101</v>
      </c>
      <c r="E322" s="5735" t="s">
        <v>4119</v>
      </c>
      <c r="F322" s="174"/>
      <c r="G322" s="174"/>
      <c r="H322" s="267"/>
    </row>
    <row r="323" spans="1:8" ht="24.95" customHeight="1">
      <c r="A323" s="3994" t="s">
        <v>4118</v>
      </c>
      <c r="B323" s="5735"/>
      <c r="C323" s="4004" t="s">
        <v>4113</v>
      </c>
      <c r="D323" s="5501"/>
      <c r="E323" s="5735"/>
      <c r="F323" s="174"/>
      <c r="G323" s="174"/>
      <c r="H323" s="267"/>
    </row>
    <row r="324" spans="1:8" ht="24.95" customHeight="1">
      <c r="A324" s="3993" t="s">
        <v>4117</v>
      </c>
      <c r="B324" s="5735" t="s">
        <v>4106</v>
      </c>
      <c r="C324" s="4003" t="s" ph="1">
        <v>4116</v>
      </c>
      <c r="D324" s="5501" t="s">
        <v>4101</v>
      </c>
      <c r="E324" s="5735" t="s">
        <v>4115</v>
      </c>
      <c r="F324" s="174"/>
      <c r="G324" s="174"/>
      <c r="H324" s="267"/>
    </row>
    <row r="325" spans="1:8" ht="24.95" customHeight="1">
      <c r="A325" s="3994" t="s">
        <v>4114</v>
      </c>
      <c r="B325" s="5735"/>
      <c r="C325" s="4004" t="s">
        <v>4113</v>
      </c>
      <c r="D325" s="5501"/>
      <c r="E325" s="5735"/>
      <c r="F325" s="174"/>
      <c r="G325" s="174"/>
      <c r="H325" s="267"/>
    </row>
    <row r="326" spans="1:8" ht="24.95" customHeight="1">
      <c r="A326" s="5501" t="s">
        <v>3207</v>
      </c>
      <c r="B326" s="5735" t="s">
        <v>4106</v>
      </c>
      <c r="C326" s="4003" t="s" ph="1">
        <v>4112</v>
      </c>
      <c r="D326" s="5501" t="s">
        <v>4101</v>
      </c>
      <c r="E326" s="5735" t="s">
        <v>4111</v>
      </c>
      <c r="F326" s="174"/>
      <c r="G326" s="174"/>
      <c r="H326" s="267"/>
    </row>
    <row r="327" spans="1:8" ht="24.95" customHeight="1">
      <c r="A327" s="5501"/>
      <c r="B327" s="5735"/>
      <c r="C327" s="4004" t="s">
        <v>4110</v>
      </c>
      <c r="D327" s="5501"/>
      <c r="E327" s="5735"/>
      <c r="F327" s="174"/>
      <c r="G327" s="174"/>
      <c r="H327" s="267"/>
    </row>
    <row r="328" spans="1:8" ht="24.95" customHeight="1">
      <c r="A328" s="5501" t="s">
        <v>3207</v>
      </c>
      <c r="B328" s="5735" t="s">
        <v>4106</v>
      </c>
      <c r="C328" s="4003" t="s" ph="1">
        <v>4109</v>
      </c>
      <c r="D328" s="5501" t="s">
        <v>4101</v>
      </c>
      <c r="E328" s="5735" t="s">
        <v>4108</v>
      </c>
      <c r="F328" s="174"/>
      <c r="G328" s="174"/>
      <c r="H328" s="267"/>
    </row>
    <row r="329" spans="1:8" ht="24.95" customHeight="1">
      <c r="A329" s="5501"/>
      <c r="B329" s="5735"/>
      <c r="C329" s="4004" t="s">
        <v>4107</v>
      </c>
      <c r="D329" s="5501"/>
      <c r="E329" s="5735"/>
      <c r="F329" s="174"/>
      <c r="G329" s="174"/>
      <c r="H329" s="267"/>
    </row>
    <row r="330" spans="1:8" ht="24.95" customHeight="1">
      <c r="A330" s="5501" t="s">
        <v>3207</v>
      </c>
      <c r="B330" s="5735" t="s">
        <v>4106</v>
      </c>
      <c r="C330" s="4003" t="s" ph="1">
        <v>4105</v>
      </c>
      <c r="D330" s="5501" t="s">
        <v>4101</v>
      </c>
      <c r="E330" s="5735" t="s">
        <v>4104</v>
      </c>
      <c r="F330" s="174"/>
      <c r="G330" s="174"/>
      <c r="H330" s="267"/>
    </row>
    <row r="331" spans="1:8" ht="24.95" customHeight="1">
      <c r="A331" s="5501"/>
      <c r="B331" s="5735"/>
      <c r="C331" s="4004" t="s">
        <v>4103</v>
      </c>
      <c r="D331" s="5501"/>
      <c r="E331" s="5735"/>
      <c r="F331" s="174"/>
      <c r="G331" s="174"/>
      <c r="H331" s="267"/>
    </row>
    <row r="332" spans="1:8" ht="24.95" customHeight="1">
      <c r="A332" s="5501" t="s">
        <v>3207</v>
      </c>
      <c r="B332" s="5735" t="s">
        <v>4063</v>
      </c>
      <c r="C332" s="4003" t="s" ph="1">
        <v>4102</v>
      </c>
      <c r="D332" s="5501" t="s">
        <v>4101</v>
      </c>
      <c r="E332" s="5735" t="s">
        <v>4100</v>
      </c>
      <c r="F332" s="174"/>
      <c r="G332" s="174"/>
      <c r="H332" s="267"/>
    </row>
    <row r="333" spans="1:8" ht="24.95" customHeight="1">
      <c r="A333" s="5501"/>
      <c r="B333" s="5735"/>
      <c r="C333" s="4004" t="s">
        <v>4060</v>
      </c>
      <c r="D333" s="5501"/>
      <c r="E333" s="5735"/>
      <c r="F333" s="174"/>
      <c r="G333" s="174"/>
      <c r="H333" s="267"/>
    </row>
    <row r="334" spans="1:8" ht="32.1" customHeight="1">
      <c r="A334" s="4000" t="s">
        <v>3956</v>
      </c>
      <c r="B334" s="5760" t="s">
        <v>4099</v>
      </c>
      <c r="C334" s="1798" t="s" ph="1">
        <v>4098</v>
      </c>
      <c r="D334" s="5758" t="s">
        <v>4097</v>
      </c>
      <c r="E334" s="5760" t="s">
        <v>4096</v>
      </c>
      <c r="F334" s="174"/>
      <c r="G334" s="174"/>
      <c r="H334" s="267"/>
    </row>
    <row r="335" spans="1:8" ht="32.1" customHeight="1">
      <c r="A335" s="4001" t="s">
        <v>4095</v>
      </c>
      <c r="B335" s="5761"/>
      <c r="C335" s="1798" t="s">
        <v>4094</v>
      </c>
      <c r="D335" s="5759"/>
      <c r="E335" s="5761"/>
      <c r="F335" s="174"/>
      <c r="G335" s="174"/>
      <c r="H335" s="267"/>
    </row>
    <row r="336" spans="1:8" ht="30" customHeight="1">
      <c r="A336" s="5758" t="s">
        <v>4093</v>
      </c>
      <c r="B336" s="5748" t="s">
        <v>4046</v>
      </c>
      <c r="C336" s="1795" t="s" ph="1">
        <v>4092</v>
      </c>
      <c r="D336" s="5747" t="s">
        <v>4049</v>
      </c>
      <c r="E336" s="5748" t="s">
        <v>4091</v>
      </c>
      <c r="F336" s="174"/>
      <c r="G336" s="174"/>
      <c r="H336" s="267"/>
    </row>
    <row r="337" spans="1:8" ht="30" customHeight="1">
      <c r="A337" s="5759"/>
      <c r="B337" s="5748"/>
      <c r="C337" s="4007" t="s">
        <v>4090</v>
      </c>
      <c r="D337" s="5747"/>
      <c r="E337" s="5748"/>
      <c r="F337" s="174"/>
      <c r="G337" s="174"/>
      <c r="H337" s="267"/>
    </row>
    <row r="338" spans="1:8" ht="20.100000000000001" customHeight="1">
      <c r="A338" s="5758" t="s">
        <v>4089</v>
      </c>
      <c r="B338" s="5748" t="s">
        <v>4046</v>
      </c>
      <c r="C338" s="1795" t="s" ph="1">
        <v>4088</v>
      </c>
      <c r="D338" s="5747" t="s">
        <v>4049</v>
      </c>
      <c r="E338" s="5748" t="s">
        <v>4087</v>
      </c>
      <c r="F338" s="174"/>
      <c r="G338" s="174"/>
      <c r="H338" s="267"/>
    </row>
    <row r="339" spans="1:8" ht="20.100000000000001" customHeight="1">
      <c r="A339" s="5759"/>
      <c r="B339" s="5748"/>
      <c r="C339" s="1799" t="s">
        <v>4086</v>
      </c>
      <c r="D339" s="5747"/>
      <c r="E339" s="5748"/>
      <c r="F339" s="174"/>
      <c r="G339" s="174"/>
      <c r="H339" s="267"/>
    </row>
    <row r="340" spans="1:8" ht="24.95" customHeight="1">
      <c r="A340" s="5747" t="s">
        <v>3207</v>
      </c>
      <c r="B340" s="5735" t="s">
        <v>4042</v>
      </c>
      <c r="C340" s="4003" t="s" ph="1">
        <v>4085</v>
      </c>
      <c r="D340" s="5501" t="s">
        <v>4053</v>
      </c>
      <c r="E340" s="5735" t="s">
        <v>4084</v>
      </c>
      <c r="F340" s="174"/>
      <c r="G340" s="174"/>
      <c r="H340" s="267"/>
    </row>
    <row r="341" spans="1:8" ht="24.95" customHeight="1">
      <c r="A341" s="5747"/>
      <c r="B341" s="5735"/>
      <c r="C341" s="4004" t="s">
        <v>4083</v>
      </c>
      <c r="D341" s="5501"/>
      <c r="E341" s="5735"/>
      <c r="F341" s="174"/>
      <c r="G341" s="174"/>
      <c r="H341" s="267"/>
    </row>
    <row r="342" spans="1:8" ht="24.95" customHeight="1">
      <c r="A342" s="5501" t="s">
        <v>3207</v>
      </c>
      <c r="B342" s="5735" t="s">
        <v>4038</v>
      </c>
      <c r="C342" s="4003" t="s" ph="1">
        <v>4082</v>
      </c>
      <c r="D342" s="5501" t="s">
        <v>4066</v>
      </c>
      <c r="E342" s="5735" t="s">
        <v>4081</v>
      </c>
      <c r="F342" s="174"/>
      <c r="G342" s="174"/>
      <c r="H342" s="267"/>
    </row>
    <row r="343" spans="1:8" ht="24.95" customHeight="1">
      <c r="A343" s="5501"/>
      <c r="B343" s="5735"/>
      <c r="C343" s="4004" t="s">
        <v>6700</v>
      </c>
      <c r="D343" s="5501"/>
      <c r="E343" s="5735"/>
      <c r="F343" s="174"/>
      <c r="G343" s="174"/>
      <c r="H343" s="267"/>
    </row>
    <row r="344" spans="1:8" ht="24.95" customHeight="1">
      <c r="A344" s="5501" t="s">
        <v>3207</v>
      </c>
      <c r="B344" s="5735" t="s">
        <v>4080</v>
      </c>
      <c r="C344" s="4003" t="s" ph="1">
        <v>4079</v>
      </c>
      <c r="D344" s="5501" t="s">
        <v>4049</v>
      </c>
      <c r="E344" s="5735" t="s">
        <v>4078</v>
      </c>
      <c r="F344" s="174"/>
      <c r="G344" s="174"/>
      <c r="H344" s="267"/>
    </row>
    <row r="345" spans="1:8" ht="24.95" customHeight="1">
      <c r="A345" s="5501"/>
      <c r="B345" s="5735"/>
      <c r="C345" s="4004" t="s">
        <v>4077</v>
      </c>
      <c r="D345" s="5501"/>
      <c r="E345" s="5735"/>
      <c r="F345" s="174"/>
      <c r="G345" s="174"/>
      <c r="H345" s="267"/>
    </row>
    <row r="346" spans="1:8" ht="24.95" customHeight="1">
      <c r="A346" s="5501" t="s">
        <v>3207</v>
      </c>
      <c r="B346" s="5735" t="s">
        <v>4027</v>
      </c>
      <c r="C346" s="4003" t="s" ph="1">
        <v>4076</v>
      </c>
      <c r="D346" s="5501" t="s">
        <v>4049</v>
      </c>
      <c r="E346" s="5735" t="s">
        <v>4075</v>
      </c>
      <c r="F346" s="174"/>
      <c r="G346" s="174"/>
      <c r="H346" s="267"/>
    </row>
    <row r="347" spans="1:8" ht="24.95" customHeight="1">
      <c r="A347" s="5501"/>
      <c r="B347" s="5735"/>
      <c r="C347" s="4004" t="s">
        <v>4074</v>
      </c>
      <c r="D347" s="5501"/>
      <c r="E347" s="5735"/>
      <c r="F347" s="174"/>
      <c r="G347" s="174"/>
      <c r="H347" s="267"/>
    </row>
    <row r="348" spans="1:8" ht="24.95" customHeight="1">
      <c r="A348" s="5501" t="s">
        <v>3207</v>
      </c>
      <c r="B348" s="5735" t="s">
        <v>4027</v>
      </c>
      <c r="C348" s="4003" t="s" ph="1">
        <v>4073</v>
      </c>
      <c r="D348" s="5501" t="s">
        <v>4049</v>
      </c>
      <c r="E348" s="5735" t="s">
        <v>4072</v>
      </c>
      <c r="F348" s="174"/>
      <c r="G348" s="174"/>
      <c r="H348" s="267"/>
    </row>
    <row r="349" spans="1:8" ht="24.95" customHeight="1">
      <c r="A349" s="5501"/>
      <c r="B349" s="5735"/>
      <c r="C349" s="4004" t="s">
        <v>4071</v>
      </c>
      <c r="D349" s="5501"/>
      <c r="E349" s="5735"/>
      <c r="F349" s="174"/>
      <c r="G349" s="174"/>
      <c r="H349" s="267"/>
    </row>
    <row r="350" spans="1:8" ht="20.100000000000001" customHeight="1">
      <c r="A350" s="5501" t="s">
        <v>3207</v>
      </c>
      <c r="B350" s="5735" t="s">
        <v>4023</v>
      </c>
      <c r="C350" s="4003" t="s" ph="1">
        <v>4070</v>
      </c>
      <c r="D350" s="5501" t="s">
        <v>4053</v>
      </c>
      <c r="E350" s="5735" t="s">
        <v>4069</v>
      </c>
      <c r="F350" s="174"/>
      <c r="G350" s="174"/>
      <c r="H350" s="267"/>
    </row>
    <row r="351" spans="1:8" ht="20.100000000000001" customHeight="1">
      <c r="A351" s="5501"/>
      <c r="B351" s="5735"/>
      <c r="C351" s="4004" t="s">
        <v>4068</v>
      </c>
      <c r="D351" s="5501"/>
      <c r="E351" s="5735"/>
      <c r="F351" s="174"/>
      <c r="G351" s="174"/>
      <c r="H351" s="267"/>
    </row>
    <row r="352" spans="1:8" ht="24.95" customHeight="1">
      <c r="A352" s="5501" t="s">
        <v>3207</v>
      </c>
      <c r="B352" s="5735" t="s">
        <v>4006</v>
      </c>
      <c r="C352" s="4003" t="s" ph="1">
        <v>4067</v>
      </c>
      <c r="D352" s="5501" t="s">
        <v>4066</v>
      </c>
      <c r="E352" s="5735" t="s">
        <v>4065</v>
      </c>
      <c r="F352" s="174"/>
      <c r="G352" s="174"/>
      <c r="H352" s="267"/>
    </row>
    <row r="353" spans="1:8" ht="24.95" customHeight="1">
      <c r="A353" s="5501"/>
      <c r="B353" s="5735"/>
      <c r="C353" s="4004" t="s">
        <v>4064</v>
      </c>
      <c r="D353" s="5501"/>
      <c r="E353" s="5735"/>
      <c r="F353" s="174"/>
      <c r="G353" s="174"/>
      <c r="H353" s="267"/>
    </row>
    <row r="354" spans="1:8" ht="20.25" customHeight="1">
      <c r="A354" s="5501" t="s">
        <v>3207</v>
      </c>
      <c r="B354" s="5735" t="s">
        <v>4063</v>
      </c>
      <c r="C354" s="4003" t="s" ph="1">
        <v>4062</v>
      </c>
      <c r="D354" s="5752">
        <v>1</v>
      </c>
      <c r="E354" s="5735" t="s">
        <v>4061</v>
      </c>
      <c r="F354" s="174"/>
      <c r="G354" s="174"/>
      <c r="H354" s="267"/>
    </row>
    <row r="355" spans="1:8" ht="15" customHeight="1">
      <c r="A355" s="5501"/>
      <c r="B355" s="5735"/>
      <c r="C355" s="4004" t="s">
        <v>4060</v>
      </c>
      <c r="D355" s="5752"/>
      <c r="E355" s="5735"/>
      <c r="F355" s="174"/>
      <c r="G355" s="174"/>
      <c r="H355" s="267"/>
    </row>
    <row r="356" spans="1:8" ht="24.95" customHeight="1">
      <c r="A356" s="5501" t="s">
        <v>3207</v>
      </c>
      <c r="B356" s="5735" t="s">
        <v>4059</v>
      </c>
      <c r="C356" s="4005" t="s" ph="1">
        <v>4058</v>
      </c>
      <c r="D356" s="5750" t="s">
        <v>4057</v>
      </c>
      <c r="E356" s="5740" t="s">
        <v>4056</v>
      </c>
      <c r="F356" s="174"/>
      <c r="G356" s="174"/>
      <c r="H356" s="267"/>
    </row>
    <row r="357" spans="1:8" ht="24.95" customHeight="1">
      <c r="A357" s="5501"/>
      <c r="B357" s="5735"/>
      <c r="C357" s="4004" t="s">
        <v>4055</v>
      </c>
      <c r="D357" s="5737"/>
      <c r="E357" s="5741"/>
      <c r="F357" s="174"/>
      <c r="G357" s="174"/>
      <c r="H357" s="267"/>
    </row>
    <row r="358" spans="1:8" ht="30" customHeight="1">
      <c r="A358" s="5501" t="s">
        <v>3207</v>
      </c>
      <c r="B358" s="5735" t="s">
        <v>3968</v>
      </c>
      <c r="C358" s="4003" t="s" ph="1">
        <v>4054</v>
      </c>
      <c r="D358" s="5501" t="s">
        <v>4053</v>
      </c>
      <c r="E358" s="5735" t="s">
        <v>4052</v>
      </c>
      <c r="F358" s="174"/>
      <c r="G358" s="174"/>
      <c r="H358" s="267"/>
    </row>
    <row r="359" spans="1:8" ht="30" customHeight="1">
      <c r="A359" s="5501"/>
      <c r="B359" s="5735"/>
      <c r="C359" s="4004" t="s">
        <v>3963</v>
      </c>
      <c r="D359" s="5501"/>
      <c r="E359" s="5735"/>
      <c r="F359" s="174"/>
      <c r="G359" s="174"/>
      <c r="H359" s="267"/>
    </row>
    <row r="360" spans="1:8" ht="24.95" customHeight="1">
      <c r="A360" s="5501" t="s">
        <v>3207</v>
      </c>
      <c r="B360" s="5735" t="s">
        <v>4051</v>
      </c>
      <c r="C360" s="4003" t="s" ph="1">
        <v>4050</v>
      </c>
      <c r="D360" s="5501" t="s">
        <v>4049</v>
      </c>
      <c r="E360" s="5735" t="s">
        <v>4048</v>
      </c>
      <c r="F360" s="174"/>
      <c r="G360" s="174"/>
      <c r="H360" s="267"/>
    </row>
    <row r="361" spans="1:8" ht="24.95" customHeight="1">
      <c r="A361" s="5501"/>
      <c r="B361" s="5735"/>
      <c r="C361" s="4004" t="s">
        <v>4047</v>
      </c>
      <c r="D361" s="5501"/>
      <c r="E361" s="5735"/>
      <c r="F361" s="174"/>
      <c r="G361" s="174"/>
      <c r="H361" s="267"/>
    </row>
    <row r="362" spans="1:8" ht="24.95" customHeight="1">
      <c r="A362" s="3993" t="s">
        <v>3992</v>
      </c>
      <c r="B362" s="5735" t="s">
        <v>4046</v>
      </c>
      <c r="C362" s="4003" t="s" ph="1">
        <v>4045</v>
      </c>
      <c r="D362" s="5501" t="s">
        <v>3981</v>
      </c>
      <c r="E362" s="5735" t="s">
        <v>4044</v>
      </c>
      <c r="F362" s="174"/>
      <c r="G362" s="174"/>
      <c r="H362" s="267"/>
    </row>
    <row r="363" spans="1:8" ht="24.95" customHeight="1">
      <c r="A363" s="3994" t="s">
        <v>3988</v>
      </c>
      <c r="B363" s="5735"/>
      <c r="C363" s="4004" t="s">
        <v>4043</v>
      </c>
      <c r="D363" s="5501"/>
      <c r="E363" s="5735"/>
      <c r="F363" s="174"/>
      <c r="G363" s="174"/>
      <c r="H363" s="267"/>
    </row>
    <row r="364" spans="1:8" ht="24.95" customHeight="1">
      <c r="A364" s="5501" t="s">
        <v>3207</v>
      </c>
      <c r="B364" s="5735" t="s">
        <v>4042</v>
      </c>
      <c r="C364" s="4003" t="s" ph="1">
        <v>4041</v>
      </c>
      <c r="D364" s="5501" t="s">
        <v>3981</v>
      </c>
      <c r="E364" s="5735" t="s">
        <v>4040</v>
      </c>
      <c r="F364" s="174"/>
      <c r="G364" s="174"/>
      <c r="H364" s="267"/>
    </row>
    <row r="365" spans="1:8" ht="24.95" customHeight="1">
      <c r="A365" s="5501"/>
      <c r="B365" s="5735"/>
      <c r="C365" s="4004" t="s">
        <v>4039</v>
      </c>
      <c r="D365" s="5501"/>
      <c r="E365" s="5735"/>
      <c r="F365" s="174"/>
      <c r="G365" s="174"/>
      <c r="H365" s="267"/>
    </row>
    <row r="366" spans="1:8" ht="24.95" customHeight="1">
      <c r="A366" s="5501" t="s">
        <v>3207</v>
      </c>
      <c r="B366" s="5735" t="s">
        <v>4038</v>
      </c>
      <c r="C366" s="4003" t="s" ph="1">
        <v>4037</v>
      </c>
      <c r="D366" s="5501" t="s">
        <v>3981</v>
      </c>
      <c r="E366" s="5735" t="s">
        <v>4036</v>
      </c>
      <c r="F366" s="174"/>
      <c r="G366" s="174"/>
      <c r="H366" s="267"/>
    </row>
    <row r="367" spans="1:8" ht="24.95" customHeight="1">
      <c r="A367" s="5501"/>
      <c r="B367" s="5735"/>
      <c r="C367" s="4004" t="s">
        <v>4035</v>
      </c>
      <c r="D367" s="5501"/>
      <c r="E367" s="5735"/>
      <c r="F367" s="174"/>
      <c r="G367" s="174"/>
      <c r="H367" s="267"/>
    </row>
    <row r="368" spans="1:8" ht="24.95" customHeight="1">
      <c r="A368" s="5501" t="s">
        <v>3207</v>
      </c>
      <c r="B368" s="5735" t="s">
        <v>4034</v>
      </c>
      <c r="C368" s="4003" t="s" ph="1">
        <v>4033</v>
      </c>
      <c r="D368" s="5501" t="s">
        <v>3981</v>
      </c>
      <c r="E368" s="5735" t="s">
        <v>4032</v>
      </c>
      <c r="F368" s="174"/>
      <c r="G368" s="174"/>
      <c r="H368" s="267"/>
    </row>
    <row r="369" spans="1:8" ht="24.95" customHeight="1">
      <c r="A369" s="5501"/>
      <c r="B369" s="5735"/>
      <c r="C369" s="4004" t="s">
        <v>4031</v>
      </c>
      <c r="D369" s="5501"/>
      <c r="E369" s="5735"/>
      <c r="F369" s="174"/>
      <c r="G369" s="174"/>
      <c r="H369" s="267"/>
    </row>
    <row r="370" spans="1:8" ht="24.95" customHeight="1">
      <c r="A370" s="5501" t="s">
        <v>3207</v>
      </c>
      <c r="B370" s="5735" t="s">
        <v>4027</v>
      </c>
      <c r="C370" s="4003" t="s" ph="1">
        <v>4030</v>
      </c>
      <c r="D370" s="5501" t="s">
        <v>3981</v>
      </c>
      <c r="E370" s="5735" t="s">
        <v>4029</v>
      </c>
      <c r="F370" s="174"/>
      <c r="G370" s="174"/>
      <c r="H370" s="267"/>
    </row>
    <row r="371" spans="1:8" ht="24.95" customHeight="1">
      <c r="A371" s="5501"/>
      <c r="B371" s="5735"/>
      <c r="C371" s="1788" t="s">
        <v>4028</v>
      </c>
      <c r="D371" s="5501"/>
      <c r="E371" s="5735"/>
      <c r="F371" s="174"/>
      <c r="G371" s="174"/>
      <c r="H371" s="267"/>
    </row>
    <row r="372" spans="1:8" ht="24.95" customHeight="1">
      <c r="A372" s="5501" t="s">
        <v>3207</v>
      </c>
      <c r="B372" s="5735" t="s">
        <v>4027</v>
      </c>
      <c r="C372" s="4003" t="s" ph="1">
        <v>4026</v>
      </c>
      <c r="D372" s="5501" t="s">
        <v>3981</v>
      </c>
      <c r="E372" s="5735" t="s">
        <v>4025</v>
      </c>
      <c r="F372" s="174"/>
      <c r="G372" s="174"/>
      <c r="H372" s="267"/>
    </row>
    <row r="373" spans="1:8" ht="24.95" customHeight="1">
      <c r="A373" s="5501"/>
      <c r="B373" s="5735"/>
      <c r="C373" s="4004" t="s">
        <v>4024</v>
      </c>
      <c r="D373" s="5501"/>
      <c r="E373" s="5735"/>
      <c r="F373" s="174"/>
      <c r="G373" s="174"/>
      <c r="H373" s="267"/>
    </row>
    <row r="374" spans="1:8" ht="24.95" customHeight="1">
      <c r="A374" s="5501" t="s">
        <v>3207</v>
      </c>
      <c r="B374" s="5735" t="s">
        <v>4023</v>
      </c>
      <c r="C374" s="4003" t="s" ph="1">
        <v>4022</v>
      </c>
      <c r="D374" s="5501" t="s">
        <v>4021</v>
      </c>
      <c r="E374" s="5735" t="s">
        <v>4020</v>
      </c>
      <c r="F374" s="174"/>
      <c r="G374" s="174"/>
      <c r="H374" s="267"/>
    </row>
    <row r="375" spans="1:8" ht="24.95" customHeight="1">
      <c r="A375" s="5501"/>
      <c r="B375" s="5735"/>
      <c r="C375" s="4004" t="s">
        <v>4019</v>
      </c>
      <c r="D375" s="5501"/>
      <c r="E375" s="5735"/>
      <c r="F375" s="174"/>
      <c r="G375" s="174"/>
      <c r="H375" s="267"/>
    </row>
    <row r="376" spans="1:8" ht="30" customHeight="1">
      <c r="A376" s="5501" t="s">
        <v>3207</v>
      </c>
      <c r="B376" s="5735" t="s">
        <v>4018</v>
      </c>
      <c r="C376" s="4003" t="s" ph="1">
        <v>4017</v>
      </c>
      <c r="D376" s="5501" t="s">
        <v>3981</v>
      </c>
      <c r="E376" s="5735" t="s">
        <v>4016</v>
      </c>
      <c r="F376" s="174"/>
      <c r="G376" s="174"/>
      <c r="H376" s="267"/>
    </row>
    <row r="377" spans="1:8" ht="30" customHeight="1">
      <c r="A377" s="5501"/>
      <c r="B377" s="5735"/>
      <c r="C377" s="1788" t="s">
        <v>4015</v>
      </c>
      <c r="D377" s="5501"/>
      <c r="E377" s="5735"/>
      <c r="F377" s="174"/>
      <c r="G377" s="174"/>
      <c r="H377" s="267"/>
    </row>
    <row r="378" spans="1:8" ht="24.95" customHeight="1">
      <c r="A378" s="5501" t="s">
        <v>3207</v>
      </c>
      <c r="B378" s="5735" t="s">
        <v>4014</v>
      </c>
      <c r="C378" s="4003" t="s" ph="1">
        <v>4013</v>
      </c>
      <c r="D378" s="5501" t="s">
        <v>3981</v>
      </c>
      <c r="E378" s="5735" t="s">
        <v>4012</v>
      </c>
      <c r="F378" s="174"/>
      <c r="G378" s="174"/>
      <c r="H378" s="267"/>
    </row>
    <row r="379" spans="1:8" ht="24.95" customHeight="1">
      <c r="A379" s="5501"/>
      <c r="B379" s="5735"/>
      <c r="C379" s="4004" t="s">
        <v>4011</v>
      </c>
      <c r="D379" s="5501"/>
      <c r="E379" s="5735"/>
      <c r="F379" s="174"/>
      <c r="G379" s="174"/>
      <c r="H379" s="267"/>
    </row>
    <row r="380" spans="1:8" ht="24.95" customHeight="1">
      <c r="A380" s="5501" t="s">
        <v>3207</v>
      </c>
      <c r="B380" s="5735" t="s">
        <v>4010</v>
      </c>
      <c r="C380" s="4003" t="s" ph="1">
        <v>4009</v>
      </c>
      <c r="D380" s="5501" t="s">
        <v>3966</v>
      </c>
      <c r="E380" s="5735" t="s">
        <v>4008</v>
      </c>
      <c r="F380" s="174"/>
      <c r="G380" s="174"/>
      <c r="H380" s="267"/>
    </row>
    <row r="381" spans="1:8" ht="24.95" customHeight="1">
      <c r="A381" s="5501"/>
      <c r="B381" s="5735"/>
      <c r="C381" s="4004" t="s">
        <v>4007</v>
      </c>
      <c r="D381" s="5501"/>
      <c r="E381" s="5735"/>
      <c r="F381" s="174"/>
      <c r="G381" s="174"/>
      <c r="H381" s="267"/>
    </row>
    <row r="382" spans="1:8" ht="24.95" customHeight="1">
      <c r="A382" s="5501" t="s">
        <v>3207</v>
      </c>
      <c r="B382" s="5735" t="s">
        <v>4006</v>
      </c>
      <c r="C382" s="4003" t="s" ph="1">
        <v>4005</v>
      </c>
      <c r="D382" s="5501" t="s">
        <v>3981</v>
      </c>
      <c r="E382" s="5735" t="s">
        <v>4004</v>
      </c>
      <c r="F382" s="174"/>
      <c r="G382" s="174"/>
      <c r="H382" s="267"/>
    </row>
    <row r="383" spans="1:8" ht="24.95" customHeight="1">
      <c r="A383" s="5501"/>
      <c r="B383" s="5735"/>
      <c r="C383" s="4004" t="s">
        <v>4003</v>
      </c>
      <c r="D383" s="5501"/>
      <c r="E383" s="5735"/>
      <c r="F383" s="174"/>
      <c r="G383" s="174"/>
      <c r="H383" s="267"/>
    </row>
    <row r="384" spans="1:8" ht="24.95" customHeight="1">
      <c r="A384" s="5501" t="s">
        <v>3207</v>
      </c>
      <c r="B384" s="5735" t="s">
        <v>3996</v>
      </c>
      <c r="C384" s="4003" t="s" ph="1">
        <v>4002</v>
      </c>
      <c r="D384" s="5501" t="s">
        <v>3981</v>
      </c>
      <c r="E384" s="5735" t="s">
        <v>4001</v>
      </c>
      <c r="F384" s="174"/>
      <c r="G384" s="174"/>
      <c r="H384" s="267"/>
    </row>
    <row r="385" spans="1:8" ht="24.95" customHeight="1">
      <c r="A385" s="5501"/>
      <c r="B385" s="5735"/>
      <c r="C385" s="4004" t="s">
        <v>4000</v>
      </c>
      <c r="D385" s="5501"/>
      <c r="E385" s="5735"/>
      <c r="F385" s="174"/>
      <c r="G385" s="174"/>
      <c r="H385" s="267"/>
    </row>
    <row r="386" spans="1:8" ht="20.100000000000001" customHeight="1">
      <c r="A386" s="5501" t="s">
        <v>3207</v>
      </c>
      <c r="B386" s="5735" t="s">
        <v>3996</v>
      </c>
      <c r="C386" s="4003" t="s" ph="1">
        <v>3999</v>
      </c>
      <c r="D386" s="5501" t="s">
        <v>3981</v>
      </c>
      <c r="E386" s="5735" t="s">
        <v>3998</v>
      </c>
      <c r="F386" s="174"/>
      <c r="G386" s="174"/>
      <c r="H386" s="267"/>
    </row>
    <row r="387" spans="1:8" ht="20.100000000000001" customHeight="1">
      <c r="A387" s="5501"/>
      <c r="B387" s="5735"/>
      <c r="C387" s="4004" t="s">
        <v>3997</v>
      </c>
      <c r="D387" s="5501"/>
      <c r="E387" s="5735"/>
      <c r="F387" s="174"/>
      <c r="G387" s="174"/>
      <c r="H387" s="267"/>
    </row>
    <row r="388" spans="1:8" ht="20.100000000000001" customHeight="1">
      <c r="A388" s="5501" t="s">
        <v>3207</v>
      </c>
      <c r="B388" s="5756" t="s">
        <v>3996</v>
      </c>
      <c r="C388" s="4003" t="s" ph="1">
        <v>3995</v>
      </c>
      <c r="D388" s="5750" t="s">
        <v>3981</v>
      </c>
      <c r="E388" s="5756" t="s">
        <v>3994</v>
      </c>
      <c r="F388" s="174"/>
      <c r="G388" s="174"/>
      <c r="H388" s="267"/>
    </row>
    <row r="389" spans="1:8" ht="20.100000000000001" customHeight="1">
      <c r="A389" s="5501"/>
      <c r="B389" s="5757"/>
      <c r="C389" s="4004" t="s">
        <v>3993</v>
      </c>
      <c r="D389" s="5737"/>
      <c r="E389" s="5757"/>
      <c r="F389" s="174"/>
      <c r="G389" s="174"/>
      <c r="H389" s="267"/>
    </row>
    <row r="390" spans="1:8" ht="20.100000000000001" customHeight="1">
      <c r="A390" s="4000" t="s">
        <v>3992</v>
      </c>
      <c r="B390" s="5735" t="s">
        <v>3991</v>
      </c>
      <c r="C390" s="4003" t="s" ph="1">
        <v>3990</v>
      </c>
      <c r="D390" s="5501" t="s">
        <v>3981</v>
      </c>
      <c r="E390" s="5735" t="s">
        <v>3989</v>
      </c>
      <c r="F390" s="174"/>
      <c r="G390" s="174"/>
      <c r="H390" s="267"/>
    </row>
    <row r="391" spans="1:8" ht="20.100000000000001" customHeight="1">
      <c r="A391" s="4001" t="s">
        <v>3988</v>
      </c>
      <c r="B391" s="5735"/>
      <c r="C391" s="4004" t="s">
        <v>3987</v>
      </c>
      <c r="D391" s="5501"/>
      <c r="E391" s="5735"/>
      <c r="F391" s="174"/>
      <c r="G391" s="174"/>
      <c r="H391" s="267"/>
    </row>
    <row r="392" spans="1:8" ht="20.100000000000001" customHeight="1">
      <c r="A392" s="5755" t="s">
        <v>3207</v>
      </c>
      <c r="B392" s="5735" t="s">
        <v>3968</v>
      </c>
      <c r="C392" s="4003" t="s" ph="1">
        <v>3986</v>
      </c>
      <c r="D392" s="5501" t="s">
        <v>3981</v>
      </c>
      <c r="E392" s="5735" t="s">
        <v>3985</v>
      </c>
      <c r="F392" s="174"/>
      <c r="G392" s="174"/>
      <c r="H392" s="267"/>
    </row>
    <row r="393" spans="1:8" ht="20.100000000000001" customHeight="1">
      <c r="A393" s="5755"/>
      <c r="B393" s="5735"/>
      <c r="C393" s="4004" t="s">
        <v>3984</v>
      </c>
      <c r="D393" s="5501"/>
      <c r="E393" s="5735"/>
      <c r="F393" s="174"/>
      <c r="G393" s="174"/>
      <c r="H393" s="267"/>
    </row>
    <row r="394" spans="1:8" ht="24.95" customHeight="1">
      <c r="A394" s="5501" t="s">
        <v>3207</v>
      </c>
      <c r="B394" s="5735" t="s">
        <v>3983</v>
      </c>
      <c r="C394" s="4003" t="s" ph="1">
        <v>3982</v>
      </c>
      <c r="D394" s="5501" t="s">
        <v>3981</v>
      </c>
      <c r="E394" s="5735" t="s">
        <v>3980</v>
      </c>
      <c r="F394" s="174"/>
      <c r="G394" s="174"/>
      <c r="H394" s="267"/>
    </row>
    <row r="395" spans="1:8" ht="24.95" customHeight="1">
      <c r="A395" s="5501"/>
      <c r="B395" s="5735"/>
      <c r="C395" s="4004" t="s">
        <v>3979</v>
      </c>
      <c r="D395" s="5501"/>
      <c r="E395" s="5735"/>
      <c r="F395" s="174"/>
      <c r="G395" s="174"/>
      <c r="H395" s="267"/>
    </row>
    <row r="396" spans="1:8" ht="24.95" customHeight="1">
      <c r="A396" s="5501" t="s">
        <v>3207</v>
      </c>
      <c r="B396" s="5735" t="s">
        <v>3978</v>
      </c>
      <c r="C396" s="4003" t="s" ph="1">
        <v>3977</v>
      </c>
      <c r="D396" s="5501" t="s">
        <v>3976</v>
      </c>
      <c r="E396" s="5735" t="s">
        <v>3975</v>
      </c>
      <c r="F396" s="174"/>
      <c r="G396" s="174"/>
      <c r="H396" s="267"/>
    </row>
    <row r="397" spans="1:8" ht="24.95" customHeight="1">
      <c r="A397" s="5501"/>
      <c r="B397" s="5735"/>
      <c r="C397" s="4004" t="s">
        <v>3974</v>
      </c>
      <c r="D397" s="5501"/>
      <c r="E397" s="5735"/>
      <c r="F397" s="174"/>
      <c r="G397" s="174"/>
      <c r="H397" s="267"/>
    </row>
    <row r="398" spans="1:8" ht="24.95" customHeight="1">
      <c r="A398" s="5501" t="s">
        <v>3207</v>
      </c>
      <c r="B398" s="5735" t="s">
        <v>3973</v>
      </c>
      <c r="C398" s="4003" t="s" ph="1">
        <v>3972</v>
      </c>
      <c r="D398" s="5501" t="s">
        <v>3971</v>
      </c>
      <c r="E398" s="5753" t="s">
        <v>3970</v>
      </c>
      <c r="F398" s="174"/>
      <c r="G398" s="174"/>
      <c r="H398" s="267"/>
    </row>
    <row r="399" spans="1:8" ht="24.95" customHeight="1">
      <c r="A399" s="5501"/>
      <c r="B399" s="5735"/>
      <c r="C399" s="4004" t="s">
        <v>3969</v>
      </c>
      <c r="D399" s="5501"/>
      <c r="E399" s="5754"/>
      <c r="F399" s="174"/>
      <c r="G399" s="174"/>
      <c r="H399" s="267"/>
    </row>
    <row r="400" spans="1:8" ht="39.950000000000003" customHeight="1">
      <c r="A400" s="3993" t="s">
        <v>3956</v>
      </c>
      <c r="B400" s="5735" t="s">
        <v>3968</v>
      </c>
      <c r="C400" s="4003" t="s" ph="1">
        <v>3967</v>
      </c>
      <c r="D400" s="5501" t="s">
        <v>3966</v>
      </c>
      <c r="E400" s="5735" t="s">
        <v>3965</v>
      </c>
      <c r="F400" s="174"/>
      <c r="G400" s="174"/>
      <c r="H400" s="267"/>
    </row>
    <row r="401" spans="1:8" ht="20.100000000000001" customHeight="1">
      <c r="A401" s="3994" t="s">
        <v>3964</v>
      </c>
      <c r="B401" s="5735"/>
      <c r="C401" s="4004" t="s">
        <v>3963</v>
      </c>
      <c r="D401" s="5501"/>
      <c r="E401" s="5735"/>
      <c r="F401" s="174"/>
      <c r="G401" s="174"/>
      <c r="H401" s="267"/>
    </row>
    <row r="402" spans="1:8" ht="35.1" customHeight="1">
      <c r="A402" s="3993" t="s">
        <v>3956</v>
      </c>
      <c r="B402" s="5735" t="s">
        <v>3962</v>
      </c>
      <c r="C402" s="4003" t="s" ph="1">
        <v>3961</v>
      </c>
      <c r="D402" s="5501" t="s">
        <v>3960</v>
      </c>
      <c r="E402" s="5735" t="s">
        <v>3959</v>
      </c>
      <c r="F402" s="174"/>
      <c r="G402" s="174"/>
      <c r="H402" s="267"/>
    </row>
    <row r="403" spans="1:8" ht="35.1" customHeight="1">
      <c r="A403" s="3994" t="s">
        <v>3958</v>
      </c>
      <c r="B403" s="5735"/>
      <c r="C403" s="4004" t="s">
        <v>3957</v>
      </c>
      <c r="D403" s="5501"/>
      <c r="E403" s="5735"/>
      <c r="F403" s="174"/>
      <c r="G403" s="174"/>
      <c r="H403" s="267"/>
    </row>
    <row r="404" spans="1:8" ht="24.95" customHeight="1">
      <c r="A404" s="3993" t="s">
        <v>3956</v>
      </c>
      <c r="B404" s="5501" t="s">
        <v>3950</v>
      </c>
      <c r="C404" s="4003" t="s" ph="1">
        <v>3955</v>
      </c>
      <c r="D404" s="5501" t="s">
        <v>3954</v>
      </c>
      <c r="E404" s="5740" t="s">
        <v>3953</v>
      </c>
      <c r="F404" s="174"/>
      <c r="G404" s="174"/>
      <c r="H404" s="267"/>
    </row>
    <row r="405" spans="1:8" ht="24.95" customHeight="1">
      <c r="A405" s="1800" t="s">
        <v>3952</v>
      </c>
      <c r="B405" s="5501"/>
      <c r="C405" s="4004" t="s">
        <v>3951</v>
      </c>
      <c r="D405" s="5501"/>
      <c r="E405" s="5741"/>
      <c r="F405" s="174"/>
      <c r="G405" s="174"/>
      <c r="H405" s="267"/>
    </row>
    <row r="406" spans="1:8" ht="35.1" customHeight="1">
      <c r="A406" s="5501" t="s">
        <v>3207</v>
      </c>
      <c r="B406" s="5501" t="s">
        <v>3950</v>
      </c>
      <c r="C406" s="4003" t="s" ph="1">
        <v>3949</v>
      </c>
      <c r="D406" s="5501" t="s">
        <v>3948</v>
      </c>
      <c r="E406" s="5749" t="s">
        <v>3947</v>
      </c>
      <c r="F406" s="174"/>
      <c r="G406" s="174"/>
      <c r="H406" s="267"/>
    </row>
    <row r="407" spans="1:8" ht="35.1" customHeight="1">
      <c r="A407" s="5501"/>
      <c r="B407" s="5501"/>
      <c r="C407" s="4004" t="s">
        <v>3946</v>
      </c>
      <c r="D407" s="5501"/>
      <c r="E407" s="5749"/>
      <c r="F407" s="174"/>
      <c r="G407" s="174"/>
      <c r="H407" s="267"/>
    </row>
    <row r="408" spans="1:8">
      <c r="A408" s="4043"/>
      <c r="B408" s="4029"/>
      <c r="C408" s="4029"/>
      <c r="D408" s="4029"/>
      <c r="E408" s="4029"/>
      <c r="F408" s="174"/>
      <c r="G408" s="174"/>
      <c r="H408" s="267"/>
    </row>
    <row r="409" spans="1:8">
      <c r="A409" s="2967"/>
      <c r="B409" s="2956"/>
      <c r="C409" s="2956"/>
      <c r="D409" s="2956"/>
      <c r="E409" s="2956"/>
      <c r="F409" s="267"/>
      <c r="G409" s="267"/>
      <c r="H409" s="267"/>
    </row>
    <row r="410" spans="1:8">
      <c r="A410" s="175"/>
      <c r="B410" s="175"/>
      <c r="C410" s="175"/>
      <c r="D410" s="175"/>
      <c r="E410" s="175"/>
    </row>
    <row r="411" spans="1:8" ht="22.5">
      <c r="A411" s="175"/>
      <c r="B411" s="175"/>
      <c r="C411" s="175" ph="1"/>
      <c r="D411" s="175"/>
      <c r="E411" s="175"/>
    </row>
    <row r="412" spans="1:8">
      <c r="A412" s="175"/>
      <c r="B412" s="175"/>
      <c r="C412" s="175"/>
      <c r="D412" s="175"/>
      <c r="E412" s="175"/>
    </row>
    <row r="413" spans="1:8" ht="22.5">
      <c r="A413" s="175"/>
      <c r="B413" s="175"/>
      <c r="C413" s="175" ph="1"/>
      <c r="D413" s="175"/>
      <c r="E413" s="175"/>
    </row>
    <row r="414" spans="1:8">
      <c r="A414" s="175"/>
      <c r="B414" s="175"/>
      <c r="C414" s="175"/>
      <c r="D414" s="175"/>
      <c r="E414" s="175"/>
    </row>
    <row r="415" spans="1:8" ht="27.75">
      <c r="A415" s="403"/>
      <c r="B415" s="403"/>
      <c r="C415" s="403" ph="1"/>
      <c r="D415" s="403"/>
      <c r="E415" s="403"/>
    </row>
    <row r="416" spans="1:8">
      <c r="A416" s="403"/>
      <c r="B416" s="403"/>
      <c r="C416" s="403"/>
      <c r="D416" s="403"/>
      <c r="E416" s="403"/>
    </row>
    <row r="417" spans="1:5" ht="27.75">
      <c r="A417" s="403"/>
      <c r="B417" s="403"/>
      <c r="C417" s="403" ph="1"/>
      <c r="D417" s="403"/>
      <c r="E417" s="403"/>
    </row>
    <row r="418" spans="1:5">
      <c r="A418" s="403"/>
      <c r="B418" s="403"/>
      <c r="C418" s="403"/>
      <c r="D418" s="403"/>
      <c r="E418" s="403"/>
    </row>
    <row r="419" spans="1:5" ht="27.75">
      <c r="A419" s="403"/>
      <c r="B419" s="403"/>
      <c r="C419" s="403" ph="1"/>
      <c r="D419" s="403"/>
      <c r="E419" s="403"/>
    </row>
    <row r="420" spans="1:5" ht="27.75">
      <c r="A420" s="403"/>
      <c r="B420" s="403"/>
      <c r="C420" s="403" ph="1"/>
      <c r="D420" s="403"/>
      <c r="E420" s="403"/>
    </row>
    <row r="421" spans="1:5" ht="27.75">
      <c r="A421" s="403"/>
      <c r="B421" s="403"/>
      <c r="C421" s="403" ph="1"/>
      <c r="D421" s="403"/>
      <c r="E421" s="403"/>
    </row>
    <row r="422" spans="1:5">
      <c r="A422" s="403"/>
      <c r="B422" s="403"/>
      <c r="C422" s="403"/>
      <c r="D422" s="403"/>
      <c r="E422" s="403"/>
    </row>
    <row r="423" spans="1:5">
      <c r="A423" s="403"/>
      <c r="B423" s="403"/>
      <c r="C423" s="403"/>
      <c r="D423" s="403"/>
      <c r="E423" s="403"/>
    </row>
    <row r="424" spans="1:5" ht="27.75">
      <c r="A424" s="403"/>
      <c r="B424" s="403"/>
      <c r="C424" s="403" ph="1"/>
      <c r="D424" s="403"/>
      <c r="E424" s="403"/>
    </row>
    <row r="425" spans="1:5">
      <c r="A425" s="403"/>
      <c r="B425" s="403"/>
      <c r="C425" s="403"/>
      <c r="D425" s="403"/>
      <c r="E425" s="403"/>
    </row>
    <row r="426" spans="1:5">
      <c r="A426" s="403"/>
      <c r="B426" s="403"/>
      <c r="C426" s="403"/>
      <c r="D426" s="403"/>
      <c r="E426" s="403"/>
    </row>
    <row r="427" spans="1:5">
      <c r="A427" s="403"/>
      <c r="B427" s="403"/>
      <c r="C427" s="403"/>
      <c r="D427" s="403"/>
      <c r="E427" s="403"/>
    </row>
    <row r="428" spans="1:5">
      <c r="A428" s="403"/>
      <c r="B428" s="403"/>
      <c r="C428" s="403"/>
      <c r="D428" s="403"/>
      <c r="E428" s="403"/>
    </row>
    <row r="429" spans="1:5" ht="27.75">
      <c r="A429" s="403"/>
      <c r="B429" s="403"/>
      <c r="C429" s="403" ph="1"/>
      <c r="D429" s="403"/>
      <c r="E429" s="403"/>
    </row>
    <row r="430" spans="1:5">
      <c r="A430" s="403"/>
      <c r="B430" s="403"/>
      <c r="C430" s="403"/>
      <c r="D430" s="403"/>
      <c r="E430" s="403"/>
    </row>
    <row r="431" spans="1:5" ht="27.75">
      <c r="A431" s="403"/>
      <c r="B431" s="403"/>
      <c r="C431" s="403" ph="1"/>
      <c r="D431" s="403"/>
      <c r="E431" s="403"/>
    </row>
    <row r="432" spans="1:5">
      <c r="A432" s="403"/>
      <c r="B432" s="403"/>
      <c r="C432" s="403"/>
      <c r="D432" s="403"/>
      <c r="E432" s="403"/>
    </row>
    <row r="433" spans="1:5" ht="27.75">
      <c r="A433" s="403"/>
      <c r="B433" s="403"/>
      <c r="C433" s="403" ph="1"/>
      <c r="D433" s="403"/>
      <c r="E433" s="403"/>
    </row>
    <row r="434" spans="1:5">
      <c r="A434" s="403"/>
      <c r="B434" s="403"/>
      <c r="C434" s="403"/>
      <c r="D434" s="403"/>
      <c r="E434" s="403"/>
    </row>
    <row r="435" spans="1:5" ht="27.75">
      <c r="A435" s="403"/>
      <c r="B435" s="403"/>
      <c r="C435" s="403" ph="1"/>
      <c r="D435" s="403"/>
      <c r="E435" s="403"/>
    </row>
    <row r="436" spans="1:5">
      <c r="A436" s="403"/>
      <c r="B436" s="403"/>
      <c r="C436" s="403"/>
      <c r="D436" s="403"/>
      <c r="E436" s="403"/>
    </row>
    <row r="437" spans="1:5" ht="27.75">
      <c r="A437" s="403"/>
      <c r="B437" s="403"/>
      <c r="C437" s="403" ph="1"/>
      <c r="D437" s="403"/>
      <c r="E437" s="403"/>
    </row>
    <row r="438" spans="1:5" ht="27.75">
      <c r="A438" s="403"/>
      <c r="B438" s="403"/>
      <c r="C438" s="403" ph="1"/>
      <c r="D438" s="403"/>
      <c r="E438" s="403"/>
    </row>
    <row r="439" spans="1:5" ht="27.75">
      <c r="A439" s="403"/>
      <c r="B439" s="403"/>
      <c r="C439" s="403" ph="1"/>
      <c r="D439" s="403"/>
      <c r="E439" s="403"/>
    </row>
    <row r="440" spans="1:5">
      <c r="A440" s="403"/>
      <c r="B440" s="403"/>
      <c r="C440" s="403"/>
      <c r="D440" s="403"/>
      <c r="E440" s="403"/>
    </row>
    <row r="441" spans="1:5">
      <c r="A441" s="403"/>
      <c r="B441" s="403"/>
      <c r="C441" s="403"/>
      <c r="D441" s="403"/>
      <c r="E441" s="403"/>
    </row>
    <row r="442" spans="1:5" ht="27.75">
      <c r="A442" s="403"/>
      <c r="B442" s="403"/>
      <c r="C442" s="403" ph="1"/>
      <c r="D442" s="403"/>
      <c r="E442" s="403"/>
    </row>
    <row r="443" spans="1:5" ht="27.75">
      <c r="A443" s="403"/>
      <c r="B443" s="403"/>
      <c r="C443" s="403" ph="1"/>
      <c r="D443" s="403"/>
      <c r="E443" s="403"/>
    </row>
    <row r="444" spans="1:5" ht="27.75">
      <c r="A444" s="403"/>
      <c r="B444" s="403"/>
      <c r="C444" s="403" ph="1"/>
      <c r="D444" s="403"/>
      <c r="E444" s="403"/>
    </row>
    <row r="445" spans="1:5" ht="27.75">
      <c r="A445" s="403"/>
      <c r="B445" s="403"/>
      <c r="C445" s="403" ph="1"/>
      <c r="D445" s="403"/>
      <c r="E445" s="403"/>
    </row>
    <row r="446" spans="1:5">
      <c r="A446" s="403"/>
      <c r="B446" s="403"/>
      <c r="C446" s="403"/>
      <c r="D446" s="403"/>
      <c r="E446" s="403"/>
    </row>
    <row r="447" spans="1:5">
      <c r="A447" s="403"/>
      <c r="B447" s="403"/>
      <c r="C447" s="403"/>
      <c r="D447" s="403"/>
      <c r="E447" s="403"/>
    </row>
    <row r="448" spans="1:5" ht="27.75">
      <c r="A448" s="403"/>
      <c r="B448" s="403"/>
      <c r="C448" s="403" ph="1"/>
      <c r="D448" s="403"/>
      <c r="E448" s="403"/>
    </row>
    <row r="449" spans="1:5" ht="27.75">
      <c r="A449" s="403"/>
      <c r="B449" s="403"/>
      <c r="C449" s="403" ph="1"/>
      <c r="D449" s="403"/>
      <c r="E449" s="403"/>
    </row>
    <row r="450" spans="1:5" ht="27.75">
      <c r="A450" s="403"/>
      <c r="B450" s="403"/>
      <c r="C450" s="403" ph="1"/>
      <c r="D450" s="403"/>
      <c r="E450" s="403"/>
    </row>
    <row r="451" spans="1:5" ht="27.75">
      <c r="A451" s="403"/>
      <c r="B451" s="403"/>
      <c r="C451" s="403" ph="1"/>
      <c r="D451" s="403"/>
      <c r="E451" s="403"/>
    </row>
    <row r="452" spans="1:5">
      <c r="A452" s="403"/>
      <c r="B452" s="403"/>
      <c r="C452" s="403"/>
      <c r="D452" s="403"/>
      <c r="E452" s="403"/>
    </row>
    <row r="453" spans="1:5">
      <c r="A453" s="403"/>
      <c r="B453" s="403"/>
      <c r="C453" s="403"/>
      <c r="D453" s="403"/>
      <c r="E453" s="403"/>
    </row>
    <row r="454" spans="1:5" ht="27.75">
      <c r="A454" s="403"/>
      <c r="B454" s="403"/>
      <c r="C454" s="403" ph="1"/>
      <c r="D454" s="403"/>
      <c r="E454" s="403"/>
    </row>
    <row r="455" spans="1:5" ht="27.75">
      <c r="A455" s="403"/>
      <c r="B455" s="403"/>
      <c r="C455" s="403" ph="1"/>
      <c r="D455" s="403"/>
      <c r="E455" s="403"/>
    </row>
    <row r="456" spans="1:5" ht="27.75">
      <c r="A456" s="403"/>
      <c r="B456" s="403"/>
      <c r="C456" s="403" ph="1"/>
      <c r="D456" s="403"/>
      <c r="E456" s="403"/>
    </row>
    <row r="457" spans="1:5" ht="27.75">
      <c r="A457" s="403"/>
      <c r="B457" s="403"/>
      <c r="C457" s="403" ph="1"/>
      <c r="D457" s="403"/>
      <c r="E457" s="403"/>
    </row>
    <row r="458" spans="1:5">
      <c r="A458" s="403"/>
      <c r="B458" s="403"/>
      <c r="C458" s="403"/>
      <c r="D458" s="403"/>
      <c r="E458" s="403"/>
    </row>
    <row r="459" spans="1:5">
      <c r="A459" s="403"/>
      <c r="B459" s="403"/>
      <c r="C459" s="403"/>
      <c r="D459" s="403"/>
      <c r="E459" s="403"/>
    </row>
    <row r="460" spans="1:5" ht="27.75">
      <c r="A460" s="403"/>
      <c r="B460" s="403"/>
      <c r="C460" s="403" ph="1"/>
      <c r="D460" s="403"/>
      <c r="E460" s="403"/>
    </row>
    <row r="461" spans="1:5" ht="27.75">
      <c r="A461" s="403"/>
      <c r="B461" s="403"/>
      <c r="C461" s="403" ph="1"/>
      <c r="D461" s="403"/>
      <c r="E461" s="403"/>
    </row>
    <row r="462" spans="1:5" ht="27.75">
      <c r="A462" s="403"/>
      <c r="B462" s="403"/>
      <c r="C462" s="403" ph="1"/>
      <c r="D462" s="403"/>
      <c r="E462" s="403"/>
    </row>
    <row r="463" spans="1:5" ht="27.75">
      <c r="A463" s="403"/>
      <c r="B463" s="403"/>
      <c r="C463" s="403" ph="1"/>
      <c r="D463" s="403"/>
      <c r="E463" s="403"/>
    </row>
    <row r="464" spans="1:5">
      <c r="A464" s="403"/>
      <c r="B464" s="403"/>
      <c r="C464" s="403"/>
      <c r="D464" s="403"/>
      <c r="E464" s="403"/>
    </row>
    <row r="465" spans="1:5">
      <c r="A465" s="403"/>
      <c r="B465" s="403"/>
      <c r="C465" s="403"/>
      <c r="D465" s="403"/>
      <c r="E465" s="403"/>
    </row>
    <row r="466" spans="1:5" ht="27.75">
      <c r="A466" s="403"/>
      <c r="B466" s="403"/>
      <c r="C466" s="403" ph="1"/>
      <c r="D466" s="403"/>
      <c r="E466" s="403"/>
    </row>
    <row r="467" spans="1:5" ht="27.75">
      <c r="A467" s="403"/>
      <c r="B467" s="403"/>
      <c r="C467" s="403" ph="1"/>
      <c r="D467" s="403"/>
      <c r="E467" s="403"/>
    </row>
    <row r="468" spans="1:5" ht="27.75">
      <c r="A468" s="403"/>
      <c r="B468" s="403"/>
      <c r="C468" s="403" ph="1"/>
      <c r="D468" s="403"/>
      <c r="E468" s="403"/>
    </row>
    <row r="469" spans="1:5" ht="27.75">
      <c r="A469" s="403"/>
      <c r="B469" s="403"/>
      <c r="C469" s="403" ph="1"/>
      <c r="D469" s="403"/>
      <c r="E469" s="403"/>
    </row>
    <row r="470" spans="1:5">
      <c r="A470" s="403"/>
      <c r="B470" s="403"/>
      <c r="C470" s="403"/>
      <c r="D470" s="403"/>
      <c r="E470" s="403"/>
    </row>
    <row r="471" spans="1:5">
      <c r="A471" s="403"/>
      <c r="B471" s="403"/>
      <c r="C471" s="403"/>
      <c r="D471" s="403"/>
      <c r="E471" s="403"/>
    </row>
    <row r="472" spans="1:5" ht="27.75">
      <c r="A472" s="403"/>
      <c r="B472" s="403"/>
      <c r="C472" s="403" ph="1"/>
      <c r="D472" s="403"/>
      <c r="E472" s="403"/>
    </row>
    <row r="473" spans="1:5" ht="27.75">
      <c r="A473" s="403"/>
      <c r="B473" s="403"/>
      <c r="C473" s="403" ph="1"/>
      <c r="D473" s="403"/>
      <c r="E473" s="403"/>
    </row>
    <row r="474" spans="1:5" ht="27.75">
      <c r="A474" s="403"/>
      <c r="B474" s="403"/>
      <c r="C474" s="403" ph="1"/>
      <c r="D474" s="403"/>
      <c r="E474" s="403"/>
    </row>
    <row r="475" spans="1:5" ht="27.75">
      <c r="A475" s="403"/>
      <c r="B475" s="403"/>
      <c r="C475" s="403" ph="1"/>
      <c r="D475" s="403"/>
      <c r="E475" s="403"/>
    </row>
    <row r="476" spans="1:5">
      <c r="A476" s="403"/>
      <c r="B476" s="403"/>
      <c r="C476" s="403"/>
      <c r="D476" s="403"/>
      <c r="E476" s="403"/>
    </row>
    <row r="477" spans="1:5">
      <c r="A477" s="403"/>
      <c r="B477" s="403"/>
      <c r="C477" s="403"/>
      <c r="D477" s="403"/>
      <c r="E477" s="403"/>
    </row>
    <row r="478" spans="1:5" ht="27.75">
      <c r="A478" s="403"/>
      <c r="B478" s="403"/>
      <c r="C478" s="403" ph="1"/>
      <c r="D478" s="403"/>
      <c r="E478" s="403"/>
    </row>
    <row r="479" spans="1:5" ht="27.75">
      <c r="A479" s="403"/>
      <c r="B479" s="403"/>
      <c r="C479" s="403" ph="1"/>
      <c r="D479" s="403"/>
      <c r="E479" s="403"/>
    </row>
    <row r="480" spans="1:5" ht="27.75">
      <c r="A480" s="403"/>
      <c r="B480" s="403"/>
      <c r="C480" s="403" ph="1"/>
      <c r="D480" s="403"/>
      <c r="E480" s="403"/>
    </row>
    <row r="481" spans="1:5" ht="27.75">
      <c r="A481" s="403"/>
      <c r="B481" s="403"/>
      <c r="C481" s="403" ph="1"/>
      <c r="D481" s="403"/>
      <c r="E481" s="403"/>
    </row>
    <row r="482" spans="1:5" ht="27.75">
      <c r="A482" s="403"/>
      <c r="B482" s="403"/>
      <c r="C482" s="403" ph="1"/>
      <c r="D482" s="403"/>
      <c r="E482" s="403"/>
    </row>
    <row r="483" spans="1:5" ht="27.75">
      <c r="A483" s="403"/>
      <c r="B483" s="403"/>
      <c r="C483" s="403" ph="1"/>
      <c r="D483" s="403"/>
      <c r="E483" s="403"/>
    </row>
    <row r="484" spans="1:5" ht="27.75">
      <c r="A484" s="403"/>
      <c r="B484" s="403"/>
      <c r="C484" s="403" ph="1"/>
      <c r="D484" s="403"/>
      <c r="E484" s="403"/>
    </row>
    <row r="485" spans="1:5" ht="27.75">
      <c r="A485" s="403"/>
      <c r="B485" s="403"/>
      <c r="C485" s="403" ph="1"/>
      <c r="D485" s="403"/>
      <c r="E485" s="403"/>
    </row>
    <row r="486" spans="1:5">
      <c r="A486" s="403"/>
      <c r="B486" s="403"/>
      <c r="C486" s="403"/>
      <c r="D486" s="403"/>
      <c r="E486" s="403"/>
    </row>
    <row r="487" spans="1:5">
      <c r="A487" s="403"/>
      <c r="B487" s="403"/>
      <c r="C487" s="403"/>
      <c r="D487" s="403"/>
      <c r="E487" s="403"/>
    </row>
    <row r="488" spans="1:5" ht="27.75">
      <c r="A488" s="403"/>
      <c r="B488" s="403"/>
      <c r="C488" s="403" ph="1"/>
      <c r="D488" s="403"/>
      <c r="E488" s="403"/>
    </row>
    <row r="489" spans="1:5" ht="27.75">
      <c r="A489" s="403"/>
      <c r="B489" s="403"/>
      <c r="C489" s="403" ph="1"/>
      <c r="D489" s="403"/>
      <c r="E489" s="403"/>
    </row>
    <row r="490" spans="1:5">
      <c r="A490" s="403"/>
      <c r="B490" s="403"/>
      <c r="C490" s="403"/>
      <c r="D490" s="403"/>
      <c r="E490" s="403"/>
    </row>
    <row r="491" spans="1:5">
      <c r="A491" s="403"/>
      <c r="B491" s="403"/>
      <c r="C491" s="403"/>
      <c r="D491" s="403"/>
      <c r="E491" s="403"/>
    </row>
    <row r="492" spans="1:5" ht="27.75">
      <c r="A492" s="403"/>
      <c r="B492" s="403"/>
      <c r="C492" s="403" ph="1"/>
      <c r="D492" s="403"/>
      <c r="E492" s="403"/>
    </row>
    <row r="493" spans="1:5" ht="27.75">
      <c r="A493" s="403"/>
      <c r="B493" s="403"/>
      <c r="C493" s="403" ph="1"/>
      <c r="D493" s="403"/>
      <c r="E493" s="403"/>
    </row>
    <row r="494" spans="1:5" ht="27.75">
      <c r="A494" s="403"/>
      <c r="B494" s="403"/>
      <c r="C494" s="403" ph="1"/>
      <c r="D494" s="403"/>
      <c r="E494" s="403"/>
    </row>
    <row r="495" spans="1:5" ht="27.75">
      <c r="A495" s="403"/>
      <c r="B495" s="403"/>
      <c r="C495" s="403" ph="1"/>
      <c r="D495" s="403"/>
      <c r="E495" s="403"/>
    </row>
    <row r="496" spans="1:5" ht="27.75">
      <c r="A496" s="403"/>
      <c r="B496" s="403"/>
      <c r="C496" s="403" ph="1"/>
      <c r="D496" s="403"/>
      <c r="E496" s="403"/>
    </row>
    <row r="497" spans="1:5" ht="27.75">
      <c r="A497" s="403"/>
      <c r="B497" s="403"/>
      <c r="C497" s="403" ph="1"/>
      <c r="D497" s="403"/>
      <c r="E497" s="403"/>
    </row>
    <row r="498" spans="1:5" ht="27.75">
      <c r="A498" s="403"/>
      <c r="B498" s="403"/>
      <c r="C498" s="403" ph="1"/>
      <c r="D498" s="403"/>
      <c r="E498" s="403"/>
    </row>
    <row r="499" spans="1:5" ht="27.75">
      <c r="A499" s="403"/>
      <c r="B499" s="403"/>
      <c r="C499" s="403" ph="1"/>
      <c r="D499" s="403"/>
      <c r="E499" s="403"/>
    </row>
    <row r="500" spans="1:5" ht="27.75">
      <c r="A500" s="403"/>
      <c r="B500" s="403"/>
      <c r="C500" s="403" ph="1"/>
      <c r="D500" s="403"/>
      <c r="E500" s="403"/>
    </row>
    <row r="501" spans="1:5" ht="27.75">
      <c r="A501" s="403"/>
      <c r="B501" s="403"/>
      <c r="C501" s="403" ph="1"/>
      <c r="D501" s="403"/>
      <c r="E501" s="403"/>
    </row>
    <row r="504" spans="1:5" ht="27.75">
      <c r="C504" s="173" ph="1"/>
    </row>
    <row r="505" spans="1:5" ht="27.75">
      <c r="C505" s="173" ph="1"/>
    </row>
    <row r="506" spans="1:5" ht="27.75">
      <c r="C506" s="173" ph="1"/>
    </row>
    <row r="507" spans="1:5" ht="27.75">
      <c r="C507" s="173" ph="1"/>
    </row>
    <row r="508" spans="1:5" ht="27.75">
      <c r="C508" s="173" ph="1"/>
    </row>
    <row r="509" spans="1:5" ht="27.75">
      <c r="C509" s="173" ph="1"/>
    </row>
    <row r="510" spans="1:5" ht="27.75">
      <c r="C510" s="173" ph="1"/>
    </row>
    <row r="511" spans="1:5" ht="27.75">
      <c r="C511" s="173" ph="1"/>
    </row>
    <row r="512" spans="1:5" ht="27.75">
      <c r="C512" s="173" ph="1"/>
    </row>
    <row r="513" spans="3:3" ht="27.75">
      <c r="C513" s="173" ph="1"/>
    </row>
    <row r="514" spans="3:3" ht="27.75">
      <c r="C514" s="173" ph="1"/>
    </row>
    <row r="515" spans="3:3" ht="27.75">
      <c r="C515" s="173" ph="1"/>
    </row>
    <row r="516" spans="3:3" ht="27.75">
      <c r="C516" s="173" ph="1"/>
    </row>
    <row r="517" spans="3:3" ht="27.75">
      <c r="C517" s="173" ph="1"/>
    </row>
    <row r="520" spans="3:3" ht="27.75">
      <c r="C520" s="173" ph="1"/>
    </row>
    <row r="521" spans="3:3" ht="27.75">
      <c r="C521" s="173" ph="1"/>
    </row>
    <row r="522" spans="3:3" ht="27.75">
      <c r="C522" s="173" ph="1"/>
    </row>
    <row r="523" spans="3:3" ht="27.75">
      <c r="C523" s="173" ph="1"/>
    </row>
    <row r="524" spans="3:3" ht="27.75">
      <c r="C524" s="173" ph="1"/>
    </row>
    <row r="525" spans="3:3" ht="27.75">
      <c r="C525" s="173" ph="1"/>
    </row>
    <row r="526" spans="3:3" ht="27.75">
      <c r="C526" s="173" ph="1"/>
    </row>
    <row r="527" spans="3:3" ht="27.75">
      <c r="C527" s="173" ph="1"/>
    </row>
    <row r="529" spans="3:3" ht="27.75">
      <c r="C529" s="173" ph="1"/>
    </row>
    <row r="530" spans="3:3" ht="27.75">
      <c r="C530" s="173" ph="1"/>
    </row>
  </sheetData>
  <mergeCells count="719">
    <mergeCell ref="E224:E225"/>
    <mergeCell ref="A394:A395"/>
    <mergeCell ref="A244:A245"/>
    <mergeCell ref="A292:A293"/>
    <mergeCell ref="E78:E79"/>
    <mergeCell ref="A398:A399"/>
    <mergeCell ref="D250:D251"/>
    <mergeCell ref="E250:E251"/>
    <mergeCell ref="A310:A311"/>
    <mergeCell ref="B310:B311"/>
    <mergeCell ref="D310:D311"/>
    <mergeCell ref="A111:A112"/>
    <mergeCell ref="D111:D112"/>
    <mergeCell ref="A120:A121"/>
    <mergeCell ref="B120:B121"/>
    <mergeCell ref="D120:D121"/>
    <mergeCell ref="E120:E121"/>
    <mergeCell ref="E196:E197"/>
    <mergeCell ref="A198:A199"/>
    <mergeCell ref="B198:B199"/>
    <mergeCell ref="D198:D199"/>
    <mergeCell ref="E198:E199"/>
    <mergeCell ref="E172:E173"/>
    <mergeCell ref="A179:A180"/>
    <mergeCell ref="E174:E175"/>
    <mergeCell ref="A202:A203"/>
    <mergeCell ref="D122:D123"/>
    <mergeCell ref="E122:E123"/>
    <mergeCell ref="A124:A125"/>
    <mergeCell ref="B124:B125"/>
    <mergeCell ref="D124:D125"/>
    <mergeCell ref="E124:E125"/>
    <mergeCell ref="A130:A131"/>
    <mergeCell ref="A122:A123"/>
    <mergeCell ref="B122:B123"/>
    <mergeCell ref="B130:B131"/>
    <mergeCell ref="D130:D131"/>
    <mergeCell ref="E130:E131"/>
    <mergeCell ref="A132:A133"/>
    <mergeCell ref="E128:E129"/>
    <mergeCell ref="E194:E195"/>
    <mergeCell ref="E192:E193"/>
    <mergeCell ref="E179:E180"/>
    <mergeCell ref="D181:D182"/>
    <mergeCell ref="E181:E182"/>
    <mergeCell ref="B172:B173"/>
    <mergeCell ref="D172:D173"/>
    <mergeCell ref="A194:A195"/>
    <mergeCell ref="D128:D129"/>
    <mergeCell ref="E107:E108"/>
    <mergeCell ref="D109:D110"/>
    <mergeCell ref="E96:E97"/>
    <mergeCell ref="E113:E114"/>
    <mergeCell ref="A115:A116"/>
    <mergeCell ref="D115:D116"/>
    <mergeCell ref="E115:E116"/>
    <mergeCell ref="A113:A114"/>
    <mergeCell ref="D105:D106"/>
    <mergeCell ref="E105:E106"/>
    <mergeCell ref="A107:A108"/>
    <mergeCell ref="B194:B195"/>
    <mergeCell ref="D194:D195"/>
    <mergeCell ref="B192:B193"/>
    <mergeCell ref="D192:D193"/>
    <mergeCell ref="A190:E190"/>
    <mergeCell ref="A187:A188"/>
    <mergeCell ref="D187:D188"/>
    <mergeCell ref="E187:E188"/>
    <mergeCell ref="A181:A182"/>
    <mergeCell ref="A34:A35"/>
    <mergeCell ref="A38:A39"/>
    <mergeCell ref="A78:A79"/>
    <mergeCell ref="A42:A43"/>
    <mergeCell ref="A58:A59"/>
    <mergeCell ref="A128:A129"/>
    <mergeCell ref="D82:D83"/>
    <mergeCell ref="C98:C99"/>
    <mergeCell ref="D98:D99"/>
    <mergeCell ref="A109:A110"/>
    <mergeCell ref="D107:D108"/>
    <mergeCell ref="A70:A71"/>
    <mergeCell ref="A72:A73"/>
    <mergeCell ref="A74:A75"/>
    <mergeCell ref="A64:A65"/>
    <mergeCell ref="A66:A67"/>
    <mergeCell ref="B76:B77"/>
    <mergeCell ref="B78:B79"/>
    <mergeCell ref="A62:A63"/>
    <mergeCell ref="B62:B63"/>
    <mergeCell ref="A76:A77"/>
    <mergeCell ref="A96:A97"/>
    <mergeCell ref="B96:B97"/>
    <mergeCell ref="A48:A49"/>
    <mergeCell ref="D94:D95"/>
    <mergeCell ref="A84:A85"/>
    <mergeCell ref="A86:A87"/>
    <mergeCell ref="D86:D87"/>
    <mergeCell ref="B32:B33"/>
    <mergeCell ref="B40:B41"/>
    <mergeCell ref="B74:B75"/>
    <mergeCell ref="B66:B67"/>
    <mergeCell ref="A80:A81"/>
    <mergeCell ref="A44:A45"/>
    <mergeCell ref="D48:D49"/>
    <mergeCell ref="D54:D55"/>
    <mergeCell ref="A46:A47"/>
    <mergeCell ref="C52:C53"/>
    <mergeCell ref="B94:B95"/>
    <mergeCell ref="D92:D93"/>
    <mergeCell ref="A50:A51"/>
    <mergeCell ref="A52:A53"/>
    <mergeCell ref="B80:B81"/>
    <mergeCell ref="B82:B83"/>
    <mergeCell ref="A82:A83"/>
    <mergeCell ref="B92:B93"/>
    <mergeCell ref="A32:A33"/>
    <mergeCell ref="B42:B43"/>
    <mergeCell ref="D42:D43"/>
    <mergeCell ref="E42:E43"/>
    <mergeCell ref="D40:D41"/>
    <mergeCell ref="A56:A57"/>
    <mergeCell ref="B68:B69"/>
    <mergeCell ref="E82:E83"/>
    <mergeCell ref="E86:E87"/>
    <mergeCell ref="E88:E89"/>
    <mergeCell ref="B84:B85"/>
    <mergeCell ref="D88:D89"/>
    <mergeCell ref="E48:E49"/>
    <mergeCell ref="C44:C45"/>
    <mergeCell ref="D44:D45"/>
    <mergeCell ref="D62:D63"/>
    <mergeCell ref="E62:E63"/>
    <mergeCell ref="C48:C49"/>
    <mergeCell ref="D52:D53"/>
    <mergeCell ref="E52:E53"/>
    <mergeCell ref="E44:E45"/>
    <mergeCell ref="E50:E51"/>
    <mergeCell ref="E54:E55"/>
    <mergeCell ref="C46:C47"/>
    <mergeCell ref="D46:D47"/>
    <mergeCell ref="E46:E47"/>
    <mergeCell ref="D50:D51"/>
    <mergeCell ref="B4:B5"/>
    <mergeCell ref="D4:D5"/>
    <mergeCell ref="E4:E5"/>
    <mergeCell ref="A6:A7"/>
    <mergeCell ref="B6:B7"/>
    <mergeCell ref="D6:D7"/>
    <mergeCell ref="E6:E7"/>
    <mergeCell ref="A16:A17"/>
    <mergeCell ref="A20:A21"/>
    <mergeCell ref="B8:B9"/>
    <mergeCell ref="E10:E11"/>
    <mergeCell ref="B10:B11"/>
    <mergeCell ref="D10:D11"/>
    <mergeCell ref="B16:B17"/>
    <mergeCell ref="D16:D17"/>
    <mergeCell ref="E16:E17"/>
    <mergeCell ref="D12:D13"/>
    <mergeCell ref="E12:E13"/>
    <mergeCell ref="A14:A15"/>
    <mergeCell ref="B14:B15"/>
    <mergeCell ref="D14:D15"/>
    <mergeCell ref="E14:E15"/>
    <mergeCell ref="B12:B13"/>
    <mergeCell ref="E24:E25"/>
    <mergeCell ref="A26:A27"/>
    <mergeCell ref="B26:B27"/>
    <mergeCell ref="D26:D27"/>
    <mergeCell ref="E26:E27"/>
    <mergeCell ref="E18:E19"/>
    <mergeCell ref="B20:B21"/>
    <mergeCell ref="D20:D21"/>
    <mergeCell ref="E20:E21"/>
    <mergeCell ref="A18:A19"/>
    <mergeCell ref="B18:B19"/>
    <mergeCell ref="D18:D19"/>
    <mergeCell ref="A22:A23"/>
    <mergeCell ref="B22:B23"/>
    <mergeCell ref="D24:D25"/>
    <mergeCell ref="D32:D33"/>
    <mergeCell ref="B38:B39"/>
    <mergeCell ref="D38:D39"/>
    <mergeCell ref="E40:E41"/>
    <mergeCell ref="A24:A25"/>
    <mergeCell ref="B24:B25"/>
    <mergeCell ref="D22:D23"/>
    <mergeCell ref="E30:E31"/>
    <mergeCell ref="E22:E23"/>
    <mergeCell ref="D30:D31"/>
    <mergeCell ref="A36:A37"/>
    <mergeCell ref="B36:B37"/>
    <mergeCell ref="D36:D37"/>
    <mergeCell ref="E36:E37"/>
    <mergeCell ref="E32:E33"/>
    <mergeCell ref="B34:B35"/>
    <mergeCell ref="D34:D35"/>
    <mergeCell ref="E34:E35"/>
    <mergeCell ref="B28:B29"/>
    <mergeCell ref="D28:D29"/>
    <mergeCell ref="E28:E29"/>
    <mergeCell ref="B30:B31"/>
    <mergeCell ref="A28:A29"/>
    <mergeCell ref="A30:A31"/>
    <mergeCell ref="E56:E57"/>
    <mergeCell ref="D56:D57"/>
    <mergeCell ref="D58:D59"/>
    <mergeCell ref="E58:E59"/>
    <mergeCell ref="D66:D67"/>
    <mergeCell ref="B64:B65"/>
    <mergeCell ref="D64:D65"/>
    <mergeCell ref="E64:E65"/>
    <mergeCell ref="E66:E67"/>
    <mergeCell ref="A210:A211"/>
    <mergeCell ref="B210:B211"/>
    <mergeCell ref="D210:D211"/>
    <mergeCell ref="E210:E211"/>
    <mergeCell ref="A208:A209"/>
    <mergeCell ref="B70:B71"/>
    <mergeCell ref="B72:B73"/>
    <mergeCell ref="A60:A61"/>
    <mergeCell ref="D60:D61"/>
    <mergeCell ref="E60:E61"/>
    <mergeCell ref="E68:E69"/>
    <mergeCell ref="E70:E71"/>
    <mergeCell ref="E72:E73"/>
    <mergeCell ref="D68:D69"/>
    <mergeCell ref="D70:D71"/>
    <mergeCell ref="D72:D73"/>
    <mergeCell ref="A68:A69"/>
    <mergeCell ref="E90:E91"/>
    <mergeCell ref="A101:A102"/>
    <mergeCell ref="B101:B102"/>
    <mergeCell ref="E98:E99"/>
    <mergeCell ref="E92:E93"/>
    <mergeCell ref="D96:D97"/>
    <mergeCell ref="A126:A127"/>
    <mergeCell ref="A196:A197"/>
    <mergeCell ref="B196:B197"/>
    <mergeCell ref="D196:D197"/>
    <mergeCell ref="A212:A213"/>
    <mergeCell ref="B212:B213"/>
    <mergeCell ref="D212:D213"/>
    <mergeCell ref="E212:E213"/>
    <mergeCell ref="B214:B215"/>
    <mergeCell ref="D214:D215"/>
    <mergeCell ref="E214:E215"/>
    <mergeCell ref="B202:B203"/>
    <mergeCell ref="D202:D203"/>
    <mergeCell ref="E202:E203"/>
    <mergeCell ref="A204:A205"/>
    <mergeCell ref="B204:B205"/>
    <mergeCell ref="D204:D205"/>
    <mergeCell ref="E204:E205"/>
    <mergeCell ref="A206:A207"/>
    <mergeCell ref="B206:B207"/>
    <mergeCell ref="D206:D207"/>
    <mergeCell ref="E206:E207"/>
    <mergeCell ref="B208:B209"/>
    <mergeCell ref="D208:D209"/>
    <mergeCell ref="E208:E209"/>
    <mergeCell ref="B220:B221"/>
    <mergeCell ref="D220:D221"/>
    <mergeCell ref="E220:E221"/>
    <mergeCell ref="A214:A215"/>
    <mergeCell ref="A220:A221"/>
    <mergeCell ref="A218:A219"/>
    <mergeCell ref="B218:B219"/>
    <mergeCell ref="D218:D219"/>
    <mergeCell ref="E218:E219"/>
    <mergeCell ref="A216:A217"/>
    <mergeCell ref="B216:B217"/>
    <mergeCell ref="D216:D217"/>
    <mergeCell ref="E216:E217"/>
    <mergeCell ref="B230:B231"/>
    <mergeCell ref="D230:D231"/>
    <mergeCell ref="E230:E231"/>
    <mergeCell ref="A232:A233"/>
    <mergeCell ref="B232:B233"/>
    <mergeCell ref="D232:D233"/>
    <mergeCell ref="E222:E223"/>
    <mergeCell ref="E232:E233"/>
    <mergeCell ref="A234:A235"/>
    <mergeCell ref="B234:B235"/>
    <mergeCell ref="D234:D235"/>
    <mergeCell ref="E234:E235"/>
    <mergeCell ref="B228:B229"/>
    <mergeCell ref="D228:D229"/>
    <mergeCell ref="E228:E229"/>
    <mergeCell ref="A230:A231"/>
    <mergeCell ref="B226:B227"/>
    <mergeCell ref="D226:D227"/>
    <mergeCell ref="E226:E227"/>
    <mergeCell ref="A222:A223"/>
    <mergeCell ref="B222:B223"/>
    <mergeCell ref="D222:D223"/>
    <mergeCell ref="B224:B225"/>
    <mergeCell ref="D224:D225"/>
    <mergeCell ref="A240:A241"/>
    <mergeCell ref="B240:B241"/>
    <mergeCell ref="D240:D241"/>
    <mergeCell ref="E240:E241"/>
    <mergeCell ref="A236:A237"/>
    <mergeCell ref="B236:B237"/>
    <mergeCell ref="D236:D237"/>
    <mergeCell ref="E236:E237"/>
    <mergeCell ref="B238:B239"/>
    <mergeCell ref="D238:D239"/>
    <mergeCell ref="E238:E239"/>
    <mergeCell ref="B254:B255"/>
    <mergeCell ref="D254:D255"/>
    <mergeCell ref="E254:E255"/>
    <mergeCell ref="A256:A257"/>
    <mergeCell ref="B256:B257"/>
    <mergeCell ref="D256:D257"/>
    <mergeCell ref="B242:B243"/>
    <mergeCell ref="D242:D243"/>
    <mergeCell ref="E242:E243"/>
    <mergeCell ref="B244:B245"/>
    <mergeCell ref="D244:D245"/>
    <mergeCell ref="E244:E245"/>
    <mergeCell ref="A248:A249"/>
    <mergeCell ref="B248:B249"/>
    <mergeCell ref="D248:D249"/>
    <mergeCell ref="E248:E249"/>
    <mergeCell ref="B246:B247"/>
    <mergeCell ref="D246:D247"/>
    <mergeCell ref="E246:E247"/>
    <mergeCell ref="A246:A247"/>
    <mergeCell ref="A252:A253"/>
    <mergeCell ref="B252:B253"/>
    <mergeCell ref="D252:D253"/>
    <mergeCell ref="E252:E253"/>
    <mergeCell ref="A250:A251"/>
    <mergeCell ref="B250:B251"/>
    <mergeCell ref="E256:E257"/>
    <mergeCell ref="A258:A259"/>
    <mergeCell ref="B258:B259"/>
    <mergeCell ref="D258:D259"/>
    <mergeCell ref="E258:E259"/>
    <mergeCell ref="A266:A267"/>
    <mergeCell ref="A268:A269"/>
    <mergeCell ref="A262:A263"/>
    <mergeCell ref="B262:B263"/>
    <mergeCell ref="D262:D263"/>
    <mergeCell ref="E262:E263"/>
    <mergeCell ref="B264:B265"/>
    <mergeCell ref="D264:D265"/>
    <mergeCell ref="E264:E265"/>
    <mergeCell ref="B266:B267"/>
    <mergeCell ref="D266:D267"/>
    <mergeCell ref="E266:E267"/>
    <mergeCell ref="B268:B269"/>
    <mergeCell ref="D268:D269"/>
    <mergeCell ref="E268:E269"/>
    <mergeCell ref="A260:A261"/>
    <mergeCell ref="B260:B261"/>
    <mergeCell ref="D260:D261"/>
    <mergeCell ref="E260:E261"/>
    <mergeCell ref="A284:A285"/>
    <mergeCell ref="B284:B285"/>
    <mergeCell ref="D284:D285"/>
    <mergeCell ref="E284:E285"/>
    <mergeCell ref="A270:A271"/>
    <mergeCell ref="B270:B271"/>
    <mergeCell ref="D270:D271"/>
    <mergeCell ref="E270:E271"/>
    <mergeCell ref="A272:A273"/>
    <mergeCell ref="B272:B273"/>
    <mergeCell ref="D272:D273"/>
    <mergeCell ref="E272:E273"/>
    <mergeCell ref="A274:A275"/>
    <mergeCell ref="B274:B275"/>
    <mergeCell ref="D274:D275"/>
    <mergeCell ref="E274:E275"/>
    <mergeCell ref="A276:A277"/>
    <mergeCell ref="B276:B277"/>
    <mergeCell ref="D276:D277"/>
    <mergeCell ref="E276:E277"/>
    <mergeCell ref="A278:A279"/>
    <mergeCell ref="B278:B279"/>
    <mergeCell ref="D278:D279"/>
    <mergeCell ref="E278:E279"/>
    <mergeCell ref="A280:A281"/>
    <mergeCell ref="B280:B281"/>
    <mergeCell ref="D280:D281"/>
    <mergeCell ref="E280:E281"/>
    <mergeCell ref="A282:A283"/>
    <mergeCell ref="B282:B283"/>
    <mergeCell ref="D282:D283"/>
    <mergeCell ref="E282:E283"/>
    <mergeCell ref="B304:B305"/>
    <mergeCell ref="D304:D305"/>
    <mergeCell ref="E304:E305"/>
    <mergeCell ref="A298:A299"/>
    <mergeCell ref="A286:A287"/>
    <mergeCell ref="B286:B287"/>
    <mergeCell ref="D286:D287"/>
    <mergeCell ref="E286:E287"/>
    <mergeCell ref="A288:A289"/>
    <mergeCell ref="B288:B289"/>
    <mergeCell ref="D288:D289"/>
    <mergeCell ref="E288:E289"/>
    <mergeCell ref="B290:B291"/>
    <mergeCell ref="D290:D291"/>
    <mergeCell ref="E290:E291"/>
    <mergeCell ref="B292:B293"/>
    <mergeCell ref="D292:D293"/>
    <mergeCell ref="E292:E293"/>
    <mergeCell ref="A314:A315"/>
    <mergeCell ref="B314:B315"/>
    <mergeCell ref="D314:D315"/>
    <mergeCell ref="E314:E315"/>
    <mergeCell ref="A302:A303"/>
    <mergeCell ref="B294:B295"/>
    <mergeCell ref="D294:D295"/>
    <mergeCell ref="E294:E295"/>
    <mergeCell ref="B296:B297"/>
    <mergeCell ref="D296:D297"/>
    <mergeCell ref="E296:E297"/>
    <mergeCell ref="B298:B299"/>
    <mergeCell ref="D298:D299"/>
    <mergeCell ref="E298:E299"/>
    <mergeCell ref="A300:A301"/>
    <mergeCell ref="B300:B301"/>
    <mergeCell ref="D300:D301"/>
    <mergeCell ref="E300:E301"/>
    <mergeCell ref="A296:A297"/>
    <mergeCell ref="A294:A295"/>
    <mergeCell ref="B302:B303"/>
    <mergeCell ref="D302:D303"/>
    <mergeCell ref="E302:E303"/>
    <mergeCell ref="A304:A305"/>
    <mergeCell ref="B306:B307"/>
    <mergeCell ref="D306:D307"/>
    <mergeCell ref="E306:E307"/>
    <mergeCell ref="A308:A309"/>
    <mergeCell ref="B308:B309"/>
    <mergeCell ref="D308:D309"/>
    <mergeCell ref="E308:E309"/>
    <mergeCell ref="A312:A313"/>
    <mergeCell ref="B312:B313"/>
    <mergeCell ref="D312:D313"/>
    <mergeCell ref="E312:E313"/>
    <mergeCell ref="E310:E311"/>
    <mergeCell ref="A326:A327"/>
    <mergeCell ref="B326:B327"/>
    <mergeCell ref="D326:D327"/>
    <mergeCell ref="E326:E327"/>
    <mergeCell ref="A316:A317"/>
    <mergeCell ref="B316:B317"/>
    <mergeCell ref="D316:D317"/>
    <mergeCell ref="E316:E317"/>
    <mergeCell ref="B318:B319"/>
    <mergeCell ref="D318:D319"/>
    <mergeCell ref="E318:E319"/>
    <mergeCell ref="B322:B323"/>
    <mergeCell ref="D322:D323"/>
    <mergeCell ref="E322:E323"/>
    <mergeCell ref="B324:B325"/>
    <mergeCell ref="D324:D325"/>
    <mergeCell ref="E324:E325"/>
    <mergeCell ref="B320:B321"/>
    <mergeCell ref="D320:D321"/>
    <mergeCell ref="E320:E321"/>
    <mergeCell ref="A330:A331"/>
    <mergeCell ref="B330:B331"/>
    <mergeCell ref="D330:D331"/>
    <mergeCell ref="E330:E331"/>
    <mergeCell ref="A332:A333"/>
    <mergeCell ref="B332:B333"/>
    <mergeCell ref="A328:A329"/>
    <mergeCell ref="B328:B329"/>
    <mergeCell ref="D328:D329"/>
    <mergeCell ref="E328:E329"/>
    <mergeCell ref="A338:A339"/>
    <mergeCell ref="B338:B339"/>
    <mergeCell ref="D338:D339"/>
    <mergeCell ref="E338:E339"/>
    <mergeCell ref="A340:A341"/>
    <mergeCell ref="B340:B341"/>
    <mergeCell ref="D332:D333"/>
    <mergeCell ref="E332:E333"/>
    <mergeCell ref="B334:B335"/>
    <mergeCell ref="D334:D335"/>
    <mergeCell ref="E334:E335"/>
    <mergeCell ref="D340:D341"/>
    <mergeCell ref="B336:B337"/>
    <mergeCell ref="D336:D337"/>
    <mergeCell ref="E336:E337"/>
    <mergeCell ref="A336:A337"/>
    <mergeCell ref="E340:E341"/>
    <mergeCell ref="A352:A353"/>
    <mergeCell ref="B352:B353"/>
    <mergeCell ref="D352:D353"/>
    <mergeCell ref="E352:E353"/>
    <mergeCell ref="A346:A347"/>
    <mergeCell ref="A344:A345"/>
    <mergeCell ref="B344:B345"/>
    <mergeCell ref="D344:D345"/>
    <mergeCell ref="E344:E345"/>
    <mergeCell ref="B346:B347"/>
    <mergeCell ref="D346:D347"/>
    <mergeCell ref="E346:E347"/>
    <mergeCell ref="A348:A349"/>
    <mergeCell ref="B348:B349"/>
    <mergeCell ref="D348:D349"/>
    <mergeCell ref="E348:E349"/>
    <mergeCell ref="A350:A351"/>
    <mergeCell ref="B350:B351"/>
    <mergeCell ref="D350:D351"/>
    <mergeCell ref="E350:E351"/>
    <mergeCell ref="A342:A343"/>
    <mergeCell ref="B342:B343"/>
    <mergeCell ref="D342:D343"/>
    <mergeCell ref="E342:E343"/>
    <mergeCell ref="A382:A383"/>
    <mergeCell ref="B382:B383"/>
    <mergeCell ref="D382:D383"/>
    <mergeCell ref="E382:E383"/>
    <mergeCell ref="B384:B385"/>
    <mergeCell ref="D384:D385"/>
    <mergeCell ref="A354:A355"/>
    <mergeCell ref="B354:B355"/>
    <mergeCell ref="D354:D355"/>
    <mergeCell ref="E354:E355"/>
    <mergeCell ref="A356:A357"/>
    <mergeCell ref="B356:B357"/>
    <mergeCell ref="D356:D357"/>
    <mergeCell ref="E356:E357"/>
    <mergeCell ref="A360:A361"/>
    <mergeCell ref="B360:B361"/>
    <mergeCell ref="D360:D361"/>
    <mergeCell ref="E360:E361"/>
    <mergeCell ref="A358:A359"/>
    <mergeCell ref="B358:B359"/>
    <mergeCell ref="D358:D359"/>
    <mergeCell ref="E358:E359"/>
    <mergeCell ref="A368:A369"/>
    <mergeCell ref="B362:B363"/>
    <mergeCell ref="D362:D363"/>
    <mergeCell ref="E362:E363"/>
    <mergeCell ref="A364:A365"/>
    <mergeCell ref="B364:B365"/>
    <mergeCell ref="D364:D365"/>
    <mergeCell ref="E364:E365"/>
    <mergeCell ref="A366:A367"/>
    <mergeCell ref="B366:B367"/>
    <mergeCell ref="D366:D367"/>
    <mergeCell ref="E366:E367"/>
    <mergeCell ref="B368:B369"/>
    <mergeCell ref="D368:D369"/>
    <mergeCell ref="E368:E369"/>
    <mergeCell ref="D396:D397"/>
    <mergeCell ref="E396:E397"/>
    <mergeCell ref="B390:B391"/>
    <mergeCell ref="D390:D391"/>
    <mergeCell ref="B372:B373"/>
    <mergeCell ref="D372:D373"/>
    <mergeCell ref="E372:E373"/>
    <mergeCell ref="A406:A407"/>
    <mergeCell ref="B406:B407"/>
    <mergeCell ref="D406:D407"/>
    <mergeCell ref="E406:E407"/>
    <mergeCell ref="A388:A389"/>
    <mergeCell ref="E388:E389"/>
    <mergeCell ref="D388:D389"/>
    <mergeCell ref="E374:E375"/>
    <mergeCell ref="B376:B377"/>
    <mergeCell ref="D376:D377"/>
    <mergeCell ref="E376:E377"/>
    <mergeCell ref="A376:A377"/>
    <mergeCell ref="A372:A373"/>
    <mergeCell ref="A386:A387"/>
    <mergeCell ref="B386:B387"/>
    <mergeCell ref="D386:D387"/>
    <mergeCell ref="E386:E387"/>
    <mergeCell ref="B404:B405"/>
    <mergeCell ref="D404:D405"/>
    <mergeCell ref="E404:E405"/>
    <mergeCell ref="A374:A375"/>
    <mergeCell ref="B374:B375"/>
    <mergeCell ref="B400:B401"/>
    <mergeCell ref="D400:D401"/>
    <mergeCell ref="E400:E401"/>
    <mergeCell ref="B394:B395"/>
    <mergeCell ref="B398:B399"/>
    <mergeCell ref="D398:D399"/>
    <mergeCell ref="E398:E399"/>
    <mergeCell ref="A392:A393"/>
    <mergeCell ref="B392:B393"/>
    <mergeCell ref="D392:D393"/>
    <mergeCell ref="E392:E393"/>
    <mergeCell ref="D394:D395"/>
    <mergeCell ref="E394:E395"/>
    <mergeCell ref="B388:B389"/>
    <mergeCell ref="B402:B403"/>
    <mergeCell ref="D402:D403"/>
    <mergeCell ref="E402:E403"/>
    <mergeCell ref="A396:A397"/>
    <mergeCell ref="B396:B397"/>
    <mergeCell ref="E390:E391"/>
    <mergeCell ref="D374:D375"/>
    <mergeCell ref="A118:E118"/>
    <mergeCell ref="A183:A184"/>
    <mergeCell ref="D183:D184"/>
    <mergeCell ref="E183:E184"/>
    <mergeCell ref="A185:A186"/>
    <mergeCell ref="D185:D186"/>
    <mergeCell ref="E185:E186"/>
    <mergeCell ref="D179:D180"/>
    <mergeCell ref="E384:E385"/>
    <mergeCell ref="A384:A385"/>
    <mergeCell ref="A378:A379"/>
    <mergeCell ref="B378:B379"/>
    <mergeCell ref="D378:D379"/>
    <mergeCell ref="E378:E379"/>
    <mergeCell ref="A380:A381"/>
    <mergeCell ref="B380:B381"/>
    <mergeCell ref="D380:D381"/>
    <mergeCell ref="E380:E381"/>
    <mergeCell ref="A370:A371"/>
    <mergeCell ref="B370:B371"/>
    <mergeCell ref="D370:D371"/>
    <mergeCell ref="E370:E371"/>
    <mergeCell ref="A170:A171"/>
    <mergeCell ref="B170:B171"/>
    <mergeCell ref="D170:D171"/>
    <mergeCell ref="E170:E171"/>
    <mergeCell ref="A150:A151"/>
    <mergeCell ref="B150:B151"/>
    <mergeCell ref="D150:D151"/>
    <mergeCell ref="E150:E151"/>
    <mergeCell ref="B168:B169"/>
    <mergeCell ref="D168:D169"/>
    <mergeCell ref="E168:E169"/>
    <mergeCell ref="A168:A169"/>
    <mergeCell ref="A166:A167"/>
    <mergeCell ref="B166:B167"/>
    <mergeCell ref="D166:D167"/>
    <mergeCell ref="E166:E167"/>
    <mergeCell ref="D164:D165"/>
    <mergeCell ref="E164:E165"/>
    <mergeCell ref="D162:D163"/>
    <mergeCell ref="E162:E163"/>
    <mergeCell ref="B174:B175"/>
    <mergeCell ref="D174:D175"/>
    <mergeCell ref="E111:E112"/>
    <mergeCell ref="E109:E110"/>
    <mergeCell ref="E84:E85"/>
    <mergeCell ref="A54:A55"/>
    <mergeCell ref="E38:E39"/>
    <mergeCell ref="D8:D9"/>
    <mergeCell ref="E8:E9"/>
    <mergeCell ref="B152:B153"/>
    <mergeCell ref="D152:D153"/>
    <mergeCell ref="E152:E153"/>
    <mergeCell ref="A144:A145"/>
    <mergeCell ref="B144:B145"/>
    <mergeCell ref="D144:D145"/>
    <mergeCell ref="E144:E145"/>
    <mergeCell ref="A146:A147"/>
    <mergeCell ref="B146:B147"/>
    <mergeCell ref="D146:D147"/>
    <mergeCell ref="A138:A139"/>
    <mergeCell ref="B138:B139"/>
    <mergeCell ref="D138:D139"/>
    <mergeCell ref="E138:E139"/>
    <mergeCell ref="D148:D149"/>
    <mergeCell ref="E148:E149"/>
    <mergeCell ref="E146:E147"/>
    <mergeCell ref="E134:E135"/>
    <mergeCell ref="A136:A137"/>
    <mergeCell ref="B136:B137"/>
    <mergeCell ref="D136:D137"/>
    <mergeCell ref="E136:E137"/>
    <mergeCell ref="E74:E75"/>
    <mergeCell ref="E76:E77"/>
    <mergeCell ref="D74:D75"/>
    <mergeCell ref="E80:E81"/>
    <mergeCell ref="D90:D91"/>
    <mergeCell ref="D84:D85"/>
    <mergeCell ref="D80:D81"/>
    <mergeCell ref="D76:D77"/>
    <mergeCell ref="D78:D79"/>
    <mergeCell ref="B126:B127"/>
    <mergeCell ref="D126:D127"/>
    <mergeCell ref="E126:E127"/>
    <mergeCell ref="E94:E95"/>
    <mergeCell ref="D101:D102"/>
    <mergeCell ref="E101:E102"/>
    <mergeCell ref="D113:D114"/>
    <mergeCell ref="B86:B87"/>
    <mergeCell ref="B88:B89"/>
    <mergeCell ref="B90:B91"/>
    <mergeCell ref="B98:B99"/>
    <mergeCell ref="A88:A89"/>
    <mergeCell ref="A90:A91"/>
    <mergeCell ref="A164:A165"/>
    <mergeCell ref="B164:B165"/>
    <mergeCell ref="B162:B163"/>
    <mergeCell ref="A148:A149"/>
    <mergeCell ref="B148:B149"/>
    <mergeCell ref="A140:A141"/>
    <mergeCell ref="B140:B141"/>
    <mergeCell ref="A92:A93"/>
    <mergeCell ref="B128:B129"/>
    <mergeCell ref="E132:E133"/>
    <mergeCell ref="A142:A143"/>
    <mergeCell ref="B142:B143"/>
    <mergeCell ref="D142:D143"/>
    <mergeCell ref="E142:E143"/>
    <mergeCell ref="A134:A135"/>
    <mergeCell ref="B134:B135"/>
    <mergeCell ref="D134:D135"/>
    <mergeCell ref="B132:B133"/>
    <mergeCell ref="E140:E141"/>
    <mergeCell ref="D132:D133"/>
    <mergeCell ref="D140:D141"/>
  </mergeCells>
  <phoneticPr fontId="2"/>
  <hyperlinks>
    <hyperlink ref="G2" location="目次!F80" display="目　次" xr:uid="{00000000-0004-0000-4300-000000000000}"/>
  </hyperlinks>
  <pageMargins left="0.74803149606299213" right="0.74803149606299213" top="0.78740157480314965" bottom="0.59055118110236227" header="0.51181102362204722" footer="0.51181102362204722"/>
  <pageSetup paperSize="9" scale="58" fitToHeight="0" orientation="portrait" r:id="rId1"/>
  <rowBreaks count="3" manualBreakCount="3">
    <brk id="97" max="16383" man="1"/>
    <brk id="186" max="16383" man="1"/>
    <brk id="28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4"/>
  <sheetViews>
    <sheetView showGridLines="0" zoomScaleNormal="100" workbookViewId="0"/>
  </sheetViews>
  <sheetFormatPr defaultRowHeight="13.5"/>
  <cols>
    <col min="1" max="1" width="7.75" style="109" customWidth="1"/>
    <col min="2" max="10" width="8.875" style="109" customWidth="1"/>
    <col min="11" max="11" width="8.125" style="109" customWidth="1"/>
    <col min="12" max="12" width="10.5" style="108" customWidth="1"/>
    <col min="13" max="16384" width="9" style="108"/>
  </cols>
  <sheetData>
    <row r="1" spans="1:12" ht="17.100000000000001" customHeight="1" thickBot="1">
      <c r="A1" s="1508" t="s">
        <v>5966</v>
      </c>
      <c r="H1" s="108"/>
      <c r="I1" s="108"/>
      <c r="J1" s="408" t="s">
        <v>325</v>
      </c>
      <c r="K1" s="121"/>
    </row>
    <row r="2" spans="1:12" s="120" customFormat="1" ht="17.100000000000001" customHeight="1">
      <c r="A2" s="2949" t="s">
        <v>324</v>
      </c>
      <c r="B2" s="2950" t="s">
        <v>323</v>
      </c>
      <c r="C2" s="2950" t="s">
        <v>322</v>
      </c>
      <c r="D2" s="2950" t="s">
        <v>321</v>
      </c>
      <c r="E2" s="2950" t="s">
        <v>320</v>
      </c>
      <c r="F2" s="2950" t="s">
        <v>319</v>
      </c>
      <c r="G2" s="2950" t="s">
        <v>318</v>
      </c>
      <c r="H2" s="2950" t="s">
        <v>317</v>
      </c>
      <c r="I2" s="2950" t="s">
        <v>316</v>
      </c>
      <c r="J2" s="2951" t="s">
        <v>315</v>
      </c>
      <c r="L2" s="5115" t="s">
        <v>8125</v>
      </c>
    </row>
    <row r="3" spans="1:12" s="116" customFormat="1" ht="21.95" customHeight="1">
      <c r="A3" s="2952">
        <v>2</v>
      </c>
      <c r="B3" s="119">
        <v>658.66</v>
      </c>
      <c r="C3" s="119">
        <v>15.7</v>
      </c>
      <c r="D3" s="119">
        <v>26.36</v>
      </c>
      <c r="E3" s="119">
        <v>22.24</v>
      </c>
      <c r="F3" s="119">
        <v>0.03</v>
      </c>
      <c r="G3" s="119">
        <v>177.5</v>
      </c>
      <c r="H3" s="119">
        <v>20.03</v>
      </c>
      <c r="I3" s="119">
        <v>6.09</v>
      </c>
      <c r="J3" s="119">
        <v>390.71</v>
      </c>
      <c r="K3" s="117"/>
    </row>
    <row r="4" spans="1:12" s="116" customFormat="1" ht="21.95" customHeight="1">
      <c r="A4" s="2952">
        <v>3</v>
      </c>
      <c r="B4" s="119">
        <v>658.66</v>
      </c>
      <c r="C4" s="119">
        <v>15.59</v>
      </c>
      <c r="D4" s="119">
        <v>26.28</v>
      </c>
      <c r="E4" s="119">
        <v>22.34</v>
      </c>
      <c r="F4" s="119">
        <v>0.03</v>
      </c>
      <c r="G4" s="119">
        <v>177.41</v>
      </c>
      <c r="H4" s="119">
        <v>20</v>
      </c>
      <c r="I4" s="119">
        <v>6.3</v>
      </c>
      <c r="J4" s="119">
        <v>390.71</v>
      </c>
      <c r="K4" s="117"/>
    </row>
    <row r="5" spans="1:12" s="116" customFormat="1" ht="21.95" customHeight="1">
      <c r="A5" s="1415">
        <v>4</v>
      </c>
      <c r="B5" s="118">
        <v>658.66</v>
      </c>
      <c r="C5" s="118">
        <v>15.48</v>
      </c>
      <c r="D5" s="118">
        <v>26.2</v>
      </c>
      <c r="E5" s="118">
        <v>22.56</v>
      </c>
      <c r="F5" s="118">
        <v>0.03</v>
      </c>
      <c r="G5" s="118">
        <v>177.5</v>
      </c>
      <c r="H5" s="118">
        <v>20.03</v>
      </c>
      <c r="I5" s="118">
        <v>6.33</v>
      </c>
      <c r="J5" s="118">
        <v>390.53</v>
      </c>
      <c r="K5" s="117"/>
    </row>
    <row r="6" spans="1:12" s="116" customFormat="1" ht="21.95" customHeight="1">
      <c r="A6" s="1415">
        <v>5</v>
      </c>
      <c r="B6" s="2636">
        <v>658.66</v>
      </c>
      <c r="C6" s="2636">
        <v>15.37</v>
      </c>
      <c r="D6" s="2636">
        <v>26.1</v>
      </c>
      <c r="E6" s="2636">
        <v>21.29</v>
      </c>
      <c r="F6" s="2636">
        <v>0.03</v>
      </c>
      <c r="G6" s="2636">
        <v>177.5</v>
      </c>
      <c r="H6" s="2636">
        <v>20.059999999999999</v>
      </c>
      <c r="I6" s="2636">
        <v>6.36</v>
      </c>
      <c r="J6" s="2636">
        <v>391.95</v>
      </c>
      <c r="K6" s="117"/>
    </row>
    <row r="7" spans="1:12" s="116" customFormat="1" ht="21.95" customHeight="1" thickBot="1">
      <c r="A7" s="2984">
        <v>6</v>
      </c>
      <c r="B7" s="2985">
        <v>687.1</v>
      </c>
      <c r="C7" s="2985">
        <v>15.24</v>
      </c>
      <c r="D7" s="2985">
        <v>26</v>
      </c>
      <c r="E7" s="2985">
        <v>22.84</v>
      </c>
      <c r="F7" s="2985">
        <v>0.03</v>
      </c>
      <c r="G7" s="2985">
        <v>177.08</v>
      </c>
      <c r="H7" s="2985">
        <v>19.91</v>
      </c>
      <c r="I7" s="2985">
        <v>34.869999999999997</v>
      </c>
      <c r="J7" s="2985">
        <v>391.14</v>
      </c>
      <c r="K7" s="117"/>
    </row>
    <row r="8" spans="1:12" ht="17.100000000000001" customHeight="1">
      <c r="A8" s="108" t="s">
        <v>314</v>
      </c>
      <c r="B8" s="110"/>
      <c r="C8" s="108"/>
      <c r="D8" s="108"/>
      <c r="E8" s="110"/>
      <c r="F8" s="110"/>
      <c r="G8" s="110"/>
      <c r="H8" s="110"/>
      <c r="I8" s="110"/>
      <c r="J8" s="115" t="s">
        <v>313</v>
      </c>
      <c r="K8" s="114"/>
    </row>
    <row r="9" spans="1:12" ht="17.100000000000001" customHeight="1">
      <c r="A9" s="112"/>
      <c r="B9" s="112"/>
      <c r="C9" s="112"/>
      <c r="D9" s="112"/>
      <c r="E9" s="112"/>
      <c r="F9" s="112"/>
      <c r="G9" s="112"/>
      <c r="H9" s="112"/>
      <c r="K9" s="113"/>
    </row>
    <row r="10" spans="1:12" ht="17.100000000000001" customHeight="1">
      <c r="A10" s="112"/>
      <c r="B10" s="112"/>
      <c r="C10" s="112"/>
      <c r="D10" s="112"/>
      <c r="E10" s="112"/>
      <c r="F10" s="112"/>
      <c r="G10" s="112"/>
      <c r="H10" s="112"/>
    </row>
    <row r="11" spans="1:12" ht="17.100000000000001" customHeight="1"/>
    <row r="12" spans="1:12" ht="17.100000000000001" customHeight="1">
      <c r="A12" s="111"/>
    </row>
    <row r="13" spans="1:12" ht="17.100000000000001" customHeight="1">
      <c r="L13" s="110"/>
    </row>
    <row r="14" spans="1:12">
      <c r="I14" s="114"/>
    </row>
  </sheetData>
  <phoneticPr fontId="2"/>
  <hyperlinks>
    <hyperlink ref="L2" location="目次!F8" display="目　次" xr:uid="{00000000-0004-0000-0500-000000000000}"/>
  </hyperlinks>
  <pageMargins left="0.86614173228346458" right="0.86614173228346458" top="0.98425196850393704" bottom="0.98425196850393704" header="0.51181102362204722" footer="0.51181102362204722"/>
  <pageSetup paperSize="9" scale="85"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J132"/>
  <sheetViews>
    <sheetView showGridLines="0" topLeftCell="C1" zoomScale="85" zoomScaleNormal="85" zoomScaleSheetLayoutView="100" workbookViewId="0">
      <pane ySplit="5" topLeftCell="A6" activePane="bottomLeft" state="frozen"/>
      <selection pane="bottomLeft" activeCell="H3" sqref="H3"/>
    </sheetView>
  </sheetViews>
  <sheetFormatPr defaultRowHeight="18.75"/>
  <cols>
    <col min="1" max="1" width="36.125" style="403" bestFit="1" customWidth="1"/>
    <col min="2" max="2" width="23.25" style="403" bestFit="1" customWidth="1"/>
    <col min="3" max="3" width="23.375" style="403" bestFit="1" customWidth="1"/>
    <col min="4" max="4" width="35.75" style="403" customWidth="1"/>
    <col min="5" max="5" width="14.125" style="403" bestFit="1" customWidth="1"/>
    <col min="6" max="6" width="38.25" style="403" bestFit="1" customWidth="1"/>
    <col min="7" max="7" width="9" style="403"/>
    <col min="8" max="8" width="12.125" style="403" customWidth="1"/>
    <col min="9" max="16384" width="9" style="403"/>
  </cols>
  <sheetData>
    <row r="1" spans="1:10" ht="15.75" customHeight="1">
      <c r="A1" s="3469" t="s">
        <v>3351</v>
      </c>
      <c r="B1" s="3469"/>
      <c r="C1" s="3469"/>
      <c r="D1" s="3469"/>
      <c r="E1" s="3469"/>
      <c r="F1" s="3469"/>
      <c r="G1" s="4029"/>
      <c r="H1" s="4029"/>
    </row>
    <row r="2" spans="1:10" ht="19.5" customHeight="1" thickBot="1">
      <c r="A2" s="4029"/>
      <c r="B2" s="4063"/>
      <c r="C2" s="4063"/>
      <c r="D2" s="4063"/>
      <c r="E2" s="4063"/>
      <c r="F2" s="4033" t="s">
        <v>6865</v>
      </c>
      <c r="G2" s="273"/>
      <c r="H2" s="273"/>
      <c r="I2" s="2482"/>
      <c r="J2" s="2482"/>
    </row>
    <row r="3" spans="1:10" ht="17.25" customHeight="1">
      <c r="A3" s="5768" t="s">
        <v>3350</v>
      </c>
      <c r="B3" s="5770" t="s">
        <v>3349</v>
      </c>
      <c r="C3" s="5770"/>
      <c r="D3" s="5770"/>
      <c r="E3" s="5770" t="s">
        <v>3348</v>
      </c>
      <c r="F3" s="5772" t="s">
        <v>3347</v>
      </c>
      <c r="G3" s="4029"/>
      <c r="H3" s="588" t="s">
        <v>8125</v>
      </c>
      <c r="I3" s="1421"/>
      <c r="J3" s="1421"/>
    </row>
    <row r="4" spans="1:10" ht="13.5" customHeight="1">
      <c r="A4" s="5769"/>
      <c r="B4" s="4028" t="s">
        <v>3346</v>
      </c>
      <c r="C4" s="4028" t="s">
        <v>3182</v>
      </c>
      <c r="D4" s="5771" t="s">
        <v>3225</v>
      </c>
      <c r="E4" s="5771"/>
      <c r="F4" s="5773"/>
      <c r="G4" s="4029"/>
      <c r="H4" s="4029"/>
      <c r="I4" s="1421"/>
      <c r="J4" s="1421"/>
    </row>
    <row r="5" spans="1:10" ht="13.5" customHeight="1">
      <c r="A5" s="5769"/>
      <c r="B5" s="4028" t="s">
        <v>3345</v>
      </c>
      <c r="C5" s="4028" t="s">
        <v>3345</v>
      </c>
      <c r="D5" s="5771"/>
      <c r="E5" s="5771"/>
      <c r="F5" s="5773"/>
      <c r="G5" s="4029"/>
      <c r="H5" s="4029"/>
      <c r="I5" s="1421"/>
      <c r="J5" s="1421"/>
    </row>
    <row r="6" spans="1:10">
      <c r="A6" s="1801" t="s">
        <v>3344</v>
      </c>
      <c r="B6" s="1802">
        <v>18477</v>
      </c>
      <c r="C6" s="4021">
        <v>14</v>
      </c>
      <c r="D6" s="4017" t="s">
        <v>3343</v>
      </c>
      <c r="E6" s="1803" t="s">
        <v>6536</v>
      </c>
      <c r="F6" s="1804" t="s">
        <v>3251</v>
      </c>
      <c r="G6" s="4029"/>
      <c r="H6" s="4029"/>
      <c r="I6" s="1421"/>
      <c r="J6" s="1421"/>
    </row>
    <row r="7" spans="1:10">
      <c r="A7" s="1805"/>
      <c r="B7" s="1806"/>
      <c r="C7" s="1807"/>
      <c r="D7" s="4010" t="s">
        <v>3342</v>
      </c>
      <c r="E7" s="1808"/>
      <c r="F7" s="1809" t="s">
        <v>6537</v>
      </c>
      <c r="G7" s="4029"/>
      <c r="H7" s="4029"/>
      <c r="I7" s="1421"/>
      <c r="J7" s="1421"/>
    </row>
    <row r="8" spans="1:10">
      <c r="A8" s="1805"/>
      <c r="B8" s="1806"/>
      <c r="C8" s="1807"/>
      <c r="D8" s="4010" t="s">
        <v>3341</v>
      </c>
      <c r="E8" s="1808"/>
      <c r="F8" s="1810"/>
      <c r="G8" s="4029"/>
      <c r="H8" s="4029"/>
      <c r="I8" s="1421"/>
      <c r="J8" s="1421"/>
    </row>
    <row r="9" spans="1:10">
      <c r="A9" s="1811"/>
      <c r="B9" s="1812"/>
      <c r="C9" s="1813"/>
      <c r="D9" s="4022"/>
      <c r="E9" s="1814"/>
      <c r="F9" s="1815"/>
      <c r="G9" s="4029"/>
      <c r="H9" s="4029"/>
      <c r="I9" s="1421"/>
      <c r="J9" s="1421"/>
    </row>
    <row r="10" spans="1:10">
      <c r="A10" s="1816" t="s">
        <v>3340</v>
      </c>
      <c r="B10" s="1802">
        <v>15000</v>
      </c>
      <c r="C10" s="4021">
        <v>589</v>
      </c>
      <c r="D10" s="4017" t="s">
        <v>3339</v>
      </c>
      <c r="E10" s="1803" t="s">
        <v>3338</v>
      </c>
      <c r="F10" s="1804" t="s">
        <v>3251</v>
      </c>
      <c r="G10" s="4029"/>
      <c r="H10" s="4029"/>
      <c r="I10" s="1421"/>
      <c r="J10" s="1421"/>
    </row>
    <row r="11" spans="1:10">
      <c r="A11" s="1817" t="s">
        <v>6538</v>
      </c>
      <c r="B11" s="1806"/>
      <c r="C11" s="4015" t="s">
        <v>3337</v>
      </c>
      <c r="D11" s="4010" t="s">
        <v>3336</v>
      </c>
      <c r="E11" s="1808"/>
      <c r="F11" s="1809" t="s">
        <v>3330</v>
      </c>
      <c r="G11" s="4029"/>
      <c r="H11" s="4029"/>
      <c r="I11" s="1421"/>
      <c r="J11" s="1421"/>
    </row>
    <row r="12" spans="1:10">
      <c r="A12" s="1817"/>
      <c r="B12" s="1806"/>
      <c r="C12" s="1807"/>
      <c r="D12" s="4010" t="s">
        <v>3335</v>
      </c>
      <c r="E12" s="1808"/>
      <c r="F12" s="1810"/>
      <c r="G12" s="4029"/>
      <c r="H12" s="4029"/>
      <c r="I12" s="1421"/>
      <c r="J12" s="1421"/>
    </row>
    <row r="13" spans="1:10">
      <c r="A13" s="1805"/>
      <c r="B13" s="1806"/>
      <c r="C13" s="1807"/>
      <c r="D13" s="4010" t="s">
        <v>3334</v>
      </c>
      <c r="E13" s="1808"/>
      <c r="F13" s="1810"/>
      <c r="G13" s="4029"/>
      <c r="H13" s="4029"/>
      <c r="I13" s="1421"/>
      <c r="J13" s="1421"/>
    </row>
    <row r="14" spans="1:10">
      <c r="A14" s="1811"/>
      <c r="B14" s="1812"/>
      <c r="C14" s="1813"/>
      <c r="D14" s="4022"/>
      <c r="E14" s="1814"/>
      <c r="F14" s="1815"/>
      <c r="G14" s="4029"/>
      <c r="H14" s="4029"/>
      <c r="I14" s="1421"/>
      <c r="J14" s="1421"/>
    </row>
    <row r="15" spans="1:10">
      <c r="A15" s="1801" t="s">
        <v>6539</v>
      </c>
      <c r="B15" s="1803" t="s">
        <v>3241</v>
      </c>
      <c r="C15" s="1818" t="s">
        <v>3241</v>
      </c>
      <c r="D15" s="4017" t="s">
        <v>3333</v>
      </c>
      <c r="E15" s="1803" t="s">
        <v>6540</v>
      </c>
      <c r="F15" s="1804" t="s">
        <v>3251</v>
      </c>
      <c r="G15" s="4029"/>
      <c r="H15" s="4029"/>
      <c r="I15" s="1421"/>
      <c r="J15" s="1421"/>
    </row>
    <row r="16" spans="1:10">
      <c r="A16" s="1805" t="s">
        <v>3332</v>
      </c>
      <c r="B16" s="1808"/>
      <c r="C16" s="1807"/>
      <c r="D16" s="4010" t="s">
        <v>3331</v>
      </c>
      <c r="E16" s="1808"/>
      <c r="F16" s="1809" t="s">
        <v>3330</v>
      </c>
      <c r="G16" s="4029"/>
      <c r="H16" s="4029"/>
      <c r="I16" s="1421"/>
      <c r="J16" s="1421"/>
    </row>
    <row r="17" spans="1:10">
      <c r="A17" s="1805"/>
      <c r="B17" s="1808"/>
      <c r="C17" s="1807"/>
      <c r="D17" s="4010" t="s">
        <v>3329</v>
      </c>
      <c r="E17" s="1808"/>
      <c r="F17" s="1810"/>
      <c r="G17" s="4029"/>
      <c r="H17" s="4029"/>
      <c r="I17" s="1421"/>
      <c r="J17" s="1421"/>
    </row>
    <row r="18" spans="1:10">
      <c r="A18" s="1811"/>
      <c r="B18" s="1814"/>
      <c r="C18" s="1813"/>
      <c r="D18" s="4022"/>
      <c r="E18" s="1814"/>
      <c r="F18" s="1815"/>
      <c r="G18" s="4029"/>
      <c r="H18" s="4029"/>
      <c r="I18" s="1421"/>
      <c r="J18" s="1421"/>
    </row>
    <row r="19" spans="1:10">
      <c r="A19" s="1816" t="s">
        <v>3328</v>
      </c>
      <c r="B19" s="4025"/>
      <c r="C19" s="4014"/>
      <c r="D19" s="4017"/>
      <c r="E19" s="4017"/>
      <c r="F19" s="1804" t="s">
        <v>3251</v>
      </c>
      <c r="G19" s="4029"/>
      <c r="H19" s="4029"/>
      <c r="I19" s="1421"/>
      <c r="J19" s="1421"/>
    </row>
    <row r="20" spans="1:10">
      <c r="A20" s="1817" t="s">
        <v>6541</v>
      </c>
      <c r="B20" s="4019">
        <v>15322</v>
      </c>
      <c r="C20" s="4009">
        <v>123</v>
      </c>
      <c r="D20" s="4010" t="s">
        <v>3327</v>
      </c>
      <c r="E20" s="4010" t="s">
        <v>6542</v>
      </c>
      <c r="F20" s="1809" t="s">
        <v>6537</v>
      </c>
      <c r="G20" s="4029"/>
      <c r="H20" s="4029"/>
      <c r="I20" s="1421"/>
      <c r="J20" s="1421"/>
    </row>
    <row r="21" spans="1:10">
      <c r="A21" s="1817" t="s">
        <v>6543</v>
      </c>
      <c r="B21" s="4019">
        <v>6874</v>
      </c>
      <c r="C21" s="4009">
        <v>89</v>
      </c>
      <c r="D21" s="4010" t="s">
        <v>3326</v>
      </c>
      <c r="E21" s="4010" t="s">
        <v>6544</v>
      </c>
      <c r="F21" s="1810"/>
      <c r="G21" s="4029"/>
      <c r="H21" s="4029"/>
      <c r="I21" s="1421"/>
      <c r="J21" s="1421"/>
    </row>
    <row r="22" spans="1:10">
      <c r="A22" s="1805"/>
      <c r="B22" s="1808"/>
      <c r="C22" s="4015" t="s">
        <v>3325</v>
      </c>
      <c r="D22" s="1808"/>
      <c r="E22" s="1808"/>
      <c r="F22" s="1810"/>
      <c r="G22" s="4029"/>
      <c r="H22" s="4029"/>
      <c r="I22" s="1421"/>
      <c r="J22" s="1421"/>
    </row>
    <row r="23" spans="1:10">
      <c r="A23" s="1811"/>
      <c r="B23" s="1814"/>
      <c r="C23" s="1819"/>
      <c r="D23" s="1814"/>
      <c r="E23" s="1814"/>
      <c r="F23" s="1815"/>
      <c r="G23" s="4029"/>
      <c r="H23" s="4029"/>
      <c r="I23" s="1421"/>
      <c r="J23" s="1421"/>
    </row>
    <row r="24" spans="1:10">
      <c r="A24" s="1816" t="s">
        <v>1175</v>
      </c>
      <c r="B24" s="1802">
        <v>20127</v>
      </c>
      <c r="C24" s="1802">
        <v>1212</v>
      </c>
      <c r="D24" s="4017" t="s">
        <v>3324</v>
      </c>
      <c r="E24" s="4017" t="s">
        <v>6545</v>
      </c>
      <c r="F24" s="1804" t="s">
        <v>3242</v>
      </c>
      <c r="G24" s="4029"/>
      <c r="H24" s="4029"/>
      <c r="I24" s="1421"/>
      <c r="J24" s="1421"/>
    </row>
    <row r="25" spans="1:10">
      <c r="A25" s="1817" t="s">
        <v>3323</v>
      </c>
      <c r="B25" s="1806"/>
      <c r="C25" s="1806"/>
      <c r="D25" s="4010" t="s">
        <v>3322</v>
      </c>
      <c r="E25" s="4010"/>
      <c r="F25" s="1809" t="s">
        <v>6546</v>
      </c>
      <c r="G25" s="4029"/>
      <c r="H25" s="4029"/>
      <c r="I25" s="1421"/>
      <c r="J25" s="1421"/>
    </row>
    <row r="26" spans="1:10">
      <c r="A26" s="1817"/>
      <c r="B26" s="1806"/>
      <c r="C26" s="1806"/>
      <c r="D26" s="4010" t="s">
        <v>3321</v>
      </c>
      <c r="E26" s="4010"/>
      <c r="F26" s="1809" t="s">
        <v>3320</v>
      </c>
      <c r="G26" s="4029"/>
      <c r="H26" s="4029"/>
      <c r="I26" s="1421"/>
      <c r="J26" s="1421"/>
    </row>
    <row r="27" spans="1:10">
      <c r="A27" s="1805"/>
      <c r="B27" s="1806"/>
      <c r="C27" s="1806"/>
      <c r="D27" s="4010" t="s">
        <v>3319</v>
      </c>
      <c r="E27" s="4010" t="s">
        <v>6547</v>
      </c>
      <c r="F27" s="1810"/>
      <c r="G27" s="4029"/>
      <c r="H27" s="4029"/>
      <c r="I27" s="1421"/>
      <c r="J27" s="1421"/>
    </row>
    <row r="28" spans="1:10">
      <c r="A28" s="1805"/>
      <c r="B28" s="1806"/>
      <c r="C28" s="1806"/>
      <c r="D28" s="4010" t="s">
        <v>3318</v>
      </c>
      <c r="E28" s="4010" t="s">
        <v>6548</v>
      </c>
      <c r="F28" s="1810"/>
      <c r="G28" s="4029"/>
      <c r="H28" s="4029"/>
      <c r="I28" s="1421"/>
      <c r="J28" s="1421"/>
    </row>
    <row r="29" spans="1:10">
      <c r="A29" s="1805" t="s">
        <v>3317</v>
      </c>
      <c r="B29" s="1806">
        <v>10185</v>
      </c>
      <c r="C29" s="1808" t="s">
        <v>93</v>
      </c>
      <c r="D29" s="1808" t="s">
        <v>3316</v>
      </c>
      <c r="E29" s="1808" t="s">
        <v>6545</v>
      </c>
      <c r="F29" s="1810"/>
      <c r="G29" s="4029"/>
      <c r="H29" s="4029"/>
      <c r="I29" s="1421"/>
      <c r="J29" s="1421"/>
    </row>
    <row r="30" spans="1:10">
      <c r="A30" s="1811"/>
      <c r="B30" s="1812"/>
      <c r="C30" s="1814"/>
      <c r="D30" s="1814"/>
      <c r="E30" s="1814"/>
      <c r="F30" s="1815"/>
      <c r="G30" s="4029"/>
      <c r="H30" s="4029"/>
      <c r="I30" s="1421"/>
      <c r="J30" s="1421"/>
    </row>
    <row r="31" spans="1:10">
      <c r="A31" s="1801" t="s">
        <v>3315</v>
      </c>
      <c r="B31" s="1802">
        <v>10000</v>
      </c>
      <c r="C31" s="1820" t="s">
        <v>6549</v>
      </c>
      <c r="D31" s="4017" t="s">
        <v>3314</v>
      </c>
      <c r="E31" s="1803" t="s">
        <v>6550</v>
      </c>
      <c r="F31" s="1804" t="s">
        <v>3242</v>
      </c>
      <c r="G31" s="4029"/>
      <c r="H31" s="4029"/>
      <c r="I31" s="1421"/>
      <c r="J31" s="1421"/>
    </row>
    <row r="32" spans="1:10">
      <c r="A32" s="1805"/>
      <c r="B32" s="1806"/>
      <c r="C32" s="1808"/>
      <c r="D32" s="4010" t="s">
        <v>6684</v>
      </c>
      <c r="E32" s="1808"/>
      <c r="F32" s="1809" t="s">
        <v>6546</v>
      </c>
      <c r="G32" s="4029"/>
      <c r="H32" s="4029"/>
      <c r="I32" s="1421"/>
      <c r="J32" s="1421"/>
    </row>
    <row r="33" spans="1:10">
      <c r="A33" s="1811"/>
      <c r="B33" s="1812"/>
      <c r="C33" s="1814"/>
      <c r="D33" s="4022" t="s">
        <v>6685</v>
      </c>
      <c r="E33" s="1814"/>
      <c r="F33" s="1821"/>
      <c r="G33" s="4029"/>
      <c r="H33" s="4029"/>
      <c r="I33" s="1421"/>
      <c r="J33" s="1421"/>
    </row>
    <row r="34" spans="1:10">
      <c r="A34" s="1801" t="s">
        <v>3313</v>
      </c>
      <c r="B34" s="1802">
        <v>18777</v>
      </c>
      <c r="C34" s="1803" t="s">
        <v>93</v>
      </c>
      <c r="D34" s="4017" t="s">
        <v>3298</v>
      </c>
      <c r="E34" s="1803" t="s">
        <v>3312</v>
      </c>
      <c r="F34" s="1804" t="s">
        <v>3251</v>
      </c>
      <c r="G34" s="4029"/>
      <c r="H34" s="4029"/>
      <c r="I34" s="1421"/>
      <c r="J34" s="1421"/>
    </row>
    <row r="35" spans="1:10">
      <c r="A35" s="1805"/>
      <c r="B35" s="1806"/>
      <c r="C35" s="1808"/>
      <c r="D35" s="4010" t="s">
        <v>3297</v>
      </c>
      <c r="E35" s="1808"/>
      <c r="F35" s="1809" t="s">
        <v>6537</v>
      </c>
      <c r="G35" s="4029"/>
      <c r="H35" s="4029"/>
      <c r="I35" s="1421"/>
      <c r="J35" s="1421"/>
    </row>
    <row r="36" spans="1:10">
      <c r="A36" s="1811"/>
      <c r="B36" s="1812"/>
      <c r="C36" s="1814"/>
      <c r="D36" s="4022"/>
      <c r="E36" s="1814"/>
      <c r="F36" s="1821"/>
      <c r="G36" s="4029"/>
      <c r="H36" s="4029"/>
      <c r="I36" s="1421"/>
      <c r="J36" s="1421"/>
    </row>
    <row r="37" spans="1:10">
      <c r="A37" s="1801" t="s">
        <v>3311</v>
      </c>
      <c r="B37" s="1802">
        <v>9000</v>
      </c>
      <c r="C37" s="1803" t="s">
        <v>93</v>
      </c>
      <c r="D37" s="4017" t="s">
        <v>3298</v>
      </c>
      <c r="E37" s="1803" t="s">
        <v>6551</v>
      </c>
      <c r="F37" s="1822" t="s">
        <v>3246</v>
      </c>
      <c r="G37" s="4029"/>
      <c r="H37" s="4029"/>
      <c r="I37" s="1421"/>
      <c r="J37" s="1421"/>
    </row>
    <row r="38" spans="1:10">
      <c r="A38" s="1805"/>
      <c r="B38" s="1806"/>
      <c r="C38" s="1808"/>
      <c r="D38" s="4010" t="s">
        <v>3297</v>
      </c>
      <c r="E38" s="1808"/>
      <c r="F38" s="1810"/>
      <c r="G38" s="4029"/>
      <c r="H38" s="4029"/>
      <c r="I38" s="1421"/>
      <c r="J38" s="1421"/>
    </row>
    <row r="39" spans="1:10">
      <c r="A39" s="1811"/>
      <c r="B39" s="1812"/>
      <c r="C39" s="1814"/>
      <c r="D39" s="4022"/>
      <c r="E39" s="1814"/>
      <c r="F39" s="1815"/>
      <c r="G39" s="4029"/>
      <c r="H39" s="4029"/>
      <c r="I39" s="1421"/>
      <c r="J39" s="1421"/>
    </row>
    <row r="40" spans="1:10" ht="15.75" customHeight="1">
      <c r="A40" s="1816" t="s">
        <v>3310</v>
      </c>
      <c r="B40" s="4018">
        <v>10000</v>
      </c>
      <c r="C40" s="4025" t="s">
        <v>93</v>
      </c>
      <c r="D40" s="4017" t="s">
        <v>3298</v>
      </c>
      <c r="E40" s="4017" t="s">
        <v>6551</v>
      </c>
      <c r="F40" s="1822" t="s">
        <v>3246</v>
      </c>
      <c r="G40" s="4029"/>
      <c r="H40" s="4029"/>
      <c r="I40" s="1421"/>
      <c r="J40" s="1421"/>
    </row>
    <row r="41" spans="1:10" ht="15.75" customHeight="1">
      <c r="A41" s="1823"/>
      <c r="B41" s="4020"/>
      <c r="C41" s="4026"/>
      <c r="D41" s="4022" t="s">
        <v>6685</v>
      </c>
      <c r="E41" s="4022"/>
      <c r="F41" s="1824"/>
      <c r="G41" s="4029"/>
      <c r="H41" s="4029"/>
      <c r="I41" s="1421"/>
      <c r="J41" s="1421"/>
    </row>
    <row r="42" spans="1:10">
      <c r="A42" s="1816" t="s">
        <v>3309</v>
      </c>
      <c r="B42" s="1802">
        <v>1152</v>
      </c>
      <c r="C42" s="1803"/>
      <c r="D42" s="4017" t="s">
        <v>3308</v>
      </c>
      <c r="E42" s="1803" t="s">
        <v>6552</v>
      </c>
      <c r="F42" s="1804" t="s">
        <v>3242</v>
      </c>
      <c r="G42" s="4029"/>
      <c r="H42" s="4029"/>
      <c r="I42" s="1421"/>
      <c r="J42" s="1421"/>
    </row>
    <row r="43" spans="1:10">
      <c r="A43" s="1817" t="s">
        <v>3307</v>
      </c>
      <c r="B43" s="1806"/>
      <c r="C43" s="1808"/>
      <c r="D43" s="4010" t="s">
        <v>3306</v>
      </c>
      <c r="E43" s="1808"/>
      <c r="F43" s="1809" t="s">
        <v>6546</v>
      </c>
      <c r="G43" s="4029"/>
      <c r="H43" s="4029"/>
      <c r="I43" s="1421"/>
      <c r="J43" s="1421"/>
    </row>
    <row r="44" spans="1:10">
      <c r="A44" s="1805"/>
      <c r="B44" s="1806"/>
      <c r="C44" s="1808"/>
      <c r="D44" s="4010" t="s">
        <v>3290</v>
      </c>
      <c r="E44" s="1808"/>
      <c r="F44" s="1810"/>
      <c r="G44" s="4029"/>
      <c r="H44" s="4029"/>
      <c r="I44" s="1421"/>
      <c r="J44" s="1421"/>
    </row>
    <row r="45" spans="1:10">
      <c r="A45" s="1811"/>
      <c r="B45" s="1812"/>
      <c r="C45" s="1814"/>
      <c r="D45" s="4022"/>
      <c r="E45" s="1814"/>
      <c r="F45" s="1815"/>
      <c r="G45" s="4029"/>
      <c r="H45" s="4029"/>
      <c r="I45" s="1421"/>
      <c r="J45" s="1421"/>
    </row>
    <row r="46" spans="1:10">
      <c r="A46" s="1801" t="s">
        <v>3305</v>
      </c>
      <c r="B46" s="1802">
        <v>13235</v>
      </c>
      <c r="C46" s="4025" t="s">
        <v>6553</v>
      </c>
      <c r="D46" s="4017" t="s">
        <v>3304</v>
      </c>
      <c r="E46" s="1803" t="s">
        <v>6554</v>
      </c>
      <c r="F46" s="1804" t="s">
        <v>3251</v>
      </c>
      <c r="G46" s="4029"/>
      <c r="H46" s="4029"/>
      <c r="I46" s="1421"/>
      <c r="J46" s="1421"/>
    </row>
    <row r="47" spans="1:10">
      <c r="A47" s="1805"/>
      <c r="B47" s="1806"/>
      <c r="C47" s="1808"/>
      <c r="D47" s="4010" t="s">
        <v>6686</v>
      </c>
      <c r="E47" s="1808"/>
      <c r="F47" s="1809"/>
      <c r="G47" s="4029"/>
      <c r="H47" s="4029"/>
      <c r="I47" s="1421"/>
      <c r="J47" s="1421"/>
    </row>
    <row r="48" spans="1:10" ht="20.25" customHeight="1">
      <c r="A48" s="1811"/>
      <c r="B48" s="1812"/>
      <c r="C48" s="1814"/>
      <c r="D48" s="4022" t="s">
        <v>6687</v>
      </c>
      <c r="E48" s="1814"/>
      <c r="F48" s="1821" t="s">
        <v>6537</v>
      </c>
      <c r="G48" s="4029"/>
      <c r="H48" s="4029"/>
      <c r="I48" s="1421"/>
      <c r="J48" s="1421"/>
    </row>
    <row r="49" spans="1:10">
      <c r="A49" s="1816" t="s">
        <v>3303</v>
      </c>
      <c r="B49" s="4018">
        <v>12284</v>
      </c>
      <c r="C49" s="4025" t="s">
        <v>3241</v>
      </c>
      <c r="D49" s="4017" t="s">
        <v>3298</v>
      </c>
      <c r="E49" s="4017" t="s">
        <v>6555</v>
      </c>
      <c r="F49" s="1822" t="s">
        <v>3246</v>
      </c>
      <c r="G49" s="4029"/>
      <c r="H49" s="4029"/>
      <c r="I49" s="1421"/>
      <c r="J49" s="1421"/>
    </row>
    <row r="50" spans="1:10">
      <c r="A50" s="1823"/>
      <c r="B50" s="4020"/>
      <c r="C50" s="4026"/>
      <c r="D50" s="4022" t="s">
        <v>6687</v>
      </c>
      <c r="E50" s="4022"/>
      <c r="F50" s="1821"/>
      <c r="G50" s="4029"/>
      <c r="H50" s="4029"/>
      <c r="I50" s="1421"/>
      <c r="J50" s="1421"/>
    </row>
    <row r="51" spans="1:10">
      <c r="A51" s="1801" t="s">
        <v>3302</v>
      </c>
      <c r="B51" s="1802">
        <v>7800</v>
      </c>
      <c r="C51" s="1803" t="s">
        <v>3241</v>
      </c>
      <c r="D51" s="4017" t="s">
        <v>3298</v>
      </c>
      <c r="E51" s="1803" t="s">
        <v>6556</v>
      </c>
      <c r="F51" s="1822" t="s">
        <v>3246</v>
      </c>
      <c r="G51" s="4029"/>
      <c r="H51" s="4029"/>
      <c r="I51" s="1421"/>
      <c r="J51" s="1421"/>
    </row>
    <row r="52" spans="1:10">
      <c r="A52" s="1805"/>
      <c r="B52" s="1806"/>
      <c r="C52" s="1808"/>
      <c r="D52" s="4010" t="s">
        <v>3297</v>
      </c>
      <c r="E52" s="1808"/>
      <c r="F52" s="1810"/>
      <c r="G52" s="4029"/>
      <c r="H52" s="4029"/>
      <c r="I52" s="1421"/>
      <c r="J52" s="1421"/>
    </row>
    <row r="53" spans="1:10">
      <c r="A53" s="1811"/>
      <c r="B53" s="1812"/>
      <c r="C53" s="1814"/>
      <c r="D53" s="4022" t="s">
        <v>6687</v>
      </c>
      <c r="E53" s="1814"/>
      <c r="F53" s="1815"/>
      <c r="G53" s="4029"/>
      <c r="H53" s="4029"/>
      <c r="I53" s="1421"/>
      <c r="J53" s="1421"/>
    </row>
    <row r="54" spans="1:10">
      <c r="A54" s="1801" t="s">
        <v>3301</v>
      </c>
      <c r="B54" s="1802">
        <v>6876</v>
      </c>
      <c r="C54" s="4025" t="s">
        <v>3244</v>
      </c>
      <c r="D54" s="1803" t="s">
        <v>3300</v>
      </c>
      <c r="E54" s="1803" t="s">
        <v>6557</v>
      </c>
      <c r="F54" s="1822" t="s">
        <v>3246</v>
      </c>
      <c r="G54" s="4029"/>
      <c r="H54" s="4029"/>
      <c r="I54" s="1421"/>
      <c r="J54" s="1421"/>
    </row>
    <row r="55" spans="1:10">
      <c r="A55" s="1805"/>
      <c r="B55" s="1806"/>
      <c r="C55" s="4008" t="s">
        <v>3241</v>
      </c>
      <c r="D55" s="1808"/>
      <c r="E55" s="1808"/>
      <c r="F55" s="1810"/>
      <c r="G55" s="4029"/>
      <c r="H55" s="4029"/>
      <c r="I55" s="1421"/>
      <c r="J55" s="1421"/>
    </row>
    <row r="56" spans="1:10">
      <c r="A56" s="1811"/>
      <c r="B56" s="1812"/>
      <c r="C56" s="4026"/>
      <c r="D56" s="1814"/>
      <c r="E56" s="1814"/>
      <c r="F56" s="1815"/>
      <c r="G56" s="4029"/>
      <c r="H56" s="4029"/>
      <c r="I56" s="1421"/>
      <c r="J56" s="1421"/>
    </row>
    <row r="57" spans="1:10">
      <c r="A57" s="1801" t="s">
        <v>3299</v>
      </c>
      <c r="B57" s="1802">
        <v>9869</v>
      </c>
      <c r="C57" s="4025" t="s">
        <v>3244</v>
      </c>
      <c r="D57" s="1803" t="s">
        <v>3298</v>
      </c>
      <c r="E57" s="1803" t="s">
        <v>6558</v>
      </c>
      <c r="F57" s="1822" t="s">
        <v>3246</v>
      </c>
      <c r="G57" s="4029"/>
      <c r="H57" s="4029"/>
      <c r="I57" s="1421"/>
      <c r="J57" s="1421"/>
    </row>
    <row r="58" spans="1:10">
      <c r="A58" s="1805"/>
      <c r="B58" s="1806"/>
      <c r="C58" s="4008" t="s">
        <v>3241</v>
      </c>
      <c r="D58" s="1808"/>
      <c r="E58" s="1808"/>
      <c r="F58" s="1810"/>
      <c r="G58" s="4029"/>
      <c r="H58" s="4029"/>
      <c r="I58" s="1421"/>
      <c r="J58" s="1421"/>
    </row>
    <row r="59" spans="1:10">
      <c r="A59" s="1811"/>
      <c r="B59" s="1812"/>
      <c r="C59" s="4026"/>
      <c r="D59" s="1814"/>
      <c r="E59" s="1814"/>
      <c r="F59" s="1815"/>
      <c r="G59" s="4029"/>
      <c r="H59" s="4029"/>
      <c r="I59" s="1421"/>
      <c r="J59" s="1421"/>
    </row>
    <row r="60" spans="1:10">
      <c r="A60" s="1816" t="s">
        <v>6559</v>
      </c>
      <c r="B60" s="1802">
        <v>17917</v>
      </c>
      <c r="C60" s="1803" t="s">
        <v>93</v>
      </c>
      <c r="D60" s="4017" t="s">
        <v>3297</v>
      </c>
      <c r="E60" s="1803" t="s">
        <v>3296</v>
      </c>
      <c r="F60" s="1804" t="s">
        <v>3242</v>
      </c>
      <c r="G60" s="4029"/>
      <c r="H60" s="4029"/>
      <c r="I60" s="1421"/>
      <c r="J60" s="1421"/>
    </row>
    <row r="61" spans="1:10">
      <c r="A61" s="1817"/>
      <c r="B61" s="1806"/>
      <c r="C61" s="1808"/>
      <c r="D61" s="4010" t="s">
        <v>3290</v>
      </c>
      <c r="E61" s="1808"/>
      <c r="F61" s="1809" t="s">
        <v>6546</v>
      </c>
      <c r="G61" s="4029"/>
      <c r="H61" s="4029"/>
      <c r="I61" s="1421"/>
      <c r="J61" s="1421"/>
    </row>
    <row r="62" spans="1:10">
      <c r="A62" s="1805"/>
      <c r="B62" s="1806"/>
      <c r="C62" s="1808"/>
      <c r="D62" s="1808"/>
      <c r="E62" s="1808"/>
      <c r="F62" s="1809"/>
      <c r="G62" s="4029"/>
      <c r="H62" s="4029"/>
      <c r="I62" s="1421"/>
      <c r="J62" s="1421"/>
    </row>
    <row r="63" spans="1:10">
      <c r="A63" s="1811"/>
      <c r="B63" s="1812"/>
      <c r="C63" s="1814"/>
      <c r="D63" s="1814"/>
      <c r="E63" s="1814"/>
      <c r="F63" s="1821"/>
      <c r="G63" s="4029"/>
      <c r="H63" s="4029"/>
      <c r="I63" s="1421"/>
      <c r="J63" s="1421"/>
    </row>
    <row r="64" spans="1:10">
      <c r="A64" s="1801" t="s">
        <v>3295</v>
      </c>
      <c r="B64" s="1802">
        <v>41482</v>
      </c>
      <c r="C64" s="4025" t="s">
        <v>93</v>
      </c>
      <c r="D64" s="4017" t="s">
        <v>3294</v>
      </c>
      <c r="E64" s="1803" t="s">
        <v>6560</v>
      </c>
      <c r="F64" s="1804" t="s">
        <v>3242</v>
      </c>
      <c r="G64" s="4029"/>
      <c r="H64" s="4029"/>
      <c r="I64" s="1421"/>
      <c r="J64" s="1421"/>
    </row>
    <row r="65" spans="1:10">
      <c r="A65" s="1805"/>
      <c r="B65" s="1806"/>
      <c r="C65" s="4008" t="s">
        <v>3241</v>
      </c>
      <c r="D65" s="4010" t="s">
        <v>3290</v>
      </c>
      <c r="E65" s="1808"/>
      <c r="F65" s="1809" t="s">
        <v>6546</v>
      </c>
      <c r="G65" s="4029"/>
      <c r="H65" s="4029"/>
      <c r="I65" s="1421"/>
      <c r="J65" s="1421"/>
    </row>
    <row r="66" spans="1:10">
      <c r="A66" s="1811"/>
      <c r="B66" s="1812"/>
      <c r="C66" s="4026"/>
      <c r="D66" s="4022"/>
      <c r="E66" s="1814"/>
      <c r="F66" s="1821"/>
      <c r="G66" s="4029"/>
      <c r="H66" s="4029"/>
      <c r="I66" s="1421"/>
      <c r="J66" s="1421"/>
    </row>
    <row r="67" spans="1:10">
      <c r="A67" s="1805" t="s">
        <v>3293</v>
      </c>
      <c r="B67" s="1806">
        <v>8932</v>
      </c>
      <c r="C67" s="4008"/>
      <c r="D67" s="4010" t="s">
        <v>3292</v>
      </c>
      <c r="E67" s="1808" t="s">
        <v>3291</v>
      </c>
      <c r="F67" s="1809" t="s">
        <v>3246</v>
      </c>
      <c r="G67" s="4029"/>
      <c r="H67" s="4029"/>
      <c r="I67" s="1421"/>
      <c r="J67" s="1421"/>
    </row>
    <row r="68" spans="1:10">
      <c r="A68" s="1805"/>
      <c r="B68" s="1825"/>
      <c r="C68" s="1826"/>
      <c r="D68" s="1827" t="s">
        <v>6688</v>
      </c>
      <c r="E68" s="1828"/>
      <c r="F68" s="1809"/>
      <c r="G68" s="4029"/>
      <c r="H68" s="4029"/>
      <c r="I68" s="1421"/>
      <c r="J68" s="1421"/>
    </row>
    <row r="69" spans="1:10">
      <c r="A69" s="1805"/>
      <c r="B69" s="1806"/>
      <c r="C69" s="4008"/>
      <c r="D69" s="4010" t="s">
        <v>6687</v>
      </c>
      <c r="E69" s="1808"/>
      <c r="F69" s="1809"/>
      <c r="G69" s="4029"/>
      <c r="H69" s="4029"/>
      <c r="I69" s="1421"/>
      <c r="J69" s="1421"/>
    </row>
    <row r="70" spans="1:10">
      <c r="A70" s="1816" t="s">
        <v>3289</v>
      </c>
      <c r="B70" s="1803" t="s">
        <v>3241</v>
      </c>
      <c r="C70" s="1829">
        <v>830</v>
      </c>
      <c r="D70" s="1803" t="s">
        <v>3288</v>
      </c>
      <c r="E70" s="1803" t="s">
        <v>6547</v>
      </c>
      <c r="F70" s="1822" t="s">
        <v>3246</v>
      </c>
      <c r="G70" s="4029"/>
      <c r="H70" s="4029"/>
      <c r="I70" s="1421"/>
      <c r="J70" s="1421"/>
    </row>
    <row r="71" spans="1:10">
      <c r="A71" s="1823"/>
      <c r="B71" s="1814"/>
      <c r="C71" s="1814"/>
      <c r="D71" s="1814"/>
      <c r="E71" s="1814"/>
      <c r="F71" s="1815"/>
      <c r="G71" s="4029"/>
      <c r="H71" s="4029"/>
      <c r="I71" s="1421"/>
      <c r="J71" s="1421"/>
    </row>
    <row r="72" spans="1:10">
      <c r="A72" s="5774" t="s">
        <v>3287</v>
      </c>
      <c r="B72" s="5782">
        <v>3680</v>
      </c>
      <c r="C72" s="5782">
        <v>3358</v>
      </c>
      <c r="D72" s="4012" t="s">
        <v>3286</v>
      </c>
      <c r="E72" s="5780" t="s">
        <v>6561</v>
      </c>
      <c r="F72" s="4012" t="s">
        <v>3242</v>
      </c>
      <c r="G72" s="4029"/>
      <c r="H72" s="4029"/>
      <c r="I72" s="1421"/>
      <c r="J72" s="1421"/>
    </row>
    <row r="73" spans="1:10">
      <c r="A73" s="5775"/>
      <c r="B73" s="5783"/>
      <c r="C73" s="5783"/>
      <c r="D73" s="4016" t="s">
        <v>3278</v>
      </c>
      <c r="E73" s="5781"/>
      <c r="F73" s="4016" t="s">
        <v>6546</v>
      </c>
      <c r="G73" s="4029"/>
      <c r="H73" s="4029"/>
      <c r="I73" s="1421"/>
      <c r="J73" s="1421"/>
    </row>
    <row r="74" spans="1:10">
      <c r="A74" s="5775"/>
      <c r="B74" s="5783"/>
      <c r="C74" s="5783"/>
      <c r="D74" s="4016" t="s">
        <v>3282</v>
      </c>
      <c r="E74" s="5781"/>
      <c r="F74" s="1830"/>
      <c r="G74" s="4029"/>
      <c r="H74" s="4029"/>
      <c r="I74" s="1421"/>
      <c r="J74" s="1421"/>
    </row>
    <row r="75" spans="1:10">
      <c r="A75" s="5775"/>
      <c r="B75" s="5783"/>
      <c r="C75" s="5783"/>
      <c r="D75" s="4016" t="s">
        <v>3285</v>
      </c>
      <c r="E75" s="5781"/>
      <c r="F75" s="1830"/>
      <c r="G75" s="4029"/>
      <c r="H75" s="4029"/>
      <c r="I75" s="1421"/>
      <c r="J75" s="1421"/>
    </row>
    <row r="76" spans="1:10">
      <c r="A76" s="4013"/>
      <c r="B76" s="4020"/>
      <c r="C76" s="4020"/>
      <c r="D76" s="4013"/>
      <c r="E76" s="4022"/>
      <c r="F76" s="1831"/>
      <c r="G76" s="4029"/>
      <c r="H76" s="4029"/>
      <c r="I76" s="1421"/>
      <c r="J76" s="1421"/>
    </row>
    <row r="77" spans="1:10">
      <c r="A77" s="5774" t="s">
        <v>3284</v>
      </c>
      <c r="B77" s="5784"/>
      <c r="C77" s="5782">
        <v>2322</v>
      </c>
      <c r="D77" s="4012" t="s">
        <v>3283</v>
      </c>
      <c r="E77" s="5780" t="s">
        <v>6562</v>
      </c>
      <c r="F77" s="5774" t="s">
        <v>3237</v>
      </c>
      <c r="G77" s="4029"/>
      <c r="H77" s="4029"/>
      <c r="I77" s="1421"/>
      <c r="J77" s="1421"/>
    </row>
    <row r="78" spans="1:10">
      <c r="A78" s="5775"/>
      <c r="B78" s="5785"/>
      <c r="C78" s="5783"/>
      <c r="D78" s="4016" t="s">
        <v>3278</v>
      </c>
      <c r="E78" s="5781"/>
      <c r="F78" s="5775"/>
      <c r="G78" s="4029"/>
      <c r="H78" s="4029"/>
      <c r="I78" s="1421"/>
      <c r="J78" s="1421"/>
    </row>
    <row r="79" spans="1:10">
      <c r="A79" s="5775"/>
      <c r="B79" s="5785"/>
      <c r="C79" s="5783"/>
      <c r="D79" s="4016" t="s">
        <v>3282</v>
      </c>
      <c r="E79" s="5781"/>
      <c r="F79" s="5775"/>
      <c r="G79" s="4029"/>
      <c r="H79" s="4029"/>
      <c r="I79" s="1421"/>
      <c r="J79" s="1421"/>
    </row>
    <row r="80" spans="1:10">
      <c r="A80" s="5775"/>
      <c r="B80" s="5785"/>
      <c r="C80" s="5783"/>
      <c r="D80" s="4016" t="s">
        <v>3281</v>
      </c>
      <c r="E80" s="5781"/>
      <c r="F80" s="5775"/>
      <c r="G80" s="4029"/>
      <c r="H80" s="4029"/>
      <c r="I80" s="1421"/>
      <c r="J80" s="1421"/>
    </row>
    <row r="81" spans="1:10">
      <c r="A81" s="4013"/>
      <c r="B81" s="4026"/>
      <c r="C81" s="4020"/>
      <c r="D81" s="4013"/>
      <c r="E81" s="4022"/>
      <c r="F81" s="4013"/>
      <c r="G81" s="4029"/>
      <c r="H81" s="4029"/>
      <c r="I81" s="1421"/>
      <c r="J81" s="1421"/>
    </row>
    <row r="82" spans="1:10" ht="42.75">
      <c r="A82" s="4012" t="s">
        <v>6563</v>
      </c>
      <c r="B82" s="4018">
        <v>10898</v>
      </c>
      <c r="C82" s="4018">
        <v>1717</v>
      </c>
      <c r="D82" s="4012" t="s">
        <v>3280</v>
      </c>
      <c r="E82" s="4017" t="s">
        <v>6540</v>
      </c>
      <c r="F82" s="1822" t="s">
        <v>3246</v>
      </c>
      <c r="G82" s="4029"/>
      <c r="H82" s="4029"/>
      <c r="I82" s="1421"/>
      <c r="J82" s="1421"/>
    </row>
    <row r="83" spans="1:10">
      <c r="A83" s="4013"/>
      <c r="B83" s="4020"/>
      <c r="C83" s="4020"/>
      <c r="D83" s="4013"/>
      <c r="E83" s="4022"/>
      <c r="F83" s="4013"/>
      <c r="G83" s="4029"/>
      <c r="H83" s="4029"/>
      <c r="I83" s="1421"/>
      <c r="J83" s="1421"/>
    </row>
    <row r="84" spans="1:10">
      <c r="A84" s="5774" t="s">
        <v>7888</v>
      </c>
      <c r="B84" s="5782">
        <v>2500</v>
      </c>
      <c r="C84" s="5782">
        <v>1345</v>
      </c>
      <c r="D84" s="4012" t="s">
        <v>3279</v>
      </c>
      <c r="E84" s="5780" t="s">
        <v>6545</v>
      </c>
      <c r="F84" s="4012" t="s">
        <v>3242</v>
      </c>
      <c r="G84" s="4029"/>
      <c r="H84" s="4029"/>
      <c r="I84" s="1421"/>
      <c r="J84" s="1421"/>
    </row>
    <row r="85" spans="1:10">
      <c r="A85" s="5775"/>
      <c r="B85" s="5783"/>
      <c r="C85" s="5783"/>
      <c r="D85" s="4016" t="s">
        <v>3278</v>
      </c>
      <c r="E85" s="5781"/>
      <c r="F85" s="4016" t="s">
        <v>6546</v>
      </c>
      <c r="G85" s="4029"/>
      <c r="H85" s="4029"/>
      <c r="I85" s="1421"/>
      <c r="J85" s="1421"/>
    </row>
    <row r="86" spans="1:10">
      <c r="A86" s="5775"/>
      <c r="B86" s="5783"/>
      <c r="C86" s="5783"/>
      <c r="D86" s="4016" t="s">
        <v>3277</v>
      </c>
      <c r="E86" s="5781"/>
      <c r="F86" s="4016"/>
      <c r="G86" s="4029"/>
      <c r="H86" s="4029"/>
      <c r="I86" s="1421"/>
      <c r="J86" s="1421"/>
    </row>
    <row r="87" spans="1:10">
      <c r="A87" s="4013"/>
      <c r="B87" s="4020"/>
      <c r="C87" s="4020"/>
      <c r="D87" s="4013"/>
      <c r="E87" s="4022"/>
      <c r="F87" s="4013"/>
      <c r="G87" s="4029"/>
      <c r="H87" s="4029"/>
      <c r="I87" s="1421"/>
      <c r="J87" s="1421"/>
    </row>
    <row r="88" spans="1:10" ht="14.25" customHeight="1">
      <c r="A88" s="5774" t="s">
        <v>7889</v>
      </c>
      <c r="B88" s="5776"/>
      <c r="C88" s="5778">
        <v>515</v>
      </c>
      <c r="D88" s="4012" t="s">
        <v>3276</v>
      </c>
      <c r="E88" s="5780" t="s">
        <v>6564</v>
      </c>
      <c r="F88" s="4012" t="s">
        <v>3242</v>
      </c>
      <c r="G88" s="4029"/>
      <c r="H88" s="4029"/>
      <c r="I88" s="1421"/>
      <c r="J88" s="1421"/>
    </row>
    <row r="89" spans="1:10" ht="14.25" customHeight="1">
      <c r="A89" s="5775"/>
      <c r="B89" s="5777"/>
      <c r="C89" s="5779"/>
      <c r="D89" s="4016" t="s">
        <v>3275</v>
      </c>
      <c r="E89" s="5781"/>
      <c r="F89" s="4016" t="s">
        <v>6546</v>
      </c>
      <c r="G89" s="4029"/>
      <c r="H89" s="4029"/>
      <c r="I89" s="1421"/>
      <c r="J89" s="1421"/>
    </row>
    <row r="90" spans="1:10">
      <c r="A90" s="4013"/>
      <c r="B90" s="1832"/>
      <c r="C90" s="1819"/>
      <c r="D90" s="4013"/>
      <c r="E90" s="4022"/>
      <c r="F90" s="4013"/>
      <c r="G90" s="4029"/>
      <c r="H90" s="4029"/>
      <c r="I90" s="1421"/>
      <c r="J90" s="1421"/>
    </row>
    <row r="91" spans="1:10">
      <c r="A91" s="5774" t="s">
        <v>3274</v>
      </c>
      <c r="B91" s="5782">
        <v>1365</v>
      </c>
      <c r="C91" s="5786">
        <v>615</v>
      </c>
      <c r="D91" s="5774" t="s">
        <v>3273</v>
      </c>
      <c r="E91" s="5780" t="s">
        <v>3272</v>
      </c>
      <c r="F91" s="4012" t="s">
        <v>3242</v>
      </c>
      <c r="G91" s="4029"/>
      <c r="H91" s="4029"/>
      <c r="I91" s="1421"/>
      <c r="J91" s="1421"/>
    </row>
    <row r="92" spans="1:10">
      <c r="A92" s="5775"/>
      <c r="B92" s="5783"/>
      <c r="C92" s="5787"/>
      <c r="D92" s="5775"/>
      <c r="E92" s="5781"/>
      <c r="F92" s="4016" t="s">
        <v>6546</v>
      </c>
      <c r="G92" s="4029"/>
      <c r="H92" s="4029"/>
      <c r="I92" s="1421"/>
      <c r="J92" s="1421"/>
    </row>
    <row r="93" spans="1:10">
      <c r="A93" s="4013"/>
      <c r="B93" s="4020"/>
      <c r="C93" s="4024"/>
      <c r="D93" s="4013"/>
      <c r="E93" s="4022"/>
      <c r="F93" s="4013"/>
      <c r="G93" s="4029"/>
      <c r="H93" s="4029"/>
      <c r="I93" s="1421"/>
      <c r="J93" s="1421"/>
    </row>
    <row r="94" spans="1:10">
      <c r="A94" s="5774" t="s">
        <v>3271</v>
      </c>
      <c r="B94" s="5782">
        <v>2202</v>
      </c>
      <c r="C94" s="5786">
        <v>1198</v>
      </c>
      <c r="D94" s="4012" t="s">
        <v>3270</v>
      </c>
      <c r="E94" s="5780" t="s">
        <v>6565</v>
      </c>
      <c r="F94" s="5774" t="s">
        <v>3237</v>
      </c>
      <c r="G94" s="4029"/>
      <c r="H94" s="4029"/>
      <c r="I94" s="1421"/>
      <c r="J94" s="1421"/>
    </row>
    <row r="95" spans="1:10" ht="28.5">
      <c r="A95" s="5775"/>
      <c r="B95" s="5783"/>
      <c r="C95" s="5787"/>
      <c r="D95" s="4016" t="s">
        <v>3269</v>
      </c>
      <c r="E95" s="5781"/>
      <c r="F95" s="5775"/>
      <c r="G95" s="4029"/>
      <c r="H95" s="4029"/>
      <c r="I95" s="1421"/>
      <c r="J95" s="1421"/>
    </row>
    <row r="96" spans="1:10">
      <c r="A96" s="4013"/>
      <c r="B96" s="4020"/>
      <c r="C96" s="4024"/>
      <c r="D96" s="4013"/>
      <c r="E96" s="4022"/>
      <c r="F96" s="4013"/>
      <c r="G96" s="4029"/>
      <c r="H96" s="4029"/>
      <c r="I96" s="1421"/>
      <c r="J96" s="1421"/>
    </row>
    <row r="97" spans="1:10">
      <c r="A97" s="5774" t="s">
        <v>1121</v>
      </c>
      <c r="B97" s="5782">
        <v>2074</v>
      </c>
      <c r="C97" s="5786">
        <v>2184</v>
      </c>
      <c r="D97" s="5774" t="s">
        <v>3268</v>
      </c>
      <c r="E97" s="5780" t="s">
        <v>6566</v>
      </c>
      <c r="F97" s="4012" t="s">
        <v>3264</v>
      </c>
      <c r="G97" s="4029"/>
      <c r="H97" s="4029"/>
      <c r="I97" s="1421"/>
      <c r="J97" s="1421"/>
    </row>
    <row r="98" spans="1:10">
      <c r="A98" s="5788"/>
      <c r="B98" s="5789"/>
      <c r="C98" s="5790"/>
      <c r="D98" s="5788"/>
      <c r="E98" s="5791"/>
      <c r="F98" s="4013" t="s">
        <v>6546</v>
      </c>
      <c r="G98" s="4029"/>
      <c r="H98" s="4029"/>
      <c r="I98" s="1421"/>
      <c r="J98" s="1421"/>
    </row>
    <row r="99" spans="1:10">
      <c r="A99" s="5774" t="s">
        <v>3267</v>
      </c>
      <c r="B99" s="5782">
        <v>1451</v>
      </c>
      <c r="C99" s="5786">
        <v>253</v>
      </c>
      <c r="D99" s="5774" t="s">
        <v>3266</v>
      </c>
      <c r="E99" s="5780" t="s">
        <v>3265</v>
      </c>
      <c r="F99" s="4012" t="s">
        <v>3264</v>
      </c>
      <c r="G99" s="4029"/>
      <c r="H99" s="4029"/>
      <c r="I99" s="1421"/>
      <c r="J99" s="1421"/>
    </row>
    <row r="100" spans="1:10">
      <c r="A100" s="5788"/>
      <c r="B100" s="5789"/>
      <c r="C100" s="5790"/>
      <c r="D100" s="5788"/>
      <c r="E100" s="5791"/>
      <c r="F100" s="4013" t="s">
        <v>6546</v>
      </c>
      <c r="G100" s="4029"/>
      <c r="H100" s="4029"/>
      <c r="I100" s="1421"/>
      <c r="J100" s="1421"/>
    </row>
    <row r="101" spans="1:10">
      <c r="A101" s="4012" t="s">
        <v>3263</v>
      </c>
      <c r="B101" s="4018">
        <v>1167</v>
      </c>
      <c r="C101" s="4023">
        <v>110</v>
      </c>
      <c r="D101" s="4012" t="s">
        <v>3262</v>
      </c>
      <c r="E101" s="4017" t="s">
        <v>6567</v>
      </c>
      <c r="F101" s="4012" t="s">
        <v>3242</v>
      </c>
      <c r="G101" s="4029"/>
      <c r="H101" s="4029"/>
      <c r="I101" s="1421"/>
      <c r="J101" s="1421"/>
    </row>
    <row r="102" spans="1:10">
      <c r="A102" s="4016" t="s">
        <v>6568</v>
      </c>
      <c r="B102" s="4008" t="s">
        <v>3207</v>
      </c>
      <c r="C102" s="4027" t="s">
        <v>3207</v>
      </c>
      <c r="D102" s="4016" t="s">
        <v>3261</v>
      </c>
      <c r="E102" s="4010" t="s">
        <v>6569</v>
      </c>
      <c r="F102" s="4016" t="s">
        <v>6546</v>
      </c>
      <c r="G102" s="4029"/>
      <c r="H102" s="4029"/>
      <c r="I102" s="1421"/>
      <c r="J102" s="1421"/>
    </row>
    <row r="103" spans="1:10">
      <c r="A103" s="4013"/>
      <c r="B103" s="4026"/>
      <c r="C103" s="4024"/>
      <c r="D103" s="4013"/>
      <c r="E103" s="4022"/>
      <c r="F103" s="4013"/>
      <c r="G103" s="4029"/>
      <c r="H103" s="4029"/>
      <c r="I103" s="1421"/>
      <c r="J103" s="1421"/>
    </row>
    <row r="104" spans="1:10">
      <c r="A104" s="5774" t="s">
        <v>3260</v>
      </c>
      <c r="B104" s="5784" t="s">
        <v>3241</v>
      </c>
      <c r="C104" s="5786">
        <v>87</v>
      </c>
      <c r="D104" s="5774" t="s">
        <v>3258</v>
      </c>
      <c r="E104" s="5780" t="s">
        <v>6570</v>
      </c>
      <c r="F104" s="4012" t="s">
        <v>3242</v>
      </c>
      <c r="G104" s="4029"/>
      <c r="H104" s="4029"/>
      <c r="I104" s="1421"/>
      <c r="J104" s="1421"/>
    </row>
    <row r="105" spans="1:10">
      <c r="A105" s="5788"/>
      <c r="B105" s="5792"/>
      <c r="C105" s="5790"/>
      <c r="D105" s="5788"/>
      <c r="E105" s="5791"/>
      <c r="F105" s="4013" t="s">
        <v>6546</v>
      </c>
      <c r="G105" s="4029"/>
      <c r="H105" s="4029"/>
      <c r="I105" s="1421"/>
      <c r="J105" s="1421"/>
    </row>
    <row r="106" spans="1:10">
      <c r="A106" s="4012" t="s">
        <v>3259</v>
      </c>
      <c r="B106" s="4025" t="s">
        <v>3241</v>
      </c>
      <c r="C106" s="4023">
        <v>68</v>
      </c>
      <c r="D106" s="4012" t="s">
        <v>3258</v>
      </c>
      <c r="E106" s="4017" t="s">
        <v>6571</v>
      </c>
      <c r="F106" s="1822" t="s">
        <v>3246</v>
      </c>
      <c r="G106" s="4029"/>
      <c r="H106" s="4029"/>
      <c r="I106" s="1421"/>
      <c r="J106" s="1421"/>
    </row>
    <row r="107" spans="1:10">
      <c r="A107" s="4013"/>
      <c r="B107" s="4026"/>
      <c r="C107" s="4024"/>
      <c r="D107" s="4013"/>
      <c r="E107" s="4022"/>
      <c r="F107" s="4013"/>
      <c r="G107" s="4029"/>
      <c r="H107" s="4029"/>
      <c r="I107" s="1421"/>
      <c r="J107" s="1421"/>
    </row>
    <row r="108" spans="1:10">
      <c r="A108" s="4012" t="s">
        <v>3257</v>
      </c>
      <c r="B108" s="4018">
        <v>1322</v>
      </c>
      <c r="C108" s="4023">
        <v>299</v>
      </c>
      <c r="D108" s="4012" t="s">
        <v>3256</v>
      </c>
      <c r="E108" s="4017" t="s">
        <v>6571</v>
      </c>
      <c r="F108" s="1822" t="s">
        <v>3246</v>
      </c>
      <c r="G108" s="4029"/>
      <c r="H108" s="4029"/>
      <c r="I108" s="1421"/>
      <c r="J108" s="1421"/>
    </row>
    <row r="109" spans="1:10">
      <c r="A109" s="4013"/>
      <c r="B109" s="4020"/>
      <c r="C109" s="4024"/>
      <c r="D109" s="4013"/>
      <c r="E109" s="4022"/>
      <c r="F109" s="4013"/>
      <c r="G109" s="4029"/>
      <c r="H109" s="4029"/>
      <c r="I109" s="1421"/>
      <c r="J109" s="1421"/>
    </row>
    <row r="110" spans="1:10">
      <c r="A110" s="4012" t="s">
        <v>3255</v>
      </c>
      <c r="B110" s="4025"/>
      <c r="C110" s="4023">
        <v>403</v>
      </c>
      <c r="D110" s="4012" t="s">
        <v>3254</v>
      </c>
      <c r="E110" s="4017" t="s">
        <v>6572</v>
      </c>
      <c r="F110" s="1822" t="s">
        <v>3246</v>
      </c>
      <c r="G110" s="4029"/>
      <c r="H110" s="4029"/>
      <c r="I110" s="1421"/>
      <c r="J110" s="1421"/>
    </row>
    <row r="111" spans="1:10">
      <c r="A111" s="4013"/>
      <c r="B111" s="4026"/>
      <c r="C111" s="1819"/>
      <c r="D111" s="4013"/>
      <c r="E111" s="4022"/>
      <c r="F111" s="4013"/>
      <c r="G111" s="4029"/>
      <c r="H111" s="4029"/>
      <c r="I111" s="1421"/>
      <c r="J111" s="1421"/>
    </row>
    <row r="112" spans="1:10">
      <c r="A112" s="4012" t="s">
        <v>3253</v>
      </c>
      <c r="B112" s="4018">
        <v>3700</v>
      </c>
      <c r="C112" s="4014" t="s">
        <v>93</v>
      </c>
      <c r="D112" s="4012" t="s">
        <v>3252</v>
      </c>
      <c r="E112" s="4017" t="s">
        <v>6573</v>
      </c>
      <c r="F112" s="4012" t="s">
        <v>3251</v>
      </c>
      <c r="G112" s="4029"/>
      <c r="H112" s="4029"/>
      <c r="I112" s="1421"/>
      <c r="J112" s="1421"/>
    </row>
    <row r="113" spans="1:10">
      <c r="A113" s="4013"/>
      <c r="B113" s="4020"/>
      <c r="C113" s="1819"/>
      <c r="D113" s="4013"/>
      <c r="E113" s="4022"/>
      <c r="F113" s="4016" t="s">
        <v>3250</v>
      </c>
      <c r="G113" s="4029"/>
      <c r="H113" s="4029"/>
      <c r="I113" s="1421"/>
      <c r="J113" s="1421"/>
    </row>
    <row r="114" spans="1:10">
      <c r="A114" s="4012" t="s">
        <v>3249</v>
      </c>
      <c r="B114" s="4018">
        <v>1600</v>
      </c>
      <c r="C114" s="4014" t="s">
        <v>93</v>
      </c>
      <c r="D114" s="4012" t="s">
        <v>3248</v>
      </c>
      <c r="E114" s="4017" t="s">
        <v>3247</v>
      </c>
      <c r="F114" s="1822" t="s">
        <v>3246</v>
      </c>
      <c r="G114" s="4029"/>
      <c r="H114" s="4029"/>
      <c r="I114" s="1421"/>
      <c r="J114" s="1421"/>
    </row>
    <row r="115" spans="1:10">
      <c r="A115" s="4013"/>
      <c r="B115" s="4020"/>
      <c r="C115" s="1819"/>
      <c r="D115" s="4013"/>
      <c r="E115" s="4022"/>
      <c r="F115" s="4013"/>
      <c r="G115" s="4029"/>
      <c r="H115" s="4029"/>
      <c r="I115" s="1421"/>
      <c r="J115" s="1421"/>
    </row>
    <row r="116" spans="1:10">
      <c r="A116" s="5774" t="s">
        <v>3245</v>
      </c>
      <c r="B116" s="5782">
        <v>2730</v>
      </c>
      <c r="C116" s="4014" t="s">
        <v>3244</v>
      </c>
      <c r="D116" s="5774" t="s">
        <v>3243</v>
      </c>
      <c r="E116" s="5780" t="s">
        <v>6558</v>
      </c>
      <c r="F116" s="4012" t="s">
        <v>3242</v>
      </c>
      <c r="G116" s="4029"/>
      <c r="H116" s="4029"/>
      <c r="I116" s="1421"/>
      <c r="J116" s="1421"/>
    </row>
    <row r="117" spans="1:10">
      <c r="A117" s="5775"/>
      <c r="B117" s="5783"/>
      <c r="C117" s="4015" t="s">
        <v>3241</v>
      </c>
      <c r="D117" s="5775"/>
      <c r="E117" s="5781"/>
      <c r="F117" s="4016" t="s">
        <v>6546</v>
      </c>
      <c r="G117" s="4029"/>
      <c r="H117" s="4029"/>
      <c r="I117" s="1421"/>
      <c r="J117" s="1421"/>
    </row>
    <row r="118" spans="1:10">
      <c r="A118" s="4013"/>
      <c r="B118" s="4020"/>
      <c r="C118" s="1819"/>
      <c r="D118" s="4013"/>
      <c r="E118" s="4022"/>
      <c r="F118" s="4013"/>
      <c r="G118" s="4029"/>
      <c r="H118" s="4029"/>
      <c r="I118" s="1421"/>
      <c r="J118" s="1421"/>
    </row>
    <row r="119" spans="1:10">
      <c r="A119" s="4012" t="s">
        <v>3240</v>
      </c>
      <c r="B119" s="5782">
        <v>3750</v>
      </c>
      <c r="C119" s="5778">
        <v>117</v>
      </c>
      <c r="D119" s="5774" t="s">
        <v>6689</v>
      </c>
      <c r="E119" s="5780" t="s">
        <v>6574</v>
      </c>
      <c r="F119" s="5774" t="s">
        <v>3237</v>
      </c>
      <c r="G119" s="4029"/>
      <c r="H119" s="4029"/>
      <c r="I119" s="1421"/>
      <c r="J119" s="1421"/>
    </row>
    <row r="120" spans="1:10">
      <c r="A120" s="4013"/>
      <c r="B120" s="5789"/>
      <c r="C120" s="5793"/>
      <c r="D120" s="5788"/>
      <c r="E120" s="5791"/>
      <c r="F120" s="5788"/>
      <c r="G120" s="4029"/>
      <c r="H120" s="4029"/>
      <c r="I120" s="1421"/>
      <c r="J120" s="1421"/>
    </row>
    <row r="121" spans="1:10">
      <c r="A121" s="4012" t="s">
        <v>3239</v>
      </c>
      <c r="B121" s="5799">
        <v>924</v>
      </c>
      <c r="C121" s="5799" t="s">
        <v>93</v>
      </c>
      <c r="D121" s="5774" t="s">
        <v>3238</v>
      </c>
      <c r="E121" s="5780" t="s">
        <v>6575</v>
      </c>
      <c r="F121" s="5774" t="s">
        <v>3237</v>
      </c>
      <c r="G121" s="4029"/>
      <c r="H121" s="4029"/>
      <c r="I121" s="1421"/>
      <c r="J121" s="1421"/>
    </row>
    <row r="122" spans="1:10">
      <c r="A122" s="4016"/>
      <c r="B122" s="5800"/>
      <c r="C122" s="5800"/>
      <c r="D122" s="5775"/>
      <c r="E122" s="5781"/>
      <c r="F122" s="5775"/>
      <c r="G122" s="4029"/>
      <c r="H122" s="4029"/>
      <c r="I122" s="1421"/>
      <c r="J122" s="1421"/>
    </row>
    <row r="123" spans="1:10">
      <c r="A123" s="4013"/>
      <c r="B123" s="4026"/>
      <c r="C123" s="1819"/>
      <c r="D123" s="4013"/>
      <c r="E123" s="4022"/>
      <c r="F123" s="4013"/>
      <c r="G123" s="4029"/>
      <c r="H123" s="4029"/>
      <c r="I123" s="1421"/>
      <c r="J123" s="1421"/>
    </row>
    <row r="124" spans="1:10">
      <c r="A124" s="4016" t="s">
        <v>3236</v>
      </c>
      <c r="B124" s="5785"/>
      <c r="C124" s="5779">
        <v>516</v>
      </c>
      <c r="D124" s="4016" t="s">
        <v>3235</v>
      </c>
      <c r="E124" s="5781" t="s">
        <v>6565</v>
      </c>
      <c r="F124" s="4016" t="s">
        <v>3234</v>
      </c>
      <c r="G124" s="4029"/>
      <c r="H124" s="4029"/>
      <c r="I124" s="1421"/>
      <c r="J124" s="1421"/>
    </row>
    <row r="125" spans="1:10">
      <c r="A125" s="4016"/>
      <c r="B125" s="5785"/>
      <c r="C125" s="5779"/>
      <c r="D125" s="4016" t="s">
        <v>3233</v>
      </c>
      <c r="E125" s="5781"/>
      <c r="F125" s="4016" t="s">
        <v>6537</v>
      </c>
      <c r="G125" s="4029"/>
      <c r="H125" s="4029"/>
      <c r="I125" s="1421"/>
      <c r="J125" s="1421"/>
    </row>
    <row r="126" spans="1:10">
      <c r="A126" s="1830"/>
      <c r="B126" s="5785"/>
      <c r="C126" s="5779"/>
      <c r="D126" s="4016" t="s">
        <v>3232</v>
      </c>
      <c r="E126" s="5781"/>
      <c r="F126" s="1830"/>
      <c r="G126" s="4029"/>
      <c r="H126" s="4029"/>
      <c r="I126" s="1421"/>
      <c r="J126" s="1421"/>
    </row>
    <row r="127" spans="1:10">
      <c r="A127" s="1830"/>
      <c r="B127" s="5785"/>
      <c r="C127" s="5779"/>
      <c r="D127" s="4016" t="s">
        <v>3231</v>
      </c>
      <c r="E127" s="5781"/>
      <c r="F127" s="1830"/>
      <c r="G127" s="4029"/>
      <c r="H127" s="4029"/>
      <c r="I127" s="1421"/>
      <c r="J127" s="1421"/>
    </row>
    <row r="128" spans="1:10">
      <c r="A128" s="1830"/>
      <c r="B128" s="5785"/>
      <c r="C128" s="5779"/>
      <c r="D128" s="4010" t="s">
        <v>3230</v>
      </c>
      <c r="E128" s="5781"/>
      <c r="F128" s="1830"/>
      <c r="G128" s="4029"/>
      <c r="H128" s="4029"/>
      <c r="I128" s="1421"/>
      <c r="J128" s="1421"/>
    </row>
    <row r="129" spans="1:10" ht="19.5" thickBot="1">
      <c r="A129" s="1833"/>
      <c r="B129" s="5794"/>
      <c r="C129" s="5795"/>
      <c r="D129" s="1834"/>
      <c r="E129" s="5796"/>
      <c r="F129" s="1833"/>
      <c r="G129" s="4029"/>
      <c r="H129" s="4029"/>
      <c r="I129" s="1421"/>
      <c r="J129" s="1421"/>
    </row>
    <row r="130" spans="1:10">
      <c r="A130" s="5797" t="s">
        <v>3229</v>
      </c>
      <c r="B130" s="5798"/>
      <c r="C130" s="5798"/>
      <c r="D130" s="5798"/>
      <c r="E130" s="5798"/>
      <c r="F130" s="5798"/>
      <c r="G130" s="4029"/>
      <c r="H130" s="4029"/>
      <c r="I130" s="1421"/>
      <c r="J130" s="1421"/>
    </row>
    <row r="131" spans="1:10">
      <c r="A131" s="4011"/>
      <c r="B131" s="4011"/>
      <c r="C131" s="4011"/>
      <c r="D131" s="4011"/>
      <c r="E131" s="4011"/>
      <c r="F131" s="4011"/>
      <c r="G131" s="4029"/>
      <c r="H131" s="4029"/>
      <c r="I131" s="1421"/>
      <c r="J131" s="1421"/>
    </row>
    <row r="132" spans="1:10" ht="19.5">
      <c r="A132" s="407"/>
      <c r="B132" s="407"/>
      <c r="C132" s="407"/>
      <c r="D132" s="407"/>
      <c r="E132" s="407"/>
      <c r="F132" s="407"/>
    </row>
  </sheetData>
  <mergeCells count="65">
    <mergeCell ref="B124:B129"/>
    <mergeCell ref="C124:C129"/>
    <mergeCell ref="E124:E129"/>
    <mergeCell ref="A130:F130"/>
    <mergeCell ref="F119:F120"/>
    <mergeCell ref="B121:B122"/>
    <mergeCell ref="C121:C122"/>
    <mergeCell ref="D121:D122"/>
    <mergeCell ref="E121:E122"/>
    <mergeCell ref="F121:F122"/>
    <mergeCell ref="A116:A117"/>
    <mergeCell ref="B116:B117"/>
    <mergeCell ref="D116:D117"/>
    <mergeCell ref="E116:E117"/>
    <mergeCell ref="B119:B120"/>
    <mergeCell ref="C119:C120"/>
    <mergeCell ref="D119:D120"/>
    <mergeCell ref="E119:E120"/>
    <mergeCell ref="A99:A100"/>
    <mergeCell ref="B99:B100"/>
    <mergeCell ref="C99:C100"/>
    <mergeCell ref="D99:D100"/>
    <mergeCell ref="E99:E100"/>
    <mergeCell ref="A104:A105"/>
    <mergeCell ref="B104:B105"/>
    <mergeCell ref="C104:C105"/>
    <mergeCell ref="D104:D105"/>
    <mergeCell ref="E104:E105"/>
    <mergeCell ref="F94:F95"/>
    <mergeCell ref="A97:A98"/>
    <mergeCell ref="B97:B98"/>
    <mergeCell ref="C97:C98"/>
    <mergeCell ref="D97:D98"/>
    <mergeCell ref="E97:E98"/>
    <mergeCell ref="A94:A95"/>
    <mergeCell ref="B94:B95"/>
    <mergeCell ref="C94:C95"/>
    <mergeCell ref="E94:E95"/>
    <mergeCell ref="A91:A92"/>
    <mergeCell ref="B91:B92"/>
    <mergeCell ref="C91:C92"/>
    <mergeCell ref="D91:D92"/>
    <mergeCell ref="E91:E92"/>
    <mergeCell ref="F77:F80"/>
    <mergeCell ref="A84:A86"/>
    <mergeCell ref="B84:B86"/>
    <mergeCell ref="C84:C86"/>
    <mergeCell ref="E84:E86"/>
    <mergeCell ref="A88:A89"/>
    <mergeCell ref="B88:B89"/>
    <mergeCell ref="C88:C89"/>
    <mergeCell ref="E88:E89"/>
    <mergeCell ref="A72:A75"/>
    <mergeCell ref="B72:B75"/>
    <mergeCell ref="C72:C75"/>
    <mergeCell ref="E72:E75"/>
    <mergeCell ref="A77:A80"/>
    <mergeCell ref="B77:B80"/>
    <mergeCell ref="C77:C80"/>
    <mergeCell ref="E77:E80"/>
    <mergeCell ref="A3:A5"/>
    <mergeCell ref="B3:D3"/>
    <mergeCell ref="E3:E5"/>
    <mergeCell ref="F3:F5"/>
    <mergeCell ref="D4:D5"/>
  </mergeCells>
  <phoneticPr fontId="2"/>
  <hyperlinks>
    <hyperlink ref="H3" location="目次!F81" display="目　次" xr:uid="{00000000-0004-0000-4400-000000000000}"/>
  </hyperlinks>
  <pageMargins left="0.75" right="0.75" top="1" bottom="1" header="0.5" footer="0.5"/>
  <pageSetup paperSize="9" scale="46" fitToHeight="0" orientation="portrait" horizontalDpi="1200" verticalDpi="1200" r:id="rId1"/>
  <rowBreaks count="1" manualBreakCount="1">
    <brk id="69" max="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G45"/>
  <sheetViews>
    <sheetView showGridLines="0" workbookViewId="0">
      <selection activeCell="E3" sqref="E3"/>
    </sheetView>
  </sheetViews>
  <sheetFormatPr defaultRowHeight="18.75"/>
  <cols>
    <col min="1" max="1" width="21.375" style="599" bestFit="1" customWidth="1"/>
    <col min="2" max="2" width="41.375" style="599" bestFit="1" customWidth="1"/>
    <col min="3" max="3" width="30.625" style="522" bestFit="1" customWidth="1"/>
    <col min="4" max="16384" width="9" style="599"/>
  </cols>
  <sheetData>
    <row r="1" spans="1:7" ht="14.25" customHeight="1">
      <c r="A1" s="5807" t="s">
        <v>3373</v>
      </c>
      <c r="B1" s="5807"/>
      <c r="C1" s="5807"/>
      <c r="D1" s="4287"/>
      <c r="E1" s="4287"/>
      <c r="F1" s="600"/>
      <c r="G1" s="600"/>
    </row>
    <row r="2" spans="1:7" ht="13.5" customHeight="1" thickBot="1">
      <c r="A2" s="4287"/>
      <c r="B2" s="4287"/>
      <c r="C2" s="4288" t="s">
        <v>6867</v>
      </c>
      <c r="D2" s="2483"/>
      <c r="E2" s="2483"/>
      <c r="F2" s="524"/>
      <c r="G2" s="524"/>
    </row>
    <row r="3" spans="1:7" ht="20.100000000000001" customHeight="1">
      <c r="A3" s="4289" t="s">
        <v>3372</v>
      </c>
      <c r="B3" s="4290" t="s">
        <v>3371</v>
      </c>
      <c r="C3" s="4291" t="s">
        <v>3370</v>
      </c>
      <c r="D3" s="4287"/>
      <c r="E3" s="5207" t="s">
        <v>8125</v>
      </c>
      <c r="F3" s="600"/>
      <c r="G3" s="600"/>
    </row>
    <row r="4" spans="1:7" ht="18.75" customHeight="1">
      <c r="A4" s="4292" t="s">
        <v>6916</v>
      </c>
      <c r="B4" s="4293" t="s">
        <v>7069</v>
      </c>
      <c r="C4" s="4294" t="s">
        <v>6438</v>
      </c>
      <c r="D4" s="4287"/>
      <c r="E4" s="4287"/>
      <c r="F4" s="600"/>
      <c r="G4" s="600"/>
    </row>
    <row r="5" spans="1:7" ht="18.75" customHeight="1">
      <c r="A5" s="5808">
        <v>45409</v>
      </c>
      <c r="B5" s="4295" t="s">
        <v>7070</v>
      </c>
      <c r="C5" s="5805" t="s">
        <v>6460</v>
      </c>
      <c r="D5" s="4287"/>
      <c r="E5" s="4287"/>
      <c r="F5" s="600"/>
      <c r="G5" s="600"/>
    </row>
    <row r="6" spans="1:7" ht="18.75" customHeight="1">
      <c r="A6" s="5809"/>
      <c r="B6" s="4296" t="s">
        <v>7071</v>
      </c>
      <c r="C6" s="5806"/>
      <c r="D6" s="4287"/>
      <c r="E6" s="4287"/>
      <c r="F6" s="600"/>
      <c r="G6" s="600"/>
    </row>
    <row r="7" spans="1:7" s="524" customFormat="1" ht="18.75" customHeight="1">
      <c r="A7" s="4297">
        <v>45479</v>
      </c>
      <c r="B7" s="4298" t="s">
        <v>3369</v>
      </c>
      <c r="C7" s="4299" t="s">
        <v>3368</v>
      </c>
      <c r="D7" s="4287"/>
      <c r="E7" s="4287"/>
      <c r="F7" s="600"/>
      <c r="G7" s="600"/>
    </row>
    <row r="8" spans="1:7" s="524" customFormat="1" ht="18.75" customHeight="1">
      <c r="A8" s="4297">
        <v>45479</v>
      </c>
      <c r="B8" s="4295" t="s">
        <v>7072</v>
      </c>
      <c r="C8" s="4299" t="s">
        <v>2307</v>
      </c>
      <c r="D8" s="4287"/>
      <c r="E8" s="4287"/>
      <c r="F8" s="600"/>
      <c r="G8" s="600"/>
    </row>
    <row r="9" spans="1:7" ht="18.75" customHeight="1">
      <c r="A9" s="5810">
        <v>45508</v>
      </c>
      <c r="B9" s="4295" t="s">
        <v>7073</v>
      </c>
      <c r="C9" s="5805" t="s">
        <v>6917</v>
      </c>
      <c r="D9" s="4287"/>
      <c r="E9" s="4287"/>
      <c r="F9" s="600"/>
      <c r="G9" s="600"/>
    </row>
    <row r="10" spans="1:7" ht="18.75" customHeight="1">
      <c r="A10" s="5811"/>
      <c r="B10" s="4300" t="s">
        <v>3366</v>
      </c>
      <c r="C10" s="5806"/>
      <c r="D10" s="4287"/>
      <c r="E10" s="4287"/>
      <c r="F10" s="600"/>
      <c r="G10" s="600"/>
    </row>
    <row r="11" spans="1:7" ht="18.75" customHeight="1">
      <c r="A11" s="5811"/>
      <c r="B11" s="4295" t="s">
        <v>7073</v>
      </c>
      <c r="C11" s="5803" t="s">
        <v>6918</v>
      </c>
      <c r="D11" s="4287"/>
      <c r="E11" s="4287"/>
      <c r="F11" s="600"/>
      <c r="G11" s="600"/>
    </row>
    <row r="12" spans="1:7" ht="18.75" customHeight="1">
      <c r="A12" s="5812"/>
      <c r="B12" s="4301" t="s">
        <v>6461</v>
      </c>
      <c r="C12" s="5804"/>
      <c r="D12" s="4287"/>
      <c r="E12" s="4287"/>
      <c r="F12" s="600"/>
      <c r="G12" s="600"/>
    </row>
    <row r="13" spans="1:7" ht="18.75" customHeight="1">
      <c r="A13" s="5801" t="s">
        <v>6919</v>
      </c>
      <c r="B13" s="4295" t="s">
        <v>7073</v>
      </c>
      <c r="C13" s="5803" t="s">
        <v>6920</v>
      </c>
      <c r="D13" s="4287"/>
      <c r="E13" s="4287"/>
      <c r="F13" s="600"/>
      <c r="G13" s="600"/>
    </row>
    <row r="14" spans="1:7" ht="18.75" customHeight="1">
      <c r="A14" s="5802"/>
      <c r="B14" s="4300" t="s">
        <v>6462</v>
      </c>
      <c r="C14" s="5804"/>
      <c r="D14" s="4287"/>
      <c r="E14" s="4287"/>
      <c r="F14" s="600"/>
      <c r="G14" s="600"/>
    </row>
    <row r="15" spans="1:7" ht="18.75" customHeight="1">
      <c r="A15" s="5801" t="s">
        <v>6921</v>
      </c>
      <c r="B15" s="4295" t="s">
        <v>7073</v>
      </c>
      <c r="C15" s="5805" t="s">
        <v>6922</v>
      </c>
      <c r="D15" s="4287"/>
      <c r="E15" s="4287"/>
      <c r="F15" s="600"/>
      <c r="G15" s="600"/>
    </row>
    <row r="16" spans="1:7" ht="18.75" customHeight="1">
      <c r="A16" s="5802"/>
      <c r="B16" s="4300" t="s">
        <v>3365</v>
      </c>
      <c r="C16" s="5806"/>
      <c r="D16" s="4287"/>
      <c r="E16" s="4287"/>
      <c r="F16" s="600"/>
      <c r="G16" s="600"/>
    </row>
    <row r="17" spans="1:7" ht="27" customHeight="1">
      <c r="A17" s="4292" t="s">
        <v>6925</v>
      </c>
      <c r="B17" s="4302" t="s">
        <v>7074</v>
      </c>
      <c r="C17" s="4303" t="s">
        <v>6926</v>
      </c>
      <c r="D17" s="4287"/>
      <c r="E17" s="4287"/>
      <c r="F17" s="600"/>
      <c r="G17" s="600"/>
    </row>
    <row r="18" spans="1:7" ht="18.75" customHeight="1">
      <c r="A18" s="5801" t="s">
        <v>6923</v>
      </c>
      <c r="B18" s="4295" t="s">
        <v>7073</v>
      </c>
      <c r="C18" s="5805" t="s">
        <v>6924</v>
      </c>
      <c r="D18" s="4287"/>
      <c r="E18" s="4287"/>
      <c r="F18" s="600"/>
      <c r="G18" s="600"/>
    </row>
    <row r="19" spans="1:7" ht="18.75" customHeight="1">
      <c r="A19" s="5802"/>
      <c r="B19" s="4300" t="s">
        <v>3364</v>
      </c>
      <c r="C19" s="5806"/>
      <c r="D19" s="4287"/>
      <c r="E19" s="4287"/>
      <c r="F19" s="600"/>
      <c r="G19" s="600"/>
    </row>
    <row r="20" spans="1:7" ht="18.75" customHeight="1">
      <c r="A20" s="5801" t="s">
        <v>6929</v>
      </c>
      <c r="B20" s="4295" t="s">
        <v>7073</v>
      </c>
      <c r="C20" s="5805" t="s">
        <v>6931</v>
      </c>
      <c r="D20" s="4287"/>
      <c r="E20" s="4287"/>
      <c r="F20" s="600"/>
      <c r="G20" s="600"/>
    </row>
    <row r="21" spans="1:7" ht="18.75" customHeight="1">
      <c r="A21" s="5802"/>
      <c r="B21" s="4300" t="s">
        <v>6930</v>
      </c>
      <c r="C21" s="5806"/>
      <c r="D21" s="4287"/>
      <c r="E21" s="4287"/>
      <c r="F21" s="600"/>
      <c r="G21" s="600"/>
    </row>
    <row r="22" spans="1:7" ht="18.75" customHeight="1">
      <c r="A22" s="5801" t="s">
        <v>6933</v>
      </c>
      <c r="B22" s="4295" t="s">
        <v>7073</v>
      </c>
      <c r="C22" s="5805" t="s">
        <v>6917</v>
      </c>
      <c r="D22" s="4287"/>
      <c r="E22" s="4287"/>
      <c r="F22" s="600"/>
      <c r="G22" s="600"/>
    </row>
    <row r="23" spans="1:7" ht="18.75" customHeight="1">
      <c r="A23" s="5802"/>
      <c r="B23" s="4300" t="s">
        <v>6934</v>
      </c>
      <c r="C23" s="5806"/>
      <c r="D23" s="4287"/>
      <c r="E23" s="4287"/>
      <c r="F23" s="600"/>
      <c r="G23" s="600"/>
    </row>
    <row r="24" spans="1:7" ht="18.75" customHeight="1">
      <c r="A24" s="5801" t="s">
        <v>6935</v>
      </c>
      <c r="B24" s="4295" t="s">
        <v>7073</v>
      </c>
      <c r="C24" s="5803" t="s">
        <v>3359</v>
      </c>
      <c r="D24" s="4287"/>
      <c r="E24" s="4287"/>
      <c r="F24" s="600"/>
      <c r="G24" s="600"/>
    </row>
    <row r="25" spans="1:7" ht="18.75" customHeight="1">
      <c r="A25" s="5802"/>
      <c r="B25" s="4300" t="s">
        <v>6936</v>
      </c>
      <c r="C25" s="5804"/>
      <c r="D25" s="4287"/>
      <c r="E25" s="4287"/>
      <c r="F25" s="600"/>
      <c r="G25" s="600"/>
    </row>
    <row r="26" spans="1:7">
      <c r="A26" s="4304" t="s">
        <v>6927</v>
      </c>
      <c r="B26" s="4302" t="s">
        <v>6928</v>
      </c>
      <c r="C26" s="4303" t="s">
        <v>3358</v>
      </c>
      <c r="D26" s="4287"/>
      <c r="E26" s="4287"/>
      <c r="F26" s="600"/>
      <c r="G26" s="600"/>
    </row>
    <row r="27" spans="1:7" ht="18.75" customHeight="1">
      <c r="A27" s="5801" t="s">
        <v>6932</v>
      </c>
      <c r="B27" s="4295" t="s">
        <v>7073</v>
      </c>
      <c r="C27" s="5805" t="s">
        <v>3357</v>
      </c>
      <c r="D27" s="4287"/>
      <c r="E27" s="4287"/>
      <c r="F27" s="600"/>
      <c r="G27" s="600"/>
    </row>
    <row r="28" spans="1:7" ht="18.75" customHeight="1">
      <c r="A28" s="5814"/>
      <c r="B28" s="4305" t="s">
        <v>3356</v>
      </c>
      <c r="C28" s="5806"/>
      <c r="D28" s="4287"/>
      <c r="E28" s="4287"/>
      <c r="F28" s="600"/>
      <c r="G28" s="600"/>
    </row>
    <row r="29" spans="1:7" ht="15.75" customHeight="1">
      <c r="A29" s="5814"/>
      <c r="B29" s="4295" t="s">
        <v>7073</v>
      </c>
      <c r="C29" s="5803" t="s">
        <v>3361</v>
      </c>
      <c r="D29" s="4287"/>
      <c r="E29" s="4287"/>
      <c r="F29" s="600"/>
      <c r="G29" s="600"/>
    </row>
    <row r="30" spans="1:7" ht="15.75" customHeight="1">
      <c r="A30" s="5802"/>
      <c r="B30" s="4306" t="s">
        <v>3360</v>
      </c>
      <c r="C30" s="5804"/>
      <c r="D30" s="4287"/>
      <c r="E30" s="4287"/>
      <c r="F30" s="600"/>
      <c r="G30" s="600"/>
    </row>
    <row r="31" spans="1:7" ht="18.75" customHeight="1">
      <c r="A31" s="5801" t="s">
        <v>6937</v>
      </c>
      <c r="B31" s="4295" t="s">
        <v>7073</v>
      </c>
      <c r="C31" s="5805" t="s">
        <v>3363</v>
      </c>
      <c r="D31" s="4287"/>
      <c r="E31" s="4287"/>
      <c r="F31" s="600"/>
      <c r="G31" s="600"/>
    </row>
    <row r="32" spans="1:7" ht="18.75" customHeight="1">
      <c r="A32" s="5802"/>
      <c r="B32" s="4300" t="s">
        <v>3362</v>
      </c>
      <c r="C32" s="5806"/>
      <c r="D32" s="4287"/>
      <c r="E32" s="4287"/>
      <c r="F32" s="600"/>
      <c r="G32" s="600"/>
    </row>
    <row r="33" spans="1:7" ht="18.75" customHeight="1">
      <c r="A33" s="4304" t="s">
        <v>6938</v>
      </c>
      <c r="B33" s="4302" t="s">
        <v>7075</v>
      </c>
      <c r="C33" s="4303" t="s">
        <v>6939</v>
      </c>
      <c r="D33" s="4287"/>
      <c r="E33" s="4287"/>
      <c r="F33" s="600"/>
      <c r="G33" s="600"/>
    </row>
    <row r="34" spans="1:7" ht="18.75" customHeight="1">
      <c r="A34" s="4307" t="s">
        <v>6940</v>
      </c>
      <c r="B34" s="4302" t="s">
        <v>7076</v>
      </c>
      <c r="C34" s="4303" t="s">
        <v>6439</v>
      </c>
      <c r="D34" s="4287"/>
      <c r="E34" s="4287"/>
      <c r="F34" s="600"/>
      <c r="G34" s="600"/>
    </row>
    <row r="35" spans="1:7" ht="18.75" customHeight="1">
      <c r="A35" s="4307" t="s">
        <v>6463</v>
      </c>
      <c r="B35" s="4302" t="s">
        <v>3355</v>
      </c>
      <c r="C35" s="4303" t="s">
        <v>3354</v>
      </c>
      <c r="D35" s="4287"/>
      <c r="E35" s="4287"/>
      <c r="F35" s="600"/>
      <c r="G35" s="600"/>
    </row>
    <row r="36" spans="1:7" ht="18.75" customHeight="1" thickBot="1">
      <c r="A36" s="4292" t="s">
        <v>3353</v>
      </c>
      <c r="B36" s="4302" t="s">
        <v>6719</v>
      </c>
      <c r="C36" s="4303" t="s">
        <v>3352</v>
      </c>
      <c r="D36" s="4287"/>
      <c r="E36" s="4287"/>
      <c r="F36" s="600"/>
      <c r="G36" s="600"/>
    </row>
    <row r="37" spans="1:7" ht="20.100000000000001" customHeight="1">
      <c r="A37" s="5813" t="s">
        <v>6576</v>
      </c>
      <c r="B37" s="5813"/>
      <c r="C37" s="5813"/>
      <c r="D37" s="4287"/>
      <c r="E37" s="4287"/>
      <c r="F37" s="600"/>
      <c r="G37" s="600"/>
    </row>
    <row r="38" spans="1:7">
      <c r="A38" s="4287"/>
      <c r="B38" s="4287"/>
      <c r="C38" s="4308"/>
      <c r="D38" s="4287"/>
      <c r="E38" s="4287"/>
      <c r="F38" s="600"/>
      <c r="G38" s="600"/>
    </row>
    <row r="39" spans="1:7">
      <c r="A39" s="600"/>
      <c r="B39" s="600"/>
      <c r="C39" s="523"/>
    </row>
    <row r="40" spans="1:7">
      <c r="A40" s="600"/>
      <c r="B40" s="600"/>
      <c r="C40" s="523"/>
    </row>
    <row r="41" spans="1:7">
      <c r="A41" s="600"/>
      <c r="B41" s="600"/>
      <c r="C41" s="523"/>
    </row>
    <row r="42" spans="1:7">
      <c r="A42" s="600"/>
      <c r="B42" s="600"/>
      <c r="C42" s="523"/>
    </row>
    <row r="43" spans="1:7">
      <c r="A43" s="600"/>
      <c r="B43" s="600"/>
      <c r="C43" s="523"/>
    </row>
    <row r="44" spans="1:7">
      <c r="A44" s="600"/>
      <c r="B44" s="600"/>
      <c r="C44" s="523"/>
    </row>
    <row r="45" spans="1:7">
      <c r="A45" s="600"/>
      <c r="B45" s="600"/>
      <c r="C45" s="523"/>
    </row>
  </sheetData>
  <mergeCells count="24">
    <mergeCell ref="A20:A21"/>
    <mergeCell ref="C20:C21"/>
    <mergeCell ref="A31:A32"/>
    <mergeCell ref="C31:C32"/>
    <mergeCell ref="A37:C37"/>
    <mergeCell ref="A27:A30"/>
    <mergeCell ref="C27:C28"/>
    <mergeCell ref="C29:C30"/>
    <mergeCell ref="C24:C25"/>
    <mergeCell ref="A24:A25"/>
    <mergeCell ref="A22:A23"/>
    <mergeCell ref="C22:C23"/>
    <mergeCell ref="A1:C1"/>
    <mergeCell ref="A5:A6"/>
    <mergeCell ref="C5:C6"/>
    <mergeCell ref="C9:C10"/>
    <mergeCell ref="A9:A12"/>
    <mergeCell ref="C11:C12"/>
    <mergeCell ref="A13:A14"/>
    <mergeCell ref="C13:C14"/>
    <mergeCell ref="A15:A16"/>
    <mergeCell ref="C15:C16"/>
    <mergeCell ref="A18:A19"/>
    <mergeCell ref="C18:C19"/>
  </mergeCells>
  <phoneticPr fontId="2"/>
  <hyperlinks>
    <hyperlink ref="E3" location="目次!F82" display="目　次" xr:uid="{00000000-0004-0000-4500-000000000000}"/>
  </hyperlinks>
  <pageMargins left="0.75" right="0.75" top="1" bottom="0.51" header="0.5" footer="0.5"/>
  <pageSetup paperSize="9" scale="9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E39"/>
  <sheetViews>
    <sheetView showGridLines="0" workbookViewId="0">
      <selection activeCell="E2" sqref="E2"/>
    </sheetView>
  </sheetViews>
  <sheetFormatPr defaultRowHeight="18.75"/>
  <cols>
    <col min="1" max="1" width="10.25" style="173" bestFit="1" customWidth="1"/>
    <col min="2" max="2" width="36" style="173" bestFit="1" customWidth="1"/>
    <col min="3" max="3" width="29" style="173" customWidth="1"/>
    <col min="4" max="16384" width="9" style="173"/>
  </cols>
  <sheetData>
    <row r="1" spans="1:5" ht="14.25" customHeight="1">
      <c r="A1" s="5825" t="s">
        <v>3539</v>
      </c>
      <c r="B1" s="5816"/>
      <c r="C1" s="5816"/>
      <c r="D1" s="273"/>
      <c r="E1" s="174"/>
    </row>
    <row r="2" spans="1:5">
      <c r="A2" s="2375"/>
      <c r="B2" s="4029"/>
      <c r="C2" s="4029"/>
      <c r="D2" s="174"/>
      <c r="E2" s="588" t="s">
        <v>8125</v>
      </c>
    </row>
    <row r="3" spans="1:5" ht="89.25" customHeight="1" thickBot="1">
      <c r="A3" s="5823" t="s">
        <v>6721</v>
      </c>
      <c r="B3" s="5816"/>
      <c r="C3" s="5816"/>
      <c r="D3" s="174"/>
      <c r="E3" s="174"/>
    </row>
    <row r="4" spans="1:5">
      <c r="A4" s="2484" t="s">
        <v>3538</v>
      </c>
      <c r="B4" s="2485" t="s">
        <v>6722</v>
      </c>
      <c r="C4" s="2486" t="s">
        <v>6723</v>
      </c>
      <c r="D4" s="174"/>
      <c r="E4" s="174"/>
    </row>
    <row r="5" spans="1:5">
      <c r="A5" s="3961" t="s">
        <v>3537</v>
      </c>
      <c r="B5" s="5763" t="s">
        <v>3536</v>
      </c>
      <c r="C5" s="5826"/>
      <c r="D5" s="174"/>
      <c r="E5" s="174"/>
    </row>
    <row r="6" spans="1:5">
      <c r="A6" s="3961" t="s">
        <v>3228</v>
      </c>
      <c r="B6" s="5763" t="s">
        <v>6724</v>
      </c>
      <c r="C6" s="5826"/>
      <c r="D6" s="174"/>
      <c r="E6" s="174"/>
    </row>
    <row r="7" spans="1:5">
      <c r="A7" s="3961" t="s">
        <v>3535</v>
      </c>
      <c r="B7" s="5763" t="s">
        <v>3534</v>
      </c>
      <c r="C7" s="5826"/>
      <c r="D7" s="174"/>
      <c r="E7" s="174"/>
    </row>
    <row r="8" spans="1:5">
      <c r="A8" s="3961" t="s">
        <v>3533</v>
      </c>
      <c r="B8" s="4006" t="s">
        <v>6725</v>
      </c>
      <c r="C8" s="2487" t="s">
        <v>6726</v>
      </c>
      <c r="D8" s="174"/>
      <c r="E8" s="174"/>
    </row>
    <row r="9" spans="1:5">
      <c r="A9" s="3961" t="s">
        <v>3532</v>
      </c>
      <c r="B9" s="4006" t="s">
        <v>6727</v>
      </c>
      <c r="C9" s="2487" t="s">
        <v>6728</v>
      </c>
      <c r="D9" s="174"/>
      <c r="E9" s="174"/>
    </row>
    <row r="10" spans="1:5">
      <c r="A10" s="5827" t="s">
        <v>3531</v>
      </c>
      <c r="B10" s="3991" t="s">
        <v>6729</v>
      </c>
      <c r="C10" s="2488" t="s">
        <v>6730</v>
      </c>
      <c r="D10" s="174"/>
      <c r="E10" s="174"/>
    </row>
    <row r="11" spans="1:5">
      <c r="A11" s="5828"/>
      <c r="B11" s="3992" t="s">
        <v>6731</v>
      </c>
      <c r="C11" s="2489" t="s">
        <v>6732</v>
      </c>
      <c r="D11" s="174"/>
      <c r="E11" s="174"/>
    </row>
    <row r="12" spans="1:5" ht="19.5" thickBot="1">
      <c r="A12" s="2490" t="s">
        <v>3530</v>
      </c>
      <c r="B12" s="2491" t="s">
        <v>3529</v>
      </c>
      <c r="C12" s="2492" t="s">
        <v>3528</v>
      </c>
      <c r="D12" s="174"/>
      <c r="E12" s="174"/>
    </row>
    <row r="13" spans="1:5">
      <c r="A13" s="4043"/>
      <c r="B13" s="4029"/>
      <c r="C13" s="4029"/>
      <c r="D13" s="174"/>
      <c r="E13" s="174"/>
    </row>
    <row r="14" spans="1:5">
      <c r="A14" s="5823" t="s">
        <v>3527</v>
      </c>
      <c r="B14" s="5816"/>
      <c r="C14" s="5816"/>
      <c r="D14" s="174"/>
      <c r="E14" s="174"/>
    </row>
    <row r="15" spans="1:5">
      <c r="A15" s="5823" t="s">
        <v>6720</v>
      </c>
      <c r="B15" s="5816"/>
      <c r="C15" s="5816"/>
      <c r="D15" s="174"/>
      <c r="E15" s="174"/>
    </row>
    <row r="16" spans="1:5" ht="32.25" customHeight="1">
      <c r="A16" s="2493" t="s">
        <v>3522</v>
      </c>
      <c r="B16" s="5821" t="s">
        <v>6733</v>
      </c>
      <c r="C16" s="5822"/>
      <c r="D16" s="174"/>
      <c r="E16" s="174"/>
    </row>
    <row r="17" spans="1:5" ht="32.25" customHeight="1">
      <c r="A17" s="4035" t="s">
        <v>3521</v>
      </c>
      <c r="B17" s="5817" t="s">
        <v>6734</v>
      </c>
      <c r="C17" s="5818"/>
      <c r="D17" s="174"/>
      <c r="E17" s="174"/>
    </row>
    <row r="18" spans="1:5" ht="32.25" customHeight="1">
      <c r="A18" s="4035" t="s">
        <v>3520</v>
      </c>
      <c r="B18" s="5817" t="s">
        <v>6735</v>
      </c>
      <c r="C18" s="5818"/>
      <c r="D18" s="174"/>
      <c r="E18" s="174"/>
    </row>
    <row r="19" spans="1:5" ht="32.25" customHeight="1">
      <c r="A19" s="5824" t="s">
        <v>3519</v>
      </c>
      <c r="B19" s="5817" t="s">
        <v>6736</v>
      </c>
      <c r="C19" s="5818"/>
      <c r="D19" s="174"/>
      <c r="E19" s="174"/>
    </row>
    <row r="20" spans="1:5" ht="32.25" customHeight="1">
      <c r="A20" s="5824"/>
      <c r="B20" s="5817" t="s">
        <v>6737</v>
      </c>
      <c r="C20" s="5818"/>
      <c r="D20" s="174"/>
      <c r="E20" s="174"/>
    </row>
    <row r="21" spans="1:5" ht="32.25" customHeight="1">
      <c r="A21" s="5824"/>
      <c r="B21" s="5817" t="s">
        <v>6738</v>
      </c>
      <c r="C21" s="5818"/>
      <c r="D21" s="174"/>
      <c r="E21" s="174"/>
    </row>
    <row r="22" spans="1:5" ht="32.25" customHeight="1">
      <c r="A22" s="5824"/>
      <c r="B22" s="5817" t="s">
        <v>6739</v>
      </c>
      <c r="C22" s="5818"/>
      <c r="D22" s="174"/>
      <c r="E22" s="174"/>
    </row>
    <row r="23" spans="1:5" ht="41.25" customHeight="1">
      <c r="A23" s="4035" t="s">
        <v>3518</v>
      </c>
      <c r="B23" s="5817" t="s">
        <v>6740</v>
      </c>
      <c r="C23" s="5818"/>
      <c r="D23" s="174"/>
      <c r="E23" s="174"/>
    </row>
    <row r="24" spans="1:5" ht="32.25" customHeight="1">
      <c r="A24" s="2494" t="s">
        <v>3526</v>
      </c>
      <c r="B24" s="5819" t="s">
        <v>6741</v>
      </c>
      <c r="C24" s="5820"/>
      <c r="D24" s="174"/>
      <c r="E24" s="174"/>
    </row>
    <row r="25" spans="1:5">
      <c r="A25" s="4043"/>
      <c r="B25" s="4029"/>
      <c r="C25" s="4029"/>
      <c r="D25" s="174"/>
      <c r="E25" s="174"/>
    </row>
    <row r="26" spans="1:5" ht="13.5" customHeight="1">
      <c r="A26" s="5823" t="s">
        <v>6742</v>
      </c>
      <c r="B26" s="5816"/>
      <c r="C26" s="5816"/>
      <c r="D26" s="174"/>
      <c r="E26" s="174"/>
    </row>
    <row r="27" spans="1:5" ht="24.75" customHeight="1">
      <c r="A27" s="2493" t="s">
        <v>6743</v>
      </c>
      <c r="B27" s="4031" t="s">
        <v>6744</v>
      </c>
      <c r="C27" s="2495"/>
      <c r="D27" s="174"/>
      <c r="E27" s="174"/>
    </row>
    <row r="28" spans="1:5" ht="24.75" customHeight="1">
      <c r="A28" s="4035" t="s">
        <v>6745</v>
      </c>
      <c r="B28" s="4032" t="s">
        <v>3525</v>
      </c>
      <c r="C28" s="2495"/>
      <c r="D28" s="174"/>
      <c r="E28" s="174"/>
    </row>
    <row r="29" spans="1:5" ht="24.75" customHeight="1">
      <c r="A29" s="2494" t="s">
        <v>6746</v>
      </c>
      <c r="B29" s="4034" t="s">
        <v>3524</v>
      </c>
      <c r="C29" s="2495"/>
      <c r="D29" s="174"/>
      <c r="E29" s="174"/>
    </row>
    <row r="30" spans="1:5">
      <c r="A30" s="4043"/>
      <c r="B30" s="4029"/>
      <c r="C30" s="4029"/>
      <c r="D30" s="174"/>
      <c r="E30" s="174"/>
    </row>
    <row r="31" spans="1:5">
      <c r="A31" s="5823" t="s">
        <v>3523</v>
      </c>
      <c r="B31" s="5816"/>
      <c r="C31" s="5816"/>
      <c r="D31" s="174"/>
      <c r="E31" s="174"/>
    </row>
    <row r="32" spans="1:5" ht="25.5" customHeight="1">
      <c r="A32" s="2493" t="s">
        <v>3522</v>
      </c>
      <c r="B32" s="5821" t="s">
        <v>6747</v>
      </c>
      <c r="C32" s="5822"/>
      <c r="D32" s="174"/>
      <c r="E32" s="174"/>
    </row>
    <row r="33" spans="1:5" ht="26.25" customHeight="1">
      <c r="A33" s="4035" t="s">
        <v>3521</v>
      </c>
      <c r="B33" s="5817" t="s">
        <v>6748</v>
      </c>
      <c r="C33" s="5818"/>
      <c r="D33" s="174"/>
      <c r="E33" s="174"/>
    </row>
    <row r="34" spans="1:5" ht="41.25" customHeight="1">
      <c r="A34" s="4035" t="s">
        <v>3520</v>
      </c>
      <c r="B34" s="5817" t="s">
        <v>6749</v>
      </c>
      <c r="C34" s="5818"/>
      <c r="D34" s="174"/>
      <c r="E34" s="174"/>
    </row>
    <row r="35" spans="1:5" ht="107.25" customHeight="1">
      <c r="A35" s="4035" t="s">
        <v>3519</v>
      </c>
      <c r="B35" s="5817" t="s">
        <v>6750</v>
      </c>
      <c r="C35" s="5818"/>
      <c r="D35" s="174"/>
      <c r="E35" s="174"/>
    </row>
    <row r="36" spans="1:5" ht="55.5" customHeight="1">
      <c r="A36" s="4035" t="s">
        <v>3518</v>
      </c>
      <c r="B36" s="5817" t="s">
        <v>6751</v>
      </c>
      <c r="C36" s="5818"/>
      <c r="D36" s="174"/>
      <c r="E36" s="174"/>
    </row>
    <row r="37" spans="1:5" ht="20.25" customHeight="1">
      <c r="A37" s="2494" t="s">
        <v>6752</v>
      </c>
      <c r="B37" s="5819" t="s">
        <v>6753</v>
      </c>
      <c r="C37" s="5820"/>
      <c r="D37" s="174"/>
      <c r="E37" s="174"/>
    </row>
    <row r="38" spans="1:5">
      <c r="A38" s="4043"/>
      <c r="B38" s="4029"/>
      <c r="C38" s="4029"/>
      <c r="D38" s="174"/>
      <c r="E38" s="174"/>
    </row>
    <row r="39" spans="1:5">
      <c r="A39" s="5815" t="s">
        <v>3517</v>
      </c>
      <c r="B39" s="5816"/>
      <c r="C39" s="5816"/>
      <c r="D39" s="174"/>
      <c r="E39" s="174"/>
    </row>
  </sheetData>
  <mergeCells count="27">
    <mergeCell ref="A1:C1"/>
    <mergeCell ref="A3:C3"/>
    <mergeCell ref="A14:C14"/>
    <mergeCell ref="A15:C15"/>
    <mergeCell ref="B5:C5"/>
    <mergeCell ref="B6:C6"/>
    <mergeCell ref="B7:C7"/>
    <mergeCell ref="A10:A11"/>
    <mergeCell ref="B16:C16"/>
    <mergeCell ref="B17:C17"/>
    <mergeCell ref="B18:C18"/>
    <mergeCell ref="B19:C19"/>
    <mergeCell ref="B20:C20"/>
    <mergeCell ref="A39:C39"/>
    <mergeCell ref="B21:C21"/>
    <mergeCell ref="B22:C22"/>
    <mergeCell ref="B36:C36"/>
    <mergeCell ref="B37:C37"/>
    <mergeCell ref="B23:C23"/>
    <mergeCell ref="B24:C24"/>
    <mergeCell ref="B32:C32"/>
    <mergeCell ref="B33:C33"/>
    <mergeCell ref="B34:C34"/>
    <mergeCell ref="B35:C35"/>
    <mergeCell ref="A26:C26"/>
    <mergeCell ref="A31:C31"/>
    <mergeCell ref="A19:A22"/>
  </mergeCells>
  <phoneticPr fontId="2"/>
  <hyperlinks>
    <hyperlink ref="E2" location="目次!F83" display="目　次" xr:uid="{00000000-0004-0000-4600-000000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N47"/>
  <sheetViews>
    <sheetView showGridLines="0" zoomScaleNormal="100" workbookViewId="0">
      <selection activeCell="M2" sqref="M2"/>
    </sheetView>
  </sheetViews>
  <sheetFormatPr defaultRowHeight="13.5"/>
  <cols>
    <col min="1" max="1" width="3" style="536" customWidth="1"/>
    <col min="2" max="2" width="12.75" style="536" customWidth="1"/>
    <col min="3" max="3" width="6.125" style="536" customWidth="1"/>
    <col min="4" max="4" width="7.5" style="536" customWidth="1"/>
    <col min="5" max="5" width="10.125" style="536" customWidth="1"/>
    <col min="6" max="6" width="5.875" style="536" customWidth="1"/>
    <col min="7" max="7" width="7.5" style="536" customWidth="1"/>
    <col min="8" max="8" width="10" style="536" customWidth="1"/>
    <col min="9" max="9" width="5.75" style="537" customWidth="1"/>
    <col min="10" max="10" width="7.5" style="537" customWidth="1"/>
    <col min="11" max="11" width="9.375" style="537" customWidth="1"/>
    <col min="12" max="12" width="6.875" style="537" customWidth="1"/>
    <col min="13" max="16384" width="9" style="536"/>
  </cols>
  <sheetData>
    <row r="1" spans="1:14" ht="15" thickBot="1">
      <c r="A1" s="1835" t="s">
        <v>3558</v>
      </c>
      <c r="B1" s="2503"/>
      <c r="C1" s="2503"/>
      <c r="D1" s="2503"/>
      <c r="E1" s="2503"/>
      <c r="F1" s="2503"/>
      <c r="G1" s="2503"/>
      <c r="H1" s="2503"/>
      <c r="I1" s="2503"/>
      <c r="J1" s="2503"/>
      <c r="K1" s="2503"/>
      <c r="L1" s="2503"/>
      <c r="M1" s="2503"/>
      <c r="N1" s="2503"/>
    </row>
    <row r="2" spans="1:14" ht="18.75">
      <c r="A2" s="5833" t="s">
        <v>3557</v>
      </c>
      <c r="B2" s="5834"/>
      <c r="C2" s="5841">
        <v>2</v>
      </c>
      <c r="D2" s="5842"/>
      <c r="E2" s="5843"/>
      <c r="F2" s="5841">
        <v>3</v>
      </c>
      <c r="G2" s="5842"/>
      <c r="H2" s="5842"/>
      <c r="I2" s="5841">
        <v>4</v>
      </c>
      <c r="J2" s="5842"/>
      <c r="K2" s="5842"/>
      <c r="L2" s="2814"/>
      <c r="M2" s="590" t="s">
        <v>8125</v>
      </c>
      <c r="N2" s="2503"/>
    </row>
    <row r="3" spans="1:14">
      <c r="A3" s="5835"/>
      <c r="B3" s="5836"/>
      <c r="C3" s="1836" t="s">
        <v>3556</v>
      </c>
      <c r="D3" s="1836" t="s">
        <v>3555</v>
      </c>
      <c r="E3" s="1837" t="s">
        <v>3554</v>
      </c>
      <c r="F3" s="1836" t="s">
        <v>3556</v>
      </c>
      <c r="G3" s="1836" t="s">
        <v>3555</v>
      </c>
      <c r="H3" s="1837" t="s">
        <v>3554</v>
      </c>
      <c r="I3" s="3450" t="s">
        <v>3556</v>
      </c>
      <c r="J3" s="3450" t="s">
        <v>3555</v>
      </c>
      <c r="K3" s="3451" t="s">
        <v>3554</v>
      </c>
      <c r="L3" s="2815"/>
      <c r="M3" s="2503"/>
      <c r="N3" s="2503"/>
    </row>
    <row r="4" spans="1:14" ht="17.25" customHeight="1">
      <c r="A4" s="5837"/>
      <c r="B4" s="5838"/>
      <c r="C4" s="1838" t="s">
        <v>3553</v>
      </c>
      <c r="D4" s="1838" t="s">
        <v>3552</v>
      </c>
      <c r="E4" s="1839" t="s">
        <v>3551</v>
      </c>
      <c r="F4" s="1838" t="s">
        <v>3553</v>
      </c>
      <c r="G4" s="1838" t="s">
        <v>3552</v>
      </c>
      <c r="H4" s="1839" t="s">
        <v>3551</v>
      </c>
      <c r="I4" s="3452" t="s">
        <v>3553</v>
      </c>
      <c r="J4" s="3452" t="s">
        <v>3552</v>
      </c>
      <c r="K4" s="3453" t="s">
        <v>3551</v>
      </c>
      <c r="L4" s="2816"/>
      <c r="M4" s="2503"/>
      <c r="N4" s="2503"/>
    </row>
    <row r="5" spans="1:14" ht="20.100000000000001" customHeight="1">
      <c r="A5" s="5839" t="s">
        <v>3498</v>
      </c>
      <c r="B5" s="1840" t="s">
        <v>3548</v>
      </c>
      <c r="C5" s="1841">
        <v>29</v>
      </c>
      <c r="D5" s="1841">
        <v>1078</v>
      </c>
      <c r="E5" s="1842" t="s">
        <v>3241</v>
      </c>
      <c r="F5" s="2496">
        <v>40</v>
      </c>
      <c r="G5" s="2496">
        <v>3476</v>
      </c>
      <c r="H5" s="1842" t="s">
        <v>3241</v>
      </c>
      <c r="I5" s="2496">
        <v>32</v>
      </c>
      <c r="J5" s="2496">
        <v>11166</v>
      </c>
      <c r="K5" s="1842" t="s">
        <v>3241</v>
      </c>
      <c r="L5" s="1851"/>
      <c r="M5" s="2503"/>
      <c r="N5" s="2503"/>
    </row>
    <row r="6" spans="1:14" ht="20.100000000000001" customHeight="1">
      <c r="A6" s="5839"/>
      <c r="B6" s="1843" t="s">
        <v>3547</v>
      </c>
      <c r="C6" s="1841">
        <v>35</v>
      </c>
      <c r="D6" s="1841">
        <v>5412</v>
      </c>
      <c r="E6" s="1842" t="s">
        <v>3241</v>
      </c>
      <c r="F6" s="2496">
        <v>23</v>
      </c>
      <c r="G6" s="2496">
        <v>9632</v>
      </c>
      <c r="H6" s="1842" t="s">
        <v>3241</v>
      </c>
      <c r="I6" s="2496">
        <v>38</v>
      </c>
      <c r="J6" s="2496">
        <v>18955</v>
      </c>
      <c r="K6" s="1842" t="s">
        <v>3241</v>
      </c>
      <c r="L6" s="1851"/>
      <c r="M6" s="2503"/>
      <c r="N6" s="2503"/>
    </row>
    <row r="7" spans="1:14" ht="20.100000000000001" customHeight="1">
      <c r="A7" s="5839"/>
      <c r="B7" s="1843" t="s">
        <v>3546</v>
      </c>
      <c r="C7" s="1841">
        <v>15</v>
      </c>
      <c r="D7" s="1841">
        <v>1758</v>
      </c>
      <c r="E7" s="1842" t="s">
        <v>3241</v>
      </c>
      <c r="F7" s="2496">
        <v>12</v>
      </c>
      <c r="G7" s="2496">
        <v>2151</v>
      </c>
      <c r="H7" s="1842" t="s">
        <v>3241</v>
      </c>
      <c r="I7" s="2496">
        <v>11</v>
      </c>
      <c r="J7" s="2496">
        <v>7421</v>
      </c>
      <c r="K7" s="1842" t="s">
        <v>3241</v>
      </c>
      <c r="L7" s="1851"/>
      <c r="M7" s="2503"/>
      <c r="N7" s="2503"/>
    </row>
    <row r="8" spans="1:14" ht="20.100000000000001" customHeight="1">
      <c r="A8" s="5839"/>
      <c r="B8" s="1843" t="s">
        <v>3550</v>
      </c>
      <c r="C8" s="1841">
        <v>26</v>
      </c>
      <c r="D8" s="1841">
        <v>908</v>
      </c>
      <c r="E8" s="1842" t="s">
        <v>3241</v>
      </c>
      <c r="F8" s="2496">
        <v>22</v>
      </c>
      <c r="G8" s="2496">
        <v>1208</v>
      </c>
      <c r="H8" s="1842" t="s">
        <v>3241</v>
      </c>
      <c r="I8" s="2496">
        <v>73</v>
      </c>
      <c r="J8" s="2496">
        <v>3428</v>
      </c>
      <c r="K8" s="1842" t="s">
        <v>3241</v>
      </c>
      <c r="L8" s="1851"/>
      <c r="M8" s="2503"/>
      <c r="N8" s="2503"/>
    </row>
    <row r="9" spans="1:14" ht="20.100000000000001" customHeight="1">
      <c r="A9" s="5839"/>
      <c r="B9" s="1843" t="s">
        <v>739</v>
      </c>
      <c r="C9" s="1842">
        <v>0</v>
      </c>
      <c r="D9" s="1842">
        <v>0</v>
      </c>
      <c r="E9" s="1842" t="s">
        <v>3241</v>
      </c>
      <c r="F9" s="2497"/>
      <c r="G9" s="2497"/>
      <c r="H9" s="1842" t="s">
        <v>3241</v>
      </c>
      <c r="I9" s="2497"/>
      <c r="J9" s="2497"/>
      <c r="K9" s="1842" t="s">
        <v>3241</v>
      </c>
      <c r="L9" s="1851"/>
      <c r="M9" s="2503"/>
      <c r="N9" s="2503"/>
    </row>
    <row r="10" spans="1:14" ht="20.100000000000001" customHeight="1">
      <c r="A10" s="5840"/>
      <c r="B10" s="1843" t="s">
        <v>3541</v>
      </c>
      <c r="C10" s="1844">
        <f>SUM(C5:C9)</f>
        <v>105</v>
      </c>
      <c r="D10" s="1844">
        <f>SUM(D5:D9)</f>
        <v>9156</v>
      </c>
      <c r="E10" s="1845">
        <v>3630040</v>
      </c>
      <c r="F10" s="2498">
        <f>SUM(F5:F9)</f>
        <v>97</v>
      </c>
      <c r="G10" s="2498">
        <f>SUM(G5:G9)</f>
        <v>16467</v>
      </c>
      <c r="H10" s="2499">
        <v>2349383</v>
      </c>
      <c r="I10" s="2498">
        <f>SUM(I5:I9)</f>
        <v>154</v>
      </c>
      <c r="J10" s="2498">
        <f>SUM(J5:J9)</f>
        <v>40970</v>
      </c>
      <c r="K10" s="2499">
        <v>6378597</v>
      </c>
      <c r="L10" s="1851"/>
      <c r="M10" s="2503"/>
      <c r="N10" s="2503"/>
    </row>
    <row r="11" spans="1:14" ht="20.100000000000001" customHeight="1">
      <c r="A11" s="5829" t="s">
        <v>3549</v>
      </c>
      <c r="B11" s="1843" t="s">
        <v>3548</v>
      </c>
      <c r="C11" s="1846">
        <v>24</v>
      </c>
      <c r="D11" s="1846">
        <v>490</v>
      </c>
      <c r="E11" s="1842" t="s">
        <v>3241</v>
      </c>
      <c r="F11" s="2500">
        <v>20</v>
      </c>
      <c r="G11" s="2500">
        <v>567</v>
      </c>
      <c r="H11" s="1842" t="s">
        <v>3241</v>
      </c>
      <c r="I11" s="2500">
        <v>20</v>
      </c>
      <c r="J11" s="2500">
        <v>864</v>
      </c>
      <c r="K11" s="1842" t="s">
        <v>3241</v>
      </c>
      <c r="L11" s="1851"/>
      <c r="M11" s="2503"/>
      <c r="N11" s="2503"/>
    </row>
    <row r="12" spans="1:14" ht="20.100000000000001" customHeight="1">
      <c r="A12" s="5830"/>
      <c r="B12" s="1843" t="s">
        <v>3547</v>
      </c>
      <c r="C12" s="1841">
        <v>34</v>
      </c>
      <c r="D12" s="1841">
        <v>991</v>
      </c>
      <c r="E12" s="1842" t="s">
        <v>3241</v>
      </c>
      <c r="F12" s="2496">
        <v>25</v>
      </c>
      <c r="G12" s="2496">
        <v>2442</v>
      </c>
      <c r="H12" s="1842" t="s">
        <v>3241</v>
      </c>
      <c r="I12" s="2496">
        <v>37</v>
      </c>
      <c r="J12" s="2496">
        <v>3663</v>
      </c>
      <c r="K12" s="1842" t="s">
        <v>3241</v>
      </c>
      <c r="L12" s="1851"/>
      <c r="M12" s="2503"/>
      <c r="N12" s="2503"/>
    </row>
    <row r="13" spans="1:14" ht="20.100000000000001" customHeight="1">
      <c r="A13" s="5830"/>
      <c r="B13" s="1843" t="s">
        <v>3546</v>
      </c>
      <c r="C13" s="1841">
        <v>14</v>
      </c>
      <c r="D13" s="1841">
        <v>858</v>
      </c>
      <c r="E13" s="1842" t="s">
        <v>3241</v>
      </c>
      <c r="F13" s="2496">
        <v>15</v>
      </c>
      <c r="G13" s="2496">
        <v>1961</v>
      </c>
      <c r="H13" s="1842" t="s">
        <v>3241</v>
      </c>
      <c r="I13" s="2496">
        <v>28</v>
      </c>
      <c r="J13" s="2496">
        <v>2831</v>
      </c>
      <c r="K13" s="1842" t="s">
        <v>3241</v>
      </c>
      <c r="L13" s="1851"/>
      <c r="M13" s="2503"/>
      <c r="N13" s="2503"/>
    </row>
    <row r="14" spans="1:14" ht="20.100000000000001" customHeight="1">
      <c r="A14" s="5830"/>
      <c r="B14" s="1843" t="s">
        <v>739</v>
      </c>
      <c r="C14" s="1842">
        <v>0</v>
      </c>
      <c r="D14" s="1842">
        <v>0</v>
      </c>
      <c r="E14" s="1842" t="s">
        <v>3241</v>
      </c>
      <c r="F14" s="2497"/>
      <c r="G14" s="2497"/>
      <c r="H14" s="1842" t="s">
        <v>3241</v>
      </c>
      <c r="I14" s="2497"/>
      <c r="J14" s="2497"/>
      <c r="K14" s="1842" t="s">
        <v>3241</v>
      </c>
      <c r="L14" s="1851"/>
      <c r="M14" s="2503"/>
      <c r="N14" s="2503"/>
    </row>
    <row r="15" spans="1:14" ht="20.100000000000001" customHeight="1">
      <c r="A15" s="5830"/>
      <c r="B15" s="1843" t="s">
        <v>3541</v>
      </c>
      <c r="C15" s="1847">
        <f>SUM(C11:C14)</f>
        <v>72</v>
      </c>
      <c r="D15" s="1847">
        <f>SUM(D11:D14)</f>
        <v>2339</v>
      </c>
      <c r="E15" s="1845">
        <v>624945</v>
      </c>
      <c r="F15" s="2501">
        <f>SUM(F11:F14)</f>
        <v>60</v>
      </c>
      <c r="G15" s="2501">
        <f>SUM(G11:G14)</f>
        <v>4970</v>
      </c>
      <c r="H15" s="2499">
        <v>521277</v>
      </c>
      <c r="I15" s="2501">
        <f>SUM(I11:I14)</f>
        <v>85</v>
      </c>
      <c r="J15" s="2501">
        <f>SUM(J11:J14)</f>
        <v>7358</v>
      </c>
      <c r="K15" s="2499">
        <v>1407311</v>
      </c>
      <c r="L15" s="1851"/>
      <c r="M15" s="2503"/>
      <c r="N15" s="2503"/>
    </row>
    <row r="16" spans="1:14" ht="20.100000000000001" customHeight="1">
      <c r="A16" s="5829" t="s">
        <v>3545</v>
      </c>
      <c r="B16" s="1840" t="s">
        <v>3544</v>
      </c>
      <c r="C16" s="1848">
        <v>24</v>
      </c>
      <c r="D16" s="1848">
        <v>705</v>
      </c>
      <c r="E16" s="1842" t="s">
        <v>3241</v>
      </c>
      <c r="F16" s="2502">
        <v>22</v>
      </c>
      <c r="G16" s="2502">
        <v>1665</v>
      </c>
      <c r="H16" s="1842" t="s">
        <v>3241</v>
      </c>
      <c r="I16" s="2502">
        <v>25</v>
      </c>
      <c r="J16" s="2502">
        <v>1594</v>
      </c>
      <c r="K16" s="1842" t="s">
        <v>3241</v>
      </c>
      <c r="L16" s="1851"/>
      <c r="M16" s="2503"/>
      <c r="N16" s="2503"/>
    </row>
    <row r="17" spans="1:14" ht="20.100000000000001" customHeight="1">
      <c r="A17" s="5830"/>
      <c r="B17" s="1843" t="s">
        <v>3543</v>
      </c>
      <c r="C17" s="1848">
        <v>0</v>
      </c>
      <c r="D17" s="1848">
        <v>0</v>
      </c>
      <c r="E17" s="1842" t="s">
        <v>3241</v>
      </c>
      <c r="F17" s="2502"/>
      <c r="G17" s="2502"/>
      <c r="H17" s="1842" t="s">
        <v>3241</v>
      </c>
      <c r="I17" s="2502"/>
      <c r="J17" s="2502"/>
      <c r="K17" s="1842" t="s">
        <v>3241</v>
      </c>
      <c r="L17" s="1851"/>
      <c r="M17" s="2503"/>
      <c r="N17" s="2503"/>
    </row>
    <row r="18" spans="1:14" ht="20.100000000000001" customHeight="1">
      <c r="A18" s="5830"/>
      <c r="B18" s="1843" t="s">
        <v>3542</v>
      </c>
      <c r="C18" s="1848">
        <v>496</v>
      </c>
      <c r="D18" s="1848">
        <v>14977</v>
      </c>
      <c r="E18" s="1842" t="s">
        <v>3241</v>
      </c>
      <c r="F18" s="2502">
        <v>497</v>
      </c>
      <c r="G18" s="2502">
        <v>14796</v>
      </c>
      <c r="H18" s="1842" t="s">
        <v>3241</v>
      </c>
      <c r="I18" s="2502">
        <v>624</v>
      </c>
      <c r="J18" s="2502">
        <v>24530</v>
      </c>
      <c r="K18" s="1842" t="s">
        <v>3241</v>
      </c>
      <c r="L18" s="1851"/>
      <c r="M18" s="2503"/>
      <c r="N18" s="2503"/>
    </row>
    <row r="19" spans="1:14" ht="20.100000000000001" customHeight="1">
      <c r="A19" s="5830"/>
      <c r="B19" s="1843" t="s">
        <v>739</v>
      </c>
      <c r="C19" s="1842">
        <v>0</v>
      </c>
      <c r="D19" s="1842">
        <v>0</v>
      </c>
      <c r="E19" s="1842" t="s">
        <v>3241</v>
      </c>
      <c r="F19" s="2497"/>
      <c r="G19" s="2497"/>
      <c r="H19" s="1842" t="s">
        <v>3241</v>
      </c>
      <c r="I19" s="2497"/>
      <c r="J19" s="2497"/>
      <c r="K19" s="1842" t="s">
        <v>3241</v>
      </c>
      <c r="L19" s="1851"/>
      <c r="M19" s="2503"/>
      <c r="N19" s="2503"/>
    </row>
    <row r="20" spans="1:14" ht="20.100000000000001" customHeight="1">
      <c r="A20" s="5830"/>
      <c r="B20" s="1843" t="s">
        <v>3541</v>
      </c>
      <c r="C20" s="1848">
        <f>SUM(C16:C19)</f>
        <v>520</v>
      </c>
      <c r="D20" s="1848">
        <f>SUM(D16:D19)</f>
        <v>15682</v>
      </c>
      <c r="E20" s="1845">
        <v>1902388</v>
      </c>
      <c r="F20" s="2502">
        <f>SUM(F16:F19)</f>
        <v>519</v>
      </c>
      <c r="G20" s="2502">
        <f>SUM(G16:G19)</f>
        <v>16461</v>
      </c>
      <c r="H20" s="2499">
        <v>1742218</v>
      </c>
      <c r="I20" s="2502">
        <f>SUM(I16:I19)</f>
        <v>649</v>
      </c>
      <c r="J20" s="2502">
        <f>SUM(J16:J19)</f>
        <v>26124</v>
      </c>
      <c r="K20" s="2499">
        <v>1911273</v>
      </c>
      <c r="L20" s="1851"/>
      <c r="M20" s="2503"/>
      <c r="N20" s="2503"/>
    </row>
    <row r="21" spans="1:14" ht="20.100000000000001" customHeight="1" thickBot="1">
      <c r="A21" s="5831" t="s">
        <v>335</v>
      </c>
      <c r="B21" s="5832"/>
      <c r="C21" s="1849">
        <f>SUM(C20,C15,C10)</f>
        <v>697</v>
      </c>
      <c r="D21" s="1849">
        <f>SUM(D20,D15,D10)</f>
        <v>27177</v>
      </c>
      <c r="E21" s="1850">
        <f>E10+E15+E20</f>
        <v>6157373</v>
      </c>
      <c r="F21" s="2861">
        <f>SUM(F20,F15,F10)</f>
        <v>676</v>
      </c>
      <c r="G21" s="2861">
        <f>SUM(G20,G15,G10)</f>
        <v>37898</v>
      </c>
      <c r="H21" s="2862">
        <f>H10+H15+H20</f>
        <v>4612878</v>
      </c>
      <c r="I21" s="1849">
        <f>SUM(I20,I15,I10)</f>
        <v>888</v>
      </c>
      <c r="J21" s="1849">
        <f>SUM(J20,J15,J10)</f>
        <v>74452</v>
      </c>
      <c r="K21" s="1850">
        <f>K10+K15+K20</f>
        <v>9697181</v>
      </c>
      <c r="L21" s="1851"/>
      <c r="M21" s="2503"/>
      <c r="N21" s="2503"/>
    </row>
    <row r="22" spans="1:14">
      <c r="A22" s="2503"/>
      <c r="B22" s="2503"/>
      <c r="C22" s="2503"/>
      <c r="D22" s="2503"/>
      <c r="E22" s="2503"/>
      <c r="F22" s="2503"/>
      <c r="G22" s="2503"/>
      <c r="H22" s="2503"/>
      <c r="I22" s="2503"/>
      <c r="J22" s="2503"/>
      <c r="K22" s="2503"/>
      <c r="L22" s="2503"/>
      <c r="M22" s="2503"/>
      <c r="N22" s="2503"/>
    </row>
    <row r="23" spans="1:14" ht="14.25" thickBot="1">
      <c r="A23" s="2503"/>
      <c r="B23" s="2503"/>
      <c r="C23" s="2503"/>
      <c r="D23" s="2503"/>
      <c r="E23" s="2503"/>
      <c r="F23" s="2503"/>
      <c r="G23" s="2503"/>
      <c r="H23" s="2503"/>
      <c r="I23" s="2503"/>
      <c r="J23" s="2503"/>
      <c r="K23" s="2503"/>
      <c r="L23" s="2503"/>
      <c r="M23" s="2503"/>
      <c r="N23" s="2503"/>
    </row>
    <row r="24" spans="1:14">
      <c r="A24" s="5833" t="s">
        <v>3557</v>
      </c>
      <c r="B24" s="5834"/>
      <c r="C24" s="5841">
        <v>5</v>
      </c>
      <c r="D24" s="5842"/>
      <c r="E24" s="5842"/>
      <c r="F24" s="5841">
        <v>6</v>
      </c>
      <c r="G24" s="5842"/>
      <c r="H24" s="5842"/>
      <c r="I24" s="2503"/>
      <c r="J24" s="2503"/>
      <c r="K24" s="2503"/>
      <c r="L24" s="2503"/>
      <c r="M24" s="4309"/>
      <c r="N24" s="4309"/>
    </row>
    <row r="25" spans="1:14">
      <c r="A25" s="5835"/>
      <c r="B25" s="5836"/>
      <c r="C25" s="1836" t="s">
        <v>3556</v>
      </c>
      <c r="D25" s="1836" t="s">
        <v>3555</v>
      </c>
      <c r="E25" s="1837" t="s">
        <v>3554</v>
      </c>
      <c r="F25" s="1836" t="s">
        <v>3556</v>
      </c>
      <c r="G25" s="1836" t="s">
        <v>3555</v>
      </c>
      <c r="H25" s="1837" t="s">
        <v>3554</v>
      </c>
      <c r="I25" s="2503"/>
      <c r="J25" s="2503"/>
      <c r="K25" s="3454"/>
      <c r="L25" s="3454"/>
      <c r="M25" s="4310"/>
      <c r="N25" s="4310"/>
    </row>
    <row r="26" spans="1:14">
      <c r="A26" s="5837"/>
      <c r="B26" s="5838"/>
      <c r="C26" s="1838" t="s">
        <v>3553</v>
      </c>
      <c r="D26" s="1838" t="s">
        <v>3552</v>
      </c>
      <c r="E26" s="1839" t="s">
        <v>3551</v>
      </c>
      <c r="F26" s="1838" t="s">
        <v>3553</v>
      </c>
      <c r="G26" s="1838" t="s">
        <v>3552</v>
      </c>
      <c r="H26" s="1839" t="s">
        <v>3551</v>
      </c>
      <c r="I26" s="2503"/>
      <c r="J26" s="2503"/>
      <c r="K26" s="3454"/>
      <c r="L26" s="3454"/>
      <c r="M26" s="4311"/>
      <c r="N26" s="4311"/>
    </row>
    <row r="27" spans="1:14">
      <c r="A27" s="5839" t="s">
        <v>3498</v>
      </c>
      <c r="B27" s="1840" t="s">
        <v>3548</v>
      </c>
      <c r="C27" s="2496">
        <v>29</v>
      </c>
      <c r="D27" s="2496">
        <v>7437</v>
      </c>
      <c r="E27" s="2497" t="s">
        <v>3241</v>
      </c>
      <c r="F27" s="2496">
        <v>22</v>
      </c>
      <c r="G27" s="2496">
        <v>11137</v>
      </c>
      <c r="H27" s="2497" t="s">
        <v>3241</v>
      </c>
      <c r="I27" s="2503"/>
      <c r="J27" s="2503"/>
      <c r="K27" s="2503"/>
      <c r="L27" s="2503"/>
      <c r="M27" s="4312"/>
      <c r="N27" s="4313"/>
    </row>
    <row r="28" spans="1:14">
      <c r="A28" s="5839"/>
      <c r="B28" s="1843" t="s">
        <v>3547</v>
      </c>
      <c r="C28" s="2496">
        <v>79</v>
      </c>
      <c r="D28" s="2496">
        <v>29682</v>
      </c>
      <c r="E28" s="2497" t="s">
        <v>3241</v>
      </c>
      <c r="F28" s="2496">
        <v>58</v>
      </c>
      <c r="G28" s="2496">
        <v>25058</v>
      </c>
      <c r="H28" s="2497" t="s">
        <v>3241</v>
      </c>
      <c r="I28" s="2503"/>
      <c r="J28" s="2503"/>
      <c r="K28" s="2503"/>
      <c r="L28" s="2503"/>
      <c r="M28" s="4312"/>
      <c r="N28" s="4313"/>
    </row>
    <row r="29" spans="1:14">
      <c r="A29" s="5839"/>
      <c r="B29" s="1843" t="s">
        <v>3546</v>
      </c>
      <c r="C29" s="2496">
        <v>29</v>
      </c>
      <c r="D29" s="2496">
        <v>11646</v>
      </c>
      <c r="E29" s="2497" t="s">
        <v>3241</v>
      </c>
      <c r="F29" s="2496">
        <v>24</v>
      </c>
      <c r="G29" s="2496">
        <v>12176</v>
      </c>
      <c r="H29" s="2497" t="s">
        <v>3241</v>
      </c>
      <c r="I29" s="2503"/>
      <c r="J29" s="2503"/>
      <c r="K29" s="2503"/>
      <c r="L29" s="2503"/>
      <c r="M29" s="4312"/>
      <c r="N29" s="4313"/>
    </row>
    <row r="30" spans="1:14">
      <c r="A30" s="5839"/>
      <c r="B30" s="1843" t="s">
        <v>3550</v>
      </c>
      <c r="C30" s="2496">
        <v>58</v>
      </c>
      <c r="D30" s="2496">
        <v>2556</v>
      </c>
      <c r="E30" s="2497" t="s">
        <v>3241</v>
      </c>
      <c r="F30" s="2496">
        <v>74</v>
      </c>
      <c r="G30" s="2496">
        <v>2419</v>
      </c>
      <c r="H30" s="2497" t="s">
        <v>3241</v>
      </c>
      <c r="I30" s="2503"/>
      <c r="J30" s="2503"/>
      <c r="K30" s="2503"/>
      <c r="L30" s="2503"/>
      <c r="M30" s="4312"/>
      <c r="N30" s="4313"/>
    </row>
    <row r="31" spans="1:14">
      <c r="A31" s="5839"/>
      <c r="B31" s="1843" t="s">
        <v>739</v>
      </c>
      <c r="C31" s="2497">
        <v>0</v>
      </c>
      <c r="D31" s="2497">
        <v>0</v>
      </c>
      <c r="E31" s="2497" t="s">
        <v>3241</v>
      </c>
      <c r="F31" s="2497">
        <v>0</v>
      </c>
      <c r="G31" s="2497">
        <v>0</v>
      </c>
      <c r="H31" s="2497" t="s">
        <v>3241</v>
      </c>
      <c r="I31" s="2503"/>
      <c r="J31" s="2503"/>
      <c r="K31" s="2503"/>
      <c r="L31" s="2503"/>
      <c r="M31" s="4313"/>
      <c r="N31" s="4313"/>
    </row>
    <row r="32" spans="1:14">
      <c r="A32" s="5840"/>
      <c r="B32" s="1843" t="s">
        <v>3541</v>
      </c>
      <c r="C32" s="2498">
        <f>SUM(C27:C31)</f>
        <v>195</v>
      </c>
      <c r="D32" s="2498">
        <f>SUM(D27:D31)</f>
        <v>51321</v>
      </c>
      <c r="E32" s="2499">
        <v>9250729</v>
      </c>
      <c r="F32" s="2498">
        <f>SUM(F27:F31)</f>
        <v>178</v>
      </c>
      <c r="G32" s="2498">
        <f>SUM(G27:G31)</f>
        <v>50790</v>
      </c>
      <c r="H32" s="2499">
        <v>9309686</v>
      </c>
      <c r="I32" s="2503"/>
      <c r="J32" s="2503"/>
      <c r="K32" s="2503"/>
      <c r="L32" s="2503"/>
      <c r="M32" s="4314"/>
      <c r="N32" s="4313"/>
    </row>
    <row r="33" spans="1:14">
      <c r="A33" s="5829" t="s">
        <v>3549</v>
      </c>
      <c r="B33" s="1843" t="s">
        <v>3548</v>
      </c>
      <c r="C33" s="2500">
        <v>7</v>
      </c>
      <c r="D33" s="2500">
        <v>572</v>
      </c>
      <c r="E33" s="2497" t="s">
        <v>3241</v>
      </c>
      <c r="F33" s="2500">
        <v>6</v>
      </c>
      <c r="G33" s="2500">
        <v>456</v>
      </c>
      <c r="H33" s="2497" t="s">
        <v>3241</v>
      </c>
      <c r="I33" s="2503"/>
      <c r="J33" s="2503"/>
      <c r="K33" s="2503"/>
      <c r="L33" s="2503"/>
      <c r="M33" s="4312"/>
      <c r="N33" s="4313"/>
    </row>
    <row r="34" spans="1:14">
      <c r="A34" s="5830"/>
      <c r="B34" s="1843" t="s">
        <v>3547</v>
      </c>
      <c r="C34" s="2496">
        <v>42</v>
      </c>
      <c r="D34" s="2496">
        <v>2781</v>
      </c>
      <c r="E34" s="2497" t="s">
        <v>3241</v>
      </c>
      <c r="F34" s="2496">
        <v>33</v>
      </c>
      <c r="G34" s="2496">
        <v>3093</v>
      </c>
      <c r="H34" s="2497" t="s">
        <v>3241</v>
      </c>
      <c r="I34" s="2503"/>
      <c r="J34" s="2503"/>
      <c r="K34" s="2503"/>
      <c r="L34" s="2503"/>
      <c r="M34" s="4312"/>
      <c r="N34" s="4313"/>
    </row>
    <row r="35" spans="1:14">
      <c r="A35" s="5830"/>
      <c r="B35" s="1843" t="s">
        <v>3546</v>
      </c>
      <c r="C35" s="2496">
        <v>52</v>
      </c>
      <c r="D35" s="2496">
        <v>4011</v>
      </c>
      <c r="E35" s="2497" t="s">
        <v>3241</v>
      </c>
      <c r="F35" s="2496">
        <v>78</v>
      </c>
      <c r="G35" s="2496">
        <v>3586</v>
      </c>
      <c r="H35" s="2497" t="s">
        <v>3241</v>
      </c>
      <c r="I35" s="2503"/>
      <c r="J35" s="2503"/>
      <c r="K35" s="2503"/>
      <c r="L35" s="2503"/>
      <c r="M35" s="4312"/>
      <c r="N35" s="4313"/>
    </row>
    <row r="36" spans="1:14">
      <c r="A36" s="5830"/>
      <c r="B36" s="1843" t="s">
        <v>739</v>
      </c>
      <c r="C36" s="2497">
        <v>0</v>
      </c>
      <c r="D36" s="2497">
        <v>0</v>
      </c>
      <c r="E36" s="2497" t="s">
        <v>3241</v>
      </c>
      <c r="F36" s="2497">
        <v>0</v>
      </c>
      <c r="G36" s="2497">
        <v>0</v>
      </c>
      <c r="H36" s="2497" t="s">
        <v>3241</v>
      </c>
      <c r="I36" s="2503"/>
      <c r="J36" s="2503"/>
      <c r="K36" s="2503"/>
      <c r="L36" s="2503"/>
      <c r="M36" s="4313"/>
      <c r="N36" s="4313"/>
    </row>
    <row r="37" spans="1:14">
      <c r="A37" s="5830"/>
      <c r="B37" s="1843" t="s">
        <v>3541</v>
      </c>
      <c r="C37" s="2501">
        <f>SUM(C33:C36)</f>
        <v>101</v>
      </c>
      <c r="D37" s="2501">
        <f>SUM(D33:D36)</f>
        <v>7364</v>
      </c>
      <c r="E37" s="2499">
        <v>1569949</v>
      </c>
      <c r="F37" s="2501">
        <f>SUM(F33:F36)</f>
        <v>117</v>
      </c>
      <c r="G37" s="2501">
        <f>SUM(G33:G36)</f>
        <v>7135</v>
      </c>
      <c r="H37" s="2499">
        <v>1745297</v>
      </c>
      <c r="I37" s="2503"/>
      <c r="J37" s="2503"/>
      <c r="K37" s="2503"/>
      <c r="L37" s="2503"/>
      <c r="M37" s="4312"/>
      <c r="N37" s="4313"/>
    </row>
    <row r="38" spans="1:14">
      <c r="A38" s="5829" t="s">
        <v>3545</v>
      </c>
      <c r="B38" s="1840" t="s">
        <v>3544</v>
      </c>
      <c r="C38" s="2502">
        <v>50</v>
      </c>
      <c r="D38" s="2502">
        <v>2578</v>
      </c>
      <c r="E38" s="2497" t="s">
        <v>3241</v>
      </c>
      <c r="F38" s="2502">
        <v>41</v>
      </c>
      <c r="G38" s="2502">
        <v>1355</v>
      </c>
      <c r="H38" s="2497" t="s">
        <v>3241</v>
      </c>
      <c r="I38" s="2503"/>
      <c r="J38" s="2503"/>
      <c r="K38" s="2503"/>
      <c r="L38" s="2503"/>
      <c r="M38" s="4312"/>
      <c r="N38" s="4313"/>
    </row>
    <row r="39" spans="1:14">
      <c r="A39" s="5830"/>
      <c r="B39" s="1843" t="s">
        <v>3543</v>
      </c>
      <c r="C39" s="2502">
        <v>2</v>
      </c>
      <c r="D39" s="2502">
        <v>1233</v>
      </c>
      <c r="E39" s="2497" t="s">
        <v>3241</v>
      </c>
      <c r="F39" s="2502">
        <v>2</v>
      </c>
      <c r="G39" s="2502">
        <v>296</v>
      </c>
      <c r="H39" s="2497" t="s">
        <v>3241</v>
      </c>
      <c r="I39" s="2503"/>
      <c r="J39" s="2503"/>
      <c r="K39" s="2503"/>
      <c r="L39" s="2503"/>
      <c r="M39" s="4312"/>
      <c r="N39" s="4313"/>
    </row>
    <row r="40" spans="1:14">
      <c r="A40" s="5830"/>
      <c r="B40" s="1843" t="s">
        <v>3542</v>
      </c>
      <c r="C40" s="2502">
        <v>586</v>
      </c>
      <c r="D40" s="2502">
        <v>25270</v>
      </c>
      <c r="E40" s="2497" t="s">
        <v>3241</v>
      </c>
      <c r="F40" s="2502">
        <v>574</v>
      </c>
      <c r="G40" s="2502">
        <v>24755</v>
      </c>
      <c r="H40" s="2497" t="s">
        <v>3241</v>
      </c>
      <c r="I40" s="2503"/>
      <c r="J40" s="2503"/>
      <c r="K40" s="2503"/>
      <c r="L40" s="2503"/>
      <c r="M40" s="4312"/>
      <c r="N40" s="4313"/>
    </row>
    <row r="41" spans="1:14">
      <c r="A41" s="5830"/>
      <c r="B41" s="1843" t="s">
        <v>739</v>
      </c>
      <c r="C41" s="2497">
        <v>0</v>
      </c>
      <c r="D41" s="2497">
        <v>0</v>
      </c>
      <c r="E41" s="2497" t="s">
        <v>3241</v>
      </c>
      <c r="F41" s="2497">
        <v>0</v>
      </c>
      <c r="G41" s="2497">
        <v>0</v>
      </c>
      <c r="H41" s="2497" t="s">
        <v>3241</v>
      </c>
      <c r="I41" s="2503"/>
      <c r="J41" s="2503"/>
      <c r="K41" s="2503"/>
      <c r="L41" s="2503"/>
      <c r="M41" s="4313"/>
      <c r="N41" s="4313"/>
    </row>
    <row r="42" spans="1:14">
      <c r="A42" s="5830"/>
      <c r="B42" s="1843" t="s">
        <v>3541</v>
      </c>
      <c r="C42" s="2502">
        <f>SUM(C38:C41)</f>
        <v>638</v>
      </c>
      <c r="D42" s="2502">
        <f>SUM(D38:D41)</f>
        <v>29081</v>
      </c>
      <c r="E42" s="2499">
        <v>2202534</v>
      </c>
      <c r="F42" s="2502">
        <f>SUM(F38:F41)</f>
        <v>617</v>
      </c>
      <c r="G42" s="2502">
        <f>SUM(G38:G41)</f>
        <v>26406</v>
      </c>
      <c r="H42" s="2499">
        <v>2629351</v>
      </c>
      <c r="I42" s="2503"/>
      <c r="J42" s="2503"/>
      <c r="K42" s="2503"/>
      <c r="L42" s="2503"/>
      <c r="M42" s="4312"/>
      <c r="N42" s="4313"/>
    </row>
    <row r="43" spans="1:14" ht="14.25" thickBot="1">
      <c r="A43" s="5831" t="s">
        <v>335</v>
      </c>
      <c r="B43" s="5832"/>
      <c r="C43" s="2861">
        <f t="shared" ref="C43:H43" si="0">C32+C37+C42</f>
        <v>934</v>
      </c>
      <c r="D43" s="2861">
        <f t="shared" si="0"/>
        <v>87766</v>
      </c>
      <c r="E43" s="2862">
        <f t="shared" si="0"/>
        <v>13023212</v>
      </c>
      <c r="F43" s="2861">
        <f t="shared" si="0"/>
        <v>912</v>
      </c>
      <c r="G43" s="2861">
        <f t="shared" si="0"/>
        <v>84331</v>
      </c>
      <c r="H43" s="2862">
        <f t="shared" si="0"/>
        <v>13684334</v>
      </c>
      <c r="I43" s="2503"/>
      <c r="J43" s="2503"/>
      <c r="K43" s="2503"/>
      <c r="L43" s="2503"/>
      <c r="M43" s="4312"/>
      <c r="N43" s="4313"/>
    </row>
    <row r="44" spans="1:14">
      <c r="A44" s="2503"/>
      <c r="B44" s="2503"/>
      <c r="C44" s="2503"/>
      <c r="D44" s="2503"/>
      <c r="E44" s="2503"/>
      <c r="F44" s="2503"/>
      <c r="G44" s="2503"/>
      <c r="H44" s="1852" t="s">
        <v>3540</v>
      </c>
      <c r="I44" s="2503"/>
      <c r="J44" s="2503"/>
      <c r="K44" s="2503"/>
      <c r="L44" s="2503"/>
      <c r="M44" s="2503"/>
      <c r="N44" s="2503"/>
    </row>
    <row r="45" spans="1:14">
      <c r="A45" s="2503"/>
      <c r="B45" s="2503"/>
      <c r="C45" s="2503"/>
      <c r="D45" s="2503"/>
      <c r="E45" s="2503"/>
      <c r="F45" s="2503"/>
      <c r="G45" s="2503"/>
      <c r="H45" s="2503"/>
      <c r="I45" s="2503"/>
      <c r="J45" s="2503"/>
      <c r="K45" s="2503"/>
      <c r="L45" s="2503"/>
      <c r="M45" s="2503"/>
      <c r="N45" s="2503"/>
    </row>
    <row r="46" spans="1:14">
      <c r="A46" s="2503"/>
      <c r="B46" s="2503"/>
      <c r="C46" s="2503"/>
      <c r="D46" s="2503"/>
      <c r="E46" s="2503"/>
      <c r="F46" s="2503"/>
      <c r="G46" s="2503"/>
      <c r="H46" s="2503"/>
      <c r="I46" s="2503"/>
      <c r="J46" s="2503"/>
      <c r="K46" s="2503"/>
      <c r="L46" s="2503"/>
      <c r="M46" s="2503"/>
      <c r="N46" s="2503"/>
    </row>
    <row r="47" spans="1:14">
      <c r="A47" s="2503"/>
      <c r="B47" s="2503"/>
      <c r="C47" s="2503"/>
      <c r="D47" s="2503"/>
      <c r="E47" s="2503"/>
      <c r="F47" s="2503"/>
      <c r="G47" s="2503"/>
      <c r="H47" s="2503"/>
      <c r="I47" s="2503"/>
      <c r="J47" s="2503"/>
      <c r="K47" s="2503"/>
      <c r="L47" s="2503"/>
      <c r="M47" s="2503"/>
    </row>
  </sheetData>
  <mergeCells count="15">
    <mergeCell ref="C2:E2"/>
    <mergeCell ref="F2:H2"/>
    <mergeCell ref="I2:K2"/>
    <mergeCell ref="F24:H24"/>
    <mergeCell ref="C24:E24"/>
    <mergeCell ref="A33:A37"/>
    <mergeCell ref="A38:A42"/>
    <mergeCell ref="A43:B43"/>
    <mergeCell ref="A2:B4"/>
    <mergeCell ref="A21:B21"/>
    <mergeCell ref="A11:A15"/>
    <mergeCell ref="A16:A20"/>
    <mergeCell ref="A5:A10"/>
    <mergeCell ref="A24:B26"/>
    <mergeCell ref="A27:A32"/>
  </mergeCells>
  <phoneticPr fontId="2"/>
  <hyperlinks>
    <hyperlink ref="M2" location="目次!F84" display="目　次" xr:uid="{00000000-0004-0000-47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M27"/>
  <sheetViews>
    <sheetView showGridLines="0" zoomScaleNormal="100" workbookViewId="0">
      <selection activeCell="M2" sqref="M2"/>
    </sheetView>
  </sheetViews>
  <sheetFormatPr defaultRowHeight="18.75"/>
  <cols>
    <col min="1" max="11" width="7.25" style="1323" customWidth="1"/>
    <col min="12" max="16384" width="9" style="1323"/>
  </cols>
  <sheetData>
    <row r="1" spans="1:13" s="540" customFormat="1" ht="14.25">
      <c r="A1" s="1853" t="s">
        <v>3566</v>
      </c>
      <c r="B1" s="174"/>
      <c r="C1" s="174"/>
      <c r="D1" s="174"/>
      <c r="E1" s="174"/>
      <c r="F1" s="174"/>
      <c r="G1" s="174"/>
      <c r="H1" s="174"/>
      <c r="I1" s="174"/>
      <c r="J1" s="174"/>
      <c r="K1" s="174"/>
      <c r="L1" s="174"/>
      <c r="M1" s="273"/>
    </row>
    <row r="2" spans="1:13">
      <c r="A2" s="174"/>
      <c r="B2" s="174"/>
      <c r="C2" s="174"/>
      <c r="D2" s="174"/>
      <c r="E2" s="174"/>
      <c r="F2" s="174"/>
      <c r="G2" s="174"/>
      <c r="H2" s="174"/>
      <c r="I2" s="174"/>
      <c r="J2" s="174"/>
      <c r="K2" s="174"/>
      <c r="L2" s="174"/>
      <c r="M2" s="588" t="s">
        <v>8125</v>
      </c>
    </row>
    <row r="3" spans="1:13" s="2423" customFormat="1" ht="76.5" customHeight="1">
      <c r="A3" s="5844" t="s">
        <v>3565</v>
      </c>
      <c r="B3" s="5844"/>
      <c r="C3" s="5844"/>
      <c r="D3" s="5844"/>
      <c r="E3" s="5844"/>
      <c r="F3" s="5844"/>
      <c r="G3" s="5844"/>
      <c r="H3" s="5844"/>
      <c r="I3" s="5844"/>
      <c r="J3" s="5844"/>
      <c r="K3" s="4049"/>
      <c r="L3" s="4049"/>
      <c r="M3" s="4049"/>
    </row>
    <row r="4" spans="1:13">
      <c r="A4" s="174"/>
      <c r="B4" s="174"/>
      <c r="C4" s="174"/>
      <c r="D4" s="174"/>
      <c r="E4" s="174"/>
      <c r="F4" s="174"/>
      <c r="G4" s="174"/>
      <c r="H4" s="174"/>
      <c r="I4" s="174"/>
      <c r="J4" s="174"/>
      <c r="K4" s="174"/>
      <c r="L4" s="174"/>
      <c r="M4" s="174"/>
    </row>
    <row r="5" spans="1:13" s="539" customFormat="1" ht="13.5">
      <c r="A5" s="268" t="s">
        <v>6701</v>
      </c>
      <c r="B5" s="268"/>
      <c r="C5" s="268"/>
      <c r="D5" s="268"/>
      <c r="E5" s="268"/>
      <c r="F5" s="268"/>
      <c r="G5" s="268"/>
      <c r="H5" s="268"/>
      <c r="I5" s="268"/>
      <c r="J5" s="268"/>
      <c r="K5" s="268"/>
      <c r="L5" s="268"/>
      <c r="M5" s="1854"/>
    </row>
    <row r="6" spans="1:13" s="539" customFormat="1" ht="13.5">
      <c r="A6" s="268" t="s">
        <v>6702</v>
      </c>
      <c r="B6" s="268"/>
      <c r="C6" s="268"/>
      <c r="D6" s="268"/>
      <c r="E6" s="268"/>
      <c r="F6" s="268"/>
      <c r="G6" s="268"/>
      <c r="H6" s="268"/>
      <c r="I6" s="268"/>
      <c r="J6" s="268"/>
      <c r="K6" s="268"/>
      <c r="L6" s="268"/>
      <c r="M6" s="1854"/>
    </row>
    <row r="7" spans="1:13" s="539" customFormat="1" ht="13.5">
      <c r="A7" s="268" t="s">
        <v>6703</v>
      </c>
      <c r="B7" s="268"/>
      <c r="C7" s="268"/>
      <c r="D7" s="268"/>
      <c r="E7" s="268"/>
      <c r="F7" s="268"/>
      <c r="G7" s="268"/>
      <c r="H7" s="268"/>
      <c r="I7" s="268"/>
      <c r="J7" s="268"/>
      <c r="K7" s="268"/>
      <c r="L7" s="268"/>
      <c r="M7" s="1854"/>
    </row>
    <row r="8" spans="1:13" s="539" customFormat="1" ht="13.5">
      <c r="A8" s="268" t="s">
        <v>3564</v>
      </c>
      <c r="B8" s="268"/>
      <c r="C8" s="268"/>
      <c r="D8" s="268"/>
      <c r="E8" s="268"/>
      <c r="F8" s="268"/>
      <c r="G8" s="268"/>
      <c r="H8" s="268"/>
      <c r="I8" s="268"/>
      <c r="J8" s="268"/>
      <c r="K8" s="268"/>
      <c r="L8" s="268"/>
      <c r="M8" s="1854"/>
    </row>
    <row r="9" spans="1:13" s="539" customFormat="1" ht="13.5">
      <c r="A9" s="268" t="s">
        <v>6704</v>
      </c>
      <c r="B9" s="268"/>
      <c r="C9" s="268"/>
      <c r="D9" s="268"/>
      <c r="E9" s="268"/>
      <c r="F9" s="268"/>
      <c r="G9" s="268"/>
      <c r="H9" s="268"/>
      <c r="I9" s="268"/>
      <c r="J9" s="268"/>
      <c r="K9" s="268"/>
      <c r="L9" s="268"/>
      <c r="M9" s="1854"/>
    </row>
    <row r="10" spans="1:13" s="539" customFormat="1" ht="13.5">
      <c r="A10" s="268" t="s">
        <v>6705</v>
      </c>
      <c r="B10" s="268"/>
      <c r="C10" s="268"/>
      <c r="D10" s="268"/>
      <c r="E10" s="268"/>
      <c r="F10" s="268"/>
      <c r="G10" s="268"/>
      <c r="H10" s="268"/>
      <c r="I10" s="268"/>
      <c r="J10" s="268"/>
      <c r="K10" s="268"/>
      <c r="L10" s="268"/>
      <c r="M10" s="1854"/>
    </row>
    <row r="11" spans="1:13" s="539" customFormat="1" ht="13.5">
      <c r="A11" s="268" t="s">
        <v>6706</v>
      </c>
      <c r="B11" s="268"/>
      <c r="C11" s="268"/>
      <c r="D11" s="268"/>
      <c r="E11" s="268"/>
      <c r="F11" s="268"/>
      <c r="G11" s="268"/>
      <c r="H11" s="268"/>
      <c r="I11" s="268"/>
      <c r="J11" s="268"/>
      <c r="K11" s="268"/>
      <c r="L11" s="268"/>
      <c r="M11" s="1854"/>
    </row>
    <row r="12" spans="1:13">
      <c r="A12" s="174"/>
      <c r="B12" s="174"/>
      <c r="C12" s="174"/>
      <c r="D12" s="174"/>
      <c r="E12" s="174"/>
      <c r="F12" s="174"/>
      <c r="G12" s="174"/>
      <c r="H12" s="174"/>
      <c r="I12" s="174"/>
      <c r="J12" s="174"/>
      <c r="K12" s="174"/>
      <c r="L12" s="174"/>
      <c r="M12" s="174"/>
    </row>
    <row r="13" spans="1:13" ht="19.5" thickBot="1">
      <c r="A13" s="1855"/>
      <c r="B13" s="174"/>
      <c r="C13" s="174"/>
      <c r="D13" s="174"/>
      <c r="E13" s="174"/>
      <c r="F13" s="174"/>
      <c r="G13" s="174"/>
      <c r="H13" s="174"/>
      <c r="I13" s="174"/>
      <c r="J13" s="174"/>
      <c r="K13" s="174"/>
      <c r="L13" s="174"/>
      <c r="M13" s="174"/>
    </row>
    <row r="14" spans="1:13">
      <c r="A14" s="5845" t="s">
        <v>1984</v>
      </c>
      <c r="B14" s="5847" t="s">
        <v>3563</v>
      </c>
      <c r="C14" s="5847"/>
      <c r="D14" s="5847"/>
      <c r="E14" s="5847" t="s">
        <v>3562</v>
      </c>
      <c r="F14" s="5847"/>
      <c r="G14" s="5847"/>
      <c r="H14" s="5847" t="s">
        <v>3561</v>
      </c>
      <c r="I14" s="5847"/>
      <c r="J14" s="5848"/>
      <c r="K14" s="174"/>
      <c r="L14" s="174"/>
      <c r="M14" s="174"/>
    </row>
    <row r="15" spans="1:13">
      <c r="A15" s="5846"/>
      <c r="B15" s="1856" t="s">
        <v>3560</v>
      </c>
      <c r="C15" s="1856" t="s">
        <v>3559</v>
      </c>
      <c r="D15" s="1856" t="s">
        <v>2050</v>
      </c>
      <c r="E15" s="1856" t="s">
        <v>3560</v>
      </c>
      <c r="F15" s="1856" t="s">
        <v>3559</v>
      </c>
      <c r="G15" s="1856" t="s">
        <v>2050</v>
      </c>
      <c r="H15" s="1856" t="s">
        <v>3560</v>
      </c>
      <c r="I15" s="1856" t="s">
        <v>3559</v>
      </c>
      <c r="J15" s="1857" t="s">
        <v>2050</v>
      </c>
      <c r="K15" s="174"/>
      <c r="L15" s="174"/>
      <c r="M15" s="174"/>
    </row>
    <row r="16" spans="1:13" s="538" customFormat="1">
      <c r="A16" s="1858">
        <v>2</v>
      </c>
      <c r="B16" s="2863">
        <v>805</v>
      </c>
      <c r="C16" s="2863">
        <v>40</v>
      </c>
      <c r="D16" s="2864">
        <v>845</v>
      </c>
      <c r="E16" s="2863">
        <v>365</v>
      </c>
      <c r="F16" s="2863">
        <v>274</v>
      </c>
      <c r="G16" s="2864">
        <v>639</v>
      </c>
      <c r="H16" s="2863">
        <v>1170</v>
      </c>
      <c r="I16" s="2863">
        <v>314</v>
      </c>
      <c r="J16" s="2863">
        <v>1484</v>
      </c>
      <c r="K16" s="1859"/>
      <c r="L16" s="1859"/>
      <c r="M16" s="1859"/>
    </row>
    <row r="17" spans="1:13" s="538" customFormat="1">
      <c r="A17" s="1860">
        <v>3</v>
      </c>
      <c r="B17" s="2865">
        <v>767</v>
      </c>
      <c r="C17" s="2865">
        <v>67</v>
      </c>
      <c r="D17" s="2866">
        <f>SUM(B17:C17)</f>
        <v>834</v>
      </c>
      <c r="E17" s="2865">
        <v>535</v>
      </c>
      <c r="F17" s="2865">
        <v>287</v>
      </c>
      <c r="G17" s="2867">
        <f>SUM(E17:F17)</f>
        <v>822</v>
      </c>
      <c r="H17" s="2865">
        <f>SUM(B17,E17)</f>
        <v>1302</v>
      </c>
      <c r="I17" s="2865">
        <f>SUM(C17,F17)</f>
        <v>354</v>
      </c>
      <c r="J17" s="2868">
        <f>SUM(H17:I17)</f>
        <v>1656</v>
      </c>
      <c r="K17" s="1859"/>
      <c r="L17" s="1859"/>
      <c r="M17" s="1859"/>
    </row>
    <row r="18" spans="1:13">
      <c r="A18" s="3965">
        <v>4</v>
      </c>
      <c r="B18" s="2869">
        <v>1437</v>
      </c>
      <c r="C18" s="2865">
        <v>80</v>
      </c>
      <c r="D18" s="2866">
        <f>B18+C18</f>
        <v>1517</v>
      </c>
      <c r="E18" s="2869">
        <v>759</v>
      </c>
      <c r="F18" s="2865">
        <v>164</v>
      </c>
      <c r="G18" s="2866">
        <f>E18+F18</f>
        <v>923</v>
      </c>
      <c r="H18" s="2869">
        <f>SUM(B18,E18)</f>
        <v>2196</v>
      </c>
      <c r="I18" s="2865">
        <f>SUM(C18,F18)</f>
        <v>244</v>
      </c>
      <c r="J18" s="2865">
        <f>SUM(H18:I18)</f>
        <v>2440</v>
      </c>
      <c r="K18" s="174"/>
      <c r="L18" s="174"/>
      <c r="M18" s="174"/>
    </row>
    <row r="19" spans="1:13">
      <c r="A19" s="3965">
        <v>5</v>
      </c>
      <c r="B19" s="2869">
        <v>955</v>
      </c>
      <c r="C19" s="2865">
        <v>42</v>
      </c>
      <c r="D19" s="2866">
        <f>SUM(B19:C19)</f>
        <v>997</v>
      </c>
      <c r="E19" s="2869">
        <v>852</v>
      </c>
      <c r="F19" s="2865">
        <v>259</v>
      </c>
      <c r="G19" s="2866">
        <f>SUM(E19:F19)</f>
        <v>1111</v>
      </c>
      <c r="H19" s="2865">
        <f>B19+E19</f>
        <v>1807</v>
      </c>
      <c r="I19" s="2865">
        <f>C19+F19</f>
        <v>301</v>
      </c>
      <c r="J19" s="2865">
        <f>SUM(H19:I19)</f>
        <v>2108</v>
      </c>
      <c r="K19" s="174"/>
      <c r="L19" s="174"/>
      <c r="M19" s="174"/>
    </row>
    <row r="20" spans="1:13" s="1413" customFormat="1" ht="19.5" thickBot="1">
      <c r="A20" s="2870">
        <v>6</v>
      </c>
      <c r="B20" s="2871">
        <v>1466</v>
      </c>
      <c r="C20" s="2872">
        <v>177</v>
      </c>
      <c r="D20" s="2873">
        <f>SUM(B20:C20)</f>
        <v>1643</v>
      </c>
      <c r="E20" s="2871">
        <v>1115</v>
      </c>
      <c r="F20" s="2872">
        <v>271</v>
      </c>
      <c r="G20" s="2873">
        <f>SUM(E20:F20)</f>
        <v>1386</v>
      </c>
      <c r="H20" s="2872">
        <f>B20+E20</f>
        <v>2581</v>
      </c>
      <c r="I20" s="2872">
        <f>C20+F20</f>
        <v>448</v>
      </c>
      <c r="J20" s="2872">
        <f>SUM(H20:I20)</f>
        <v>3029</v>
      </c>
      <c r="K20" s="2504"/>
      <c r="L20" s="2504"/>
      <c r="M20" s="2504"/>
    </row>
    <row r="21" spans="1:13">
      <c r="A21" s="174"/>
      <c r="B21" s="174"/>
      <c r="C21" s="174"/>
      <c r="D21" s="174"/>
      <c r="E21" s="174"/>
      <c r="F21" s="174"/>
      <c r="G21" s="174"/>
      <c r="H21" s="174"/>
      <c r="I21" s="174"/>
      <c r="J21" s="174"/>
      <c r="K21" s="174"/>
      <c r="L21" s="174"/>
      <c r="M21" s="174"/>
    </row>
    <row r="22" spans="1:13">
      <c r="A22" s="174"/>
      <c r="B22" s="174"/>
      <c r="C22" s="174"/>
      <c r="D22" s="174"/>
      <c r="E22" s="174"/>
      <c r="F22" s="174"/>
      <c r="G22" s="174"/>
      <c r="H22" s="174"/>
      <c r="I22" s="174"/>
      <c r="J22" s="174"/>
      <c r="K22" s="174"/>
      <c r="L22" s="174"/>
      <c r="M22" s="174"/>
    </row>
    <row r="24" spans="1:13">
      <c r="K24" s="174"/>
    </row>
    <row r="27" spans="1:13">
      <c r="I27" s="402"/>
    </row>
  </sheetData>
  <mergeCells count="5">
    <mergeCell ref="A3:J3"/>
    <mergeCell ref="A14:A15"/>
    <mergeCell ref="B14:D14"/>
    <mergeCell ref="E14:G14"/>
    <mergeCell ref="H14:J14"/>
  </mergeCells>
  <phoneticPr fontId="2"/>
  <hyperlinks>
    <hyperlink ref="M2" location="目次!F85" display="目　次" xr:uid="{00000000-0004-0000-4800-000000000000}"/>
  </hyperlinks>
  <pageMargins left="0.7" right="0.7" top="0.75" bottom="0.75" header="0.3" footer="0.3"/>
  <pageSetup paperSize="9" scale="91" orientation="portrait" r:id="rId1"/>
  <ignoredErrors>
    <ignoredError sqref="D17 D19:D20" formulaRange="1"/>
    <ignoredError sqref="D18 G18" 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32"/>
  <sheetViews>
    <sheetView showGridLines="0" workbookViewId="0">
      <selection activeCell="L2" sqref="L2"/>
    </sheetView>
  </sheetViews>
  <sheetFormatPr defaultRowHeight="18.75"/>
  <cols>
    <col min="1" max="1" width="9.125" style="1323" bestFit="1" customWidth="1"/>
    <col min="2" max="2" width="9.5" style="1323" bestFit="1" customWidth="1"/>
    <col min="3" max="3" width="9.25" style="1323" bestFit="1" customWidth="1"/>
    <col min="4" max="4" width="9.5" style="1323" bestFit="1" customWidth="1"/>
    <col min="5" max="5" width="9.375" style="1323" bestFit="1" customWidth="1"/>
    <col min="6" max="6" width="9.25" style="1323" bestFit="1" customWidth="1"/>
    <col min="7" max="7" width="9.375" style="1323" bestFit="1" customWidth="1"/>
    <col min="8" max="8" width="9.5" style="1323" bestFit="1" customWidth="1"/>
    <col min="9" max="9" width="9.25" style="1323" bestFit="1" customWidth="1"/>
    <col min="10" max="10" width="9.5" style="1323" bestFit="1" customWidth="1"/>
    <col min="11" max="16384" width="9" style="1323"/>
  </cols>
  <sheetData>
    <row r="1" spans="1:12" s="540" customFormat="1" ht="14.25">
      <c r="A1" s="2362" t="s">
        <v>3581</v>
      </c>
      <c r="B1" s="2362"/>
      <c r="C1" s="2362"/>
      <c r="D1" s="2362"/>
      <c r="E1" s="4029"/>
      <c r="F1" s="4029"/>
      <c r="G1" s="4029"/>
      <c r="H1" s="4029"/>
      <c r="I1" s="4029"/>
      <c r="J1" s="4029"/>
      <c r="K1" s="174"/>
      <c r="L1" s="174"/>
    </row>
    <row r="2" spans="1:12">
      <c r="A2" s="2363"/>
      <c r="B2" s="2363"/>
      <c r="C2" s="2363"/>
      <c r="D2" s="2363"/>
      <c r="E2" s="4029"/>
      <c r="F2" s="4029"/>
      <c r="G2" s="4029"/>
      <c r="H2" s="4029"/>
      <c r="I2" s="4029"/>
      <c r="J2" s="4029"/>
      <c r="K2" s="174"/>
      <c r="L2" s="588" t="s">
        <v>8125</v>
      </c>
    </row>
    <row r="3" spans="1:12" s="544" customFormat="1" ht="36.75" customHeight="1">
      <c r="A3" s="5852" t="s">
        <v>3580</v>
      </c>
      <c r="B3" s="5852"/>
      <c r="C3" s="5852"/>
      <c r="D3" s="5852"/>
      <c r="E3" s="5852"/>
      <c r="F3" s="5852"/>
      <c r="G3" s="5852"/>
      <c r="H3" s="5852"/>
      <c r="I3" s="5852"/>
      <c r="J3" s="5852"/>
      <c r="K3" s="3455"/>
      <c r="L3" s="3455"/>
    </row>
    <row r="4" spans="1:12" s="544" customFormat="1" ht="71.25" customHeight="1">
      <c r="A4" s="5852"/>
      <c r="B4" s="5852"/>
      <c r="C4" s="5852"/>
      <c r="D4" s="5852"/>
      <c r="E4" s="5852"/>
      <c r="F4" s="5852"/>
      <c r="G4" s="5852"/>
      <c r="H4" s="5852"/>
      <c r="I4" s="5852"/>
      <c r="J4" s="5852"/>
      <c r="K4" s="3455"/>
      <c r="L4" s="3455"/>
    </row>
    <row r="5" spans="1:12" s="543" customFormat="1" ht="13.5">
      <c r="A5" s="4063" t="s">
        <v>3579</v>
      </c>
      <c r="B5" s="4063"/>
      <c r="C5" s="4063"/>
      <c r="D5" s="4063"/>
      <c r="E5" s="4029"/>
      <c r="F5" s="4029"/>
      <c r="G5" s="4029"/>
      <c r="H5" s="4029"/>
      <c r="I5" s="4029"/>
      <c r="J5" s="4029"/>
      <c r="K5" s="174"/>
      <c r="L5" s="174"/>
    </row>
    <row r="6" spans="1:12" s="543" customFormat="1" ht="13.5">
      <c r="A6" s="4063" t="s">
        <v>3578</v>
      </c>
      <c r="B6" s="4063"/>
      <c r="C6" s="4063"/>
      <c r="D6" s="4063"/>
      <c r="E6" s="4029"/>
      <c r="F6" s="4029"/>
      <c r="G6" s="4029"/>
      <c r="H6" s="4029"/>
      <c r="I6" s="4029"/>
      <c r="J6" s="4029"/>
      <c r="K6" s="174"/>
      <c r="L6" s="174"/>
    </row>
    <row r="7" spans="1:12" s="543" customFormat="1" ht="13.5">
      <c r="A7" s="4063" t="s">
        <v>3577</v>
      </c>
      <c r="B7" s="4063"/>
      <c r="C7" s="4063"/>
      <c r="D7" s="4063"/>
      <c r="E7" s="4029"/>
      <c r="F7" s="4029"/>
      <c r="G7" s="4029"/>
      <c r="H7" s="4029"/>
      <c r="I7" s="4029"/>
      <c r="J7" s="4029"/>
      <c r="K7" s="174"/>
      <c r="L7" s="174"/>
    </row>
    <row r="8" spans="1:12" s="543" customFormat="1" ht="13.5">
      <c r="A8" s="4063" t="s">
        <v>3576</v>
      </c>
      <c r="B8" s="4063"/>
      <c r="C8" s="4063"/>
      <c r="D8" s="4063"/>
      <c r="E8" s="4029"/>
      <c r="F8" s="4029"/>
      <c r="G8" s="4029"/>
      <c r="H8" s="4029"/>
      <c r="I8" s="4029"/>
      <c r="J8" s="4029"/>
      <c r="K8" s="174"/>
      <c r="L8" s="174"/>
    </row>
    <row r="9" spans="1:12" s="543" customFormat="1" ht="13.5">
      <c r="A9" s="4063" t="s">
        <v>3575</v>
      </c>
      <c r="B9" s="4063"/>
      <c r="C9" s="4063"/>
      <c r="D9" s="4063"/>
      <c r="E9" s="4029"/>
      <c r="F9" s="4029"/>
      <c r="G9" s="4029"/>
      <c r="H9" s="4029"/>
      <c r="I9" s="4029"/>
      <c r="J9" s="4029"/>
      <c r="K9" s="174"/>
      <c r="L9" s="174"/>
    </row>
    <row r="10" spans="1:12" s="543" customFormat="1" ht="13.5">
      <c r="A10" s="4063" t="s">
        <v>3574</v>
      </c>
      <c r="B10" s="4063"/>
      <c r="C10" s="4063"/>
      <c r="D10" s="4063"/>
      <c r="E10" s="4029"/>
      <c r="F10" s="4029"/>
      <c r="G10" s="4029"/>
      <c r="H10" s="4029"/>
      <c r="I10" s="4029"/>
      <c r="J10" s="4029"/>
      <c r="K10" s="174"/>
      <c r="L10" s="174"/>
    </row>
    <row r="11" spans="1:12" s="543" customFormat="1" ht="13.5">
      <c r="A11" s="4063"/>
      <c r="B11" s="4063"/>
      <c r="C11" s="4063" t="s">
        <v>3573</v>
      </c>
      <c r="D11" s="4063"/>
      <c r="E11" s="4029"/>
      <c r="F11" s="4029"/>
      <c r="G11" s="4029"/>
      <c r="H11" s="4029"/>
      <c r="I11" s="4029"/>
      <c r="J11" s="4029"/>
      <c r="K11" s="174"/>
      <c r="L11" s="174"/>
    </row>
    <row r="12" spans="1:12" s="543" customFormat="1" ht="13.5">
      <c r="A12" s="4063" t="s">
        <v>3572</v>
      </c>
      <c r="B12" s="4063"/>
      <c r="C12" s="4063"/>
      <c r="D12" s="4063"/>
      <c r="E12" s="4029"/>
      <c r="F12" s="4029"/>
      <c r="G12" s="4029"/>
      <c r="H12" s="4029"/>
      <c r="I12" s="4029"/>
      <c r="J12" s="4029"/>
      <c r="K12" s="174"/>
      <c r="L12" s="174"/>
    </row>
    <row r="13" spans="1:12">
      <c r="A13" s="4043"/>
      <c r="B13" s="4029"/>
      <c r="C13" s="4029"/>
      <c r="D13" s="4029"/>
      <c r="E13" s="4029"/>
      <c r="F13" s="4029"/>
      <c r="G13" s="4029"/>
      <c r="H13" s="4029"/>
      <c r="I13" s="4029"/>
      <c r="J13" s="4029"/>
      <c r="K13" s="174"/>
      <c r="L13" s="174"/>
    </row>
    <row r="14" spans="1:12" ht="19.5" thickBot="1">
      <c r="A14" s="4029"/>
      <c r="B14" s="4029"/>
      <c r="C14" s="4029"/>
      <c r="D14" s="4029"/>
      <c r="E14" s="4029"/>
      <c r="F14" s="4029"/>
      <c r="G14" s="4029"/>
      <c r="H14" s="4029"/>
      <c r="I14" s="4029"/>
      <c r="J14" s="4029"/>
      <c r="K14" s="174"/>
      <c r="L14" s="174"/>
    </row>
    <row r="15" spans="1:12" s="540" customFormat="1" ht="13.5">
      <c r="A15" s="5849" t="s">
        <v>300</v>
      </c>
      <c r="B15" s="5851" t="s">
        <v>3571</v>
      </c>
      <c r="C15" s="5468"/>
      <c r="D15" s="5469"/>
      <c r="E15" s="5851" t="s">
        <v>3570</v>
      </c>
      <c r="F15" s="5468"/>
      <c r="G15" s="5469"/>
      <c r="H15" s="5851" t="s">
        <v>3569</v>
      </c>
      <c r="I15" s="5468"/>
      <c r="J15" s="5468"/>
      <c r="K15" s="174"/>
      <c r="L15" s="174"/>
    </row>
    <row r="16" spans="1:12" s="540" customFormat="1" ht="13.5">
      <c r="A16" s="5850"/>
      <c r="B16" s="3964" t="s">
        <v>3568</v>
      </c>
      <c r="C16" s="2364" t="s">
        <v>3567</v>
      </c>
      <c r="D16" s="2364" t="s">
        <v>897</v>
      </c>
      <c r="E16" s="2364" t="s">
        <v>3568</v>
      </c>
      <c r="F16" s="2364" t="s">
        <v>3567</v>
      </c>
      <c r="G16" s="2364" t="s">
        <v>897</v>
      </c>
      <c r="H16" s="2364" t="s">
        <v>3568</v>
      </c>
      <c r="I16" s="2364" t="s">
        <v>3567</v>
      </c>
      <c r="J16" s="3963" t="s">
        <v>897</v>
      </c>
      <c r="K16" s="174"/>
      <c r="L16" s="174"/>
    </row>
    <row r="17" spans="1:12" s="542" customFormat="1" ht="13.5">
      <c r="A17" s="2365">
        <v>2</v>
      </c>
      <c r="B17" s="1864">
        <v>4030</v>
      </c>
      <c r="C17" s="1864">
        <v>452</v>
      </c>
      <c r="D17" s="1863">
        <v>4482</v>
      </c>
      <c r="E17" s="1864">
        <v>1136</v>
      </c>
      <c r="F17" s="1864">
        <v>190</v>
      </c>
      <c r="G17" s="1863">
        <v>1326</v>
      </c>
      <c r="H17" s="1864">
        <v>5166</v>
      </c>
      <c r="I17" s="1864">
        <v>642</v>
      </c>
      <c r="J17" s="1864">
        <v>5808</v>
      </c>
      <c r="K17" s="1859"/>
      <c r="L17" s="1859"/>
    </row>
    <row r="18" spans="1:12" s="542" customFormat="1" ht="13.5">
      <c r="A18" s="2365">
        <v>3</v>
      </c>
      <c r="B18" s="1861">
        <v>3983</v>
      </c>
      <c r="C18" s="1861">
        <v>531</v>
      </c>
      <c r="D18" s="1862">
        <f>SUM(B18:C18)</f>
        <v>4514</v>
      </c>
      <c r="E18" s="1861">
        <v>1283</v>
      </c>
      <c r="F18" s="1861">
        <v>713</v>
      </c>
      <c r="G18" s="1863">
        <f>SUM(E18:F18)</f>
        <v>1996</v>
      </c>
      <c r="H18" s="1861">
        <f>SUM(B18,E18)</f>
        <v>5266</v>
      </c>
      <c r="I18" s="1861">
        <f>SUM(C18,F18)</f>
        <v>1244</v>
      </c>
      <c r="J18" s="1864">
        <f>SUM(H18:I18)</f>
        <v>6510</v>
      </c>
      <c r="K18" s="1859"/>
      <c r="L18" s="1859"/>
    </row>
    <row r="19" spans="1:12" s="541" customFormat="1" ht="13.5">
      <c r="A19" s="2505">
        <v>4</v>
      </c>
      <c r="B19" s="1861">
        <v>6897</v>
      </c>
      <c r="C19" s="1861">
        <v>534</v>
      </c>
      <c r="D19" s="1862">
        <f>SUM(B19:C19)</f>
        <v>7431</v>
      </c>
      <c r="E19" s="1861">
        <v>2221</v>
      </c>
      <c r="F19" s="1861">
        <v>408</v>
      </c>
      <c r="G19" s="1862">
        <f>SUM(E19:F19)</f>
        <v>2629</v>
      </c>
      <c r="H19" s="1861">
        <f>SUM(B19,E19)</f>
        <v>9118</v>
      </c>
      <c r="I19" s="1861">
        <f>SUM(C19,F19)</f>
        <v>942</v>
      </c>
      <c r="J19" s="1861">
        <f>SUM(H19:I19)</f>
        <v>10060</v>
      </c>
      <c r="K19" s="3456"/>
      <c r="L19" s="3456"/>
    </row>
    <row r="20" spans="1:12" s="541" customFormat="1" ht="13.5">
      <c r="A20" s="2505">
        <v>5</v>
      </c>
      <c r="B20" s="1861">
        <v>7138</v>
      </c>
      <c r="C20" s="1861">
        <v>476</v>
      </c>
      <c r="D20" s="1862">
        <f t="shared" ref="D20:D21" si="0">SUM(B20:C20)</f>
        <v>7614</v>
      </c>
      <c r="E20" s="1861">
        <v>3721</v>
      </c>
      <c r="F20" s="1861">
        <v>567</v>
      </c>
      <c r="G20" s="1862">
        <f t="shared" ref="G20:G21" si="1">SUM(E20:F20)</f>
        <v>4288</v>
      </c>
      <c r="H20" s="1861">
        <f t="shared" ref="H20:H21" si="2">SUM(B20,E20)</f>
        <v>10859</v>
      </c>
      <c r="I20" s="1861">
        <f t="shared" ref="I20:I21" si="3">SUM(C20,F20)</f>
        <v>1043</v>
      </c>
      <c r="J20" s="1861">
        <f t="shared" ref="J20:J21" si="4">SUM(H20:I20)</f>
        <v>11902</v>
      </c>
      <c r="K20" s="3456"/>
      <c r="L20" s="3456"/>
    </row>
    <row r="21" spans="1:12" s="1414" customFormat="1" ht="14.25" thickBot="1">
      <c r="A21" s="2874">
        <v>6</v>
      </c>
      <c r="B21" s="2875">
        <v>7561</v>
      </c>
      <c r="C21" s="2875">
        <v>394</v>
      </c>
      <c r="D21" s="2876">
        <f t="shared" si="0"/>
        <v>7955</v>
      </c>
      <c r="E21" s="2875">
        <v>4242</v>
      </c>
      <c r="F21" s="2875">
        <v>493</v>
      </c>
      <c r="G21" s="2876">
        <f t="shared" si="1"/>
        <v>4735</v>
      </c>
      <c r="H21" s="2875">
        <f t="shared" si="2"/>
        <v>11803</v>
      </c>
      <c r="I21" s="2875">
        <f t="shared" si="3"/>
        <v>887</v>
      </c>
      <c r="J21" s="2875">
        <f t="shared" si="4"/>
        <v>12690</v>
      </c>
      <c r="K21" s="3457"/>
      <c r="L21" s="3457"/>
    </row>
    <row r="22" spans="1:12">
      <c r="A22" s="3458"/>
      <c r="B22" s="3459"/>
      <c r="C22" s="3459"/>
      <c r="D22" s="3459"/>
      <c r="E22" s="3459"/>
      <c r="F22" s="3459"/>
      <c r="G22" s="3459"/>
      <c r="H22" s="3459"/>
      <c r="I22" s="3459"/>
      <c r="J22" s="3459"/>
      <c r="K22" s="174"/>
      <c r="L22" s="174"/>
    </row>
    <row r="23" spans="1:12">
      <c r="A23" s="174"/>
      <c r="B23" s="174"/>
      <c r="C23" s="174"/>
      <c r="D23" s="174"/>
      <c r="E23" s="174"/>
      <c r="F23" s="174"/>
      <c r="G23" s="174"/>
      <c r="H23" s="174"/>
      <c r="I23" s="174"/>
      <c r="J23" s="174"/>
      <c r="K23" s="174"/>
      <c r="L23" s="174"/>
    </row>
    <row r="24" spans="1:12">
      <c r="A24" s="174"/>
      <c r="B24" s="4286"/>
      <c r="C24" s="174"/>
      <c r="D24" s="174"/>
      <c r="E24" s="174"/>
      <c r="F24" s="174"/>
      <c r="G24" s="174"/>
      <c r="H24" s="174"/>
      <c r="I24" s="174"/>
      <c r="J24" s="174"/>
      <c r="K24" s="174"/>
      <c r="L24" s="174"/>
    </row>
    <row r="25" spans="1:12">
      <c r="A25" s="1332"/>
      <c r="B25" s="1332"/>
      <c r="C25" s="1332"/>
      <c r="D25" s="1332"/>
      <c r="E25" s="1332"/>
      <c r="F25" s="1332"/>
      <c r="G25" s="1332"/>
      <c r="H25" s="1332"/>
      <c r="I25" s="1332"/>
      <c r="J25" s="1332"/>
    </row>
    <row r="28" spans="1:12">
      <c r="A28" s="402"/>
    </row>
    <row r="32" spans="1:12">
      <c r="A32" s="402"/>
    </row>
  </sheetData>
  <mergeCells count="5">
    <mergeCell ref="A15:A16"/>
    <mergeCell ref="B15:D15"/>
    <mergeCell ref="E15:G15"/>
    <mergeCell ref="H15:J15"/>
    <mergeCell ref="A3:J4"/>
  </mergeCells>
  <phoneticPr fontId="2"/>
  <hyperlinks>
    <hyperlink ref="L2" location="目次!F86" display="目　次" xr:uid="{00000000-0004-0000-4900-000000000000}"/>
  </hyperlinks>
  <pageMargins left="0.7" right="0.7" top="0.75" bottom="0.75" header="0.3" footer="0.3"/>
  <pageSetup paperSize="9" scale="67" orientation="portrait" r:id="rId1"/>
  <ignoredErrors>
    <ignoredError sqref="D18:D21" formulaRange="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205"/>
  <sheetViews>
    <sheetView showGridLines="0" zoomScaleNormal="100" zoomScaleSheetLayoutView="115" workbookViewId="0">
      <selection activeCell="L2" sqref="L2"/>
    </sheetView>
  </sheetViews>
  <sheetFormatPr defaultRowHeight="18.75"/>
  <cols>
    <col min="1" max="1" width="9" style="1166"/>
    <col min="2" max="2" width="9" style="1166" customWidth="1"/>
    <col min="3" max="4" width="9" style="1166"/>
    <col min="5" max="5" width="9" style="1167"/>
    <col min="6" max="9" width="9" style="1166"/>
    <col min="10" max="10" width="19.125" style="1166" bestFit="1" customWidth="1"/>
    <col min="11" max="16384" width="9" style="1166"/>
  </cols>
  <sheetData>
    <row r="1" spans="1:12">
      <c r="A1" s="2366" t="s">
        <v>6234</v>
      </c>
      <c r="B1" s="2963"/>
      <c r="C1" s="2963"/>
      <c r="D1" s="2963"/>
      <c r="E1" s="2963"/>
      <c r="F1" s="2963"/>
      <c r="G1" s="2963"/>
      <c r="H1" s="2506"/>
      <c r="I1" s="2963"/>
      <c r="J1" s="2507">
        <v>45292</v>
      </c>
    </row>
    <row r="2" spans="1:12">
      <c r="A2" s="2963"/>
      <c r="B2" s="2963"/>
      <c r="C2" s="2963"/>
      <c r="D2" s="2963"/>
      <c r="E2" s="2963"/>
      <c r="F2" s="2963"/>
      <c r="G2" s="2963"/>
      <c r="H2" s="2963"/>
      <c r="I2" s="2963"/>
      <c r="J2" s="2963"/>
      <c r="L2" s="588" t="s">
        <v>8125</v>
      </c>
    </row>
    <row r="3" spans="1:12">
      <c r="A3" s="5864" t="s">
        <v>6233</v>
      </c>
      <c r="B3" s="5864"/>
      <c r="C3" s="5864"/>
      <c r="D3" s="5864"/>
      <c r="E3" s="5864"/>
      <c r="F3" s="5864"/>
      <c r="G3" s="5864"/>
      <c r="H3" s="5864"/>
      <c r="I3" s="5864"/>
      <c r="J3" s="5864"/>
    </row>
    <row r="4" spans="1:12">
      <c r="A4" s="5864"/>
      <c r="B4" s="5864"/>
      <c r="C4" s="5864"/>
      <c r="D4" s="5864"/>
      <c r="E4" s="5864"/>
      <c r="F4" s="5864"/>
      <c r="G4" s="5864"/>
      <c r="H4" s="5864"/>
      <c r="I4" s="5864"/>
      <c r="J4" s="5864"/>
    </row>
    <row r="5" spans="1:12">
      <c r="A5" s="5864"/>
      <c r="B5" s="5864"/>
      <c r="C5" s="5864"/>
      <c r="D5" s="5864"/>
      <c r="E5" s="5864"/>
      <c r="F5" s="5864"/>
      <c r="G5" s="5864"/>
      <c r="H5" s="5864"/>
      <c r="I5" s="5864"/>
      <c r="J5" s="5864"/>
    </row>
    <row r="6" spans="1:12">
      <c r="A6" s="5864"/>
      <c r="B6" s="5864"/>
      <c r="C6" s="5864"/>
      <c r="D6" s="5864"/>
      <c r="E6" s="5864"/>
      <c r="F6" s="5864"/>
      <c r="G6" s="5864"/>
      <c r="H6" s="5864"/>
      <c r="I6" s="5864"/>
      <c r="J6" s="5864"/>
    </row>
    <row r="7" spans="1:12">
      <c r="A7" s="2963"/>
      <c r="B7" s="2963"/>
      <c r="C7" s="2963"/>
      <c r="D7" s="2963"/>
      <c r="E7" s="2963"/>
      <c r="F7" s="2963"/>
      <c r="G7" s="2963"/>
      <c r="H7" s="2963"/>
      <c r="I7" s="2963"/>
      <c r="J7" s="2963"/>
    </row>
    <row r="8" spans="1:12">
      <c r="A8" s="1170" t="s">
        <v>6232</v>
      </c>
      <c r="B8" s="2963"/>
      <c r="C8" s="2963"/>
      <c r="D8" s="2963"/>
      <c r="E8" s="2963"/>
      <c r="F8" s="2963"/>
      <c r="G8" s="2963"/>
      <c r="H8" s="2963"/>
      <c r="I8" s="2963"/>
      <c r="J8" s="2963"/>
    </row>
    <row r="9" spans="1:12">
      <c r="A9" s="2963" t="s">
        <v>6231</v>
      </c>
      <c r="B9" s="2963"/>
      <c r="C9" s="2963"/>
      <c r="D9" s="2963"/>
      <c r="E9" s="2963"/>
      <c r="F9" s="2963"/>
      <c r="G9" s="2963"/>
      <c r="H9" s="2963"/>
      <c r="I9" s="2963"/>
      <c r="J9" s="2963"/>
    </row>
    <row r="10" spans="1:12">
      <c r="A10" s="2963" t="s">
        <v>6230</v>
      </c>
      <c r="B10" s="2963"/>
      <c r="C10" s="2963"/>
      <c r="D10" s="2963"/>
      <c r="E10" s="2963"/>
      <c r="F10" s="2963"/>
      <c r="G10" s="2963"/>
      <c r="H10" s="2963"/>
      <c r="I10" s="2963"/>
      <c r="J10" s="2963"/>
    </row>
    <row r="11" spans="1:12">
      <c r="A11" s="2963" t="s">
        <v>6229</v>
      </c>
      <c r="B11" s="2963"/>
      <c r="C11" s="2963"/>
      <c r="D11" s="2963"/>
      <c r="E11" s="2963"/>
      <c r="F11" s="2963"/>
      <c r="G11" s="2963"/>
      <c r="H11" s="2963"/>
      <c r="I11" s="2963"/>
      <c r="J11" s="2963"/>
    </row>
    <row r="12" spans="1:12">
      <c r="A12" s="2963" t="s">
        <v>6228</v>
      </c>
      <c r="B12" s="2963"/>
      <c r="C12" s="2963"/>
      <c r="D12" s="2963"/>
      <c r="E12" s="2963"/>
      <c r="F12" s="2963"/>
      <c r="G12" s="2963"/>
      <c r="H12" s="2963"/>
      <c r="I12" s="2963"/>
      <c r="J12" s="2963"/>
    </row>
    <row r="13" spans="1:12">
      <c r="A13" s="2963" t="s">
        <v>6227</v>
      </c>
      <c r="B13" s="2963"/>
      <c r="C13" s="2963"/>
      <c r="D13" s="2963"/>
      <c r="E13" s="2963"/>
      <c r="F13" s="2963"/>
      <c r="G13" s="2963"/>
      <c r="H13" s="2963"/>
      <c r="I13" s="2963"/>
      <c r="J13" s="2963"/>
    </row>
    <row r="14" spans="1:12">
      <c r="A14" s="1170" t="s">
        <v>7077</v>
      </c>
      <c r="B14" s="2963"/>
      <c r="C14" s="2963"/>
      <c r="D14" s="2963"/>
      <c r="E14" s="2963"/>
      <c r="F14" s="2963"/>
      <c r="G14" s="2963"/>
      <c r="H14" s="2963"/>
      <c r="I14" s="2963"/>
      <c r="J14" s="2963"/>
    </row>
    <row r="15" spans="1:12">
      <c r="A15" s="2963" t="s">
        <v>6226</v>
      </c>
      <c r="B15" s="2963"/>
      <c r="C15" s="2963"/>
      <c r="D15" s="2963"/>
      <c r="E15" s="2963"/>
      <c r="F15" s="2963"/>
      <c r="G15" s="2963"/>
      <c r="H15" s="2963"/>
      <c r="I15" s="2963"/>
      <c r="J15" s="2963"/>
    </row>
    <row r="16" spans="1:12" ht="24.95" customHeight="1">
      <c r="A16" s="5864" t="s">
        <v>7078</v>
      </c>
      <c r="B16" s="5864"/>
      <c r="C16" s="5864"/>
      <c r="D16" s="5864"/>
      <c r="E16" s="5864"/>
      <c r="F16" s="5864"/>
      <c r="G16" s="5864"/>
      <c r="H16" s="5864"/>
      <c r="I16" s="5864"/>
      <c r="J16" s="5864"/>
      <c r="K16" s="1171"/>
    </row>
    <row r="17" spans="1:11" ht="24.95" customHeight="1">
      <c r="A17" s="5864"/>
      <c r="B17" s="5864"/>
      <c r="C17" s="5864"/>
      <c r="D17" s="5864"/>
      <c r="E17" s="5864"/>
      <c r="F17" s="5864"/>
      <c r="G17" s="5864"/>
      <c r="H17" s="5864"/>
      <c r="I17" s="5864"/>
      <c r="J17" s="5864"/>
      <c r="K17" s="1171"/>
    </row>
    <row r="18" spans="1:11">
      <c r="A18" s="2963" t="s">
        <v>6225</v>
      </c>
      <c r="B18" s="2963"/>
      <c r="C18" s="2963"/>
      <c r="D18" s="2963"/>
      <c r="E18" s="2963"/>
      <c r="F18" s="2963"/>
      <c r="G18" s="2963"/>
      <c r="H18" s="2963"/>
      <c r="I18" s="2963"/>
      <c r="J18" s="2963"/>
    </row>
    <row r="19" spans="1:11">
      <c r="A19" s="1170" t="s">
        <v>6224</v>
      </c>
      <c r="B19" s="2963"/>
      <c r="C19" s="2963"/>
      <c r="D19" s="2963"/>
      <c r="E19" s="2963"/>
      <c r="F19" s="2963"/>
      <c r="G19" s="2963"/>
      <c r="H19" s="2963"/>
      <c r="I19" s="2963"/>
      <c r="J19" s="2963"/>
    </row>
    <row r="20" spans="1:11" ht="18.75" customHeight="1">
      <c r="A20" s="5864" t="s">
        <v>6223</v>
      </c>
      <c r="B20" s="5864"/>
      <c r="C20" s="5864"/>
      <c r="D20" s="5864"/>
      <c r="E20" s="5864"/>
      <c r="F20" s="5864"/>
      <c r="G20" s="5864"/>
      <c r="H20" s="5864"/>
      <c r="I20" s="5864"/>
      <c r="J20" s="5864"/>
    </row>
    <row r="21" spans="1:11">
      <c r="A21" s="5864"/>
      <c r="B21" s="5864"/>
      <c r="C21" s="5864"/>
      <c r="D21" s="5864"/>
      <c r="E21" s="5864"/>
      <c r="F21" s="5864"/>
      <c r="G21" s="5864"/>
      <c r="H21" s="5864"/>
      <c r="I21" s="5864"/>
      <c r="J21" s="5864"/>
    </row>
    <row r="22" spans="1:11">
      <c r="A22" s="5864"/>
      <c r="B22" s="5864"/>
      <c r="C22" s="5864"/>
      <c r="D22" s="5864"/>
      <c r="E22" s="5864"/>
      <c r="F22" s="5864"/>
      <c r="G22" s="5864"/>
      <c r="H22" s="5864"/>
      <c r="I22" s="5864"/>
      <c r="J22" s="5864"/>
    </row>
    <row r="23" spans="1:11">
      <c r="A23" s="2963" t="s">
        <v>6222</v>
      </c>
      <c r="B23" s="2963"/>
      <c r="C23" s="2963"/>
      <c r="D23" s="2963"/>
      <c r="E23" s="2963"/>
      <c r="F23" s="2963"/>
      <c r="G23" s="2963"/>
      <c r="H23" s="2963"/>
      <c r="I23" s="2963"/>
      <c r="J23" s="2963"/>
    </row>
    <row r="24" spans="1:11" ht="15.95" customHeight="1">
      <c r="A24" s="5864" t="s">
        <v>6221</v>
      </c>
      <c r="B24" s="5864"/>
      <c r="C24" s="5864"/>
      <c r="D24" s="5864"/>
      <c r="E24" s="5864"/>
      <c r="F24" s="5864"/>
      <c r="G24" s="5864"/>
      <c r="H24" s="5864"/>
      <c r="I24" s="5864"/>
      <c r="J24" s="5864"/>
    </row>
    <row r="25" spans="1:11" ht="15.95" customHeight="1">
      <c r="A25" s="5864"/>
      <c r="B25" s="5864"/>
      <c r="C25" s="5864"/>
      <c r="D25" s="5864"/>
      <c r="E25" s="5864"/>
      <c r="F25" s="5864"/>
      <c r="G25" s="5864"/>
      <c r="H25" s="5864"/>
      <c r="I25" s="5864"/>
      <c r="J25" s="5864"/>
    </row>
    <row r="26" spans="1:11">
      <c r="A26" s="2963" t="s">
        <v>6220</v>
      </c>
      <c r="B26" s="2963"/>
      <c r="C26" s="2963"/>
      <c r="D26" s="2963"/>
      <c r="E26" s="2963"/>
      <c r="F26" s="2963"/>
      <c r="G26" s="2963"/>
      <c r="H26" s="2963"/>
      <c r="I26" s="2963"/>
      <c r="J26" s="2963"/>
    </row>
    <row r="27" spans="1:11" ht="15.95" customHeight="1">
      <c r="A27" s="5864" t="s">
        <v>6219</v>
      </c>
      <c r="B27" s="5864"/>
      <c r="C27" s="5864"/>
      <c r="D27" s="5864"/>
      <c r="E27" s="5864"/>
      <c r="F27" s="5864"/>
      <c r="G27" s="5864"/>
      <c r="H27" s="5864"/>
      <c r="I27" s="5864"/>
      <c r="J27" s="5864"/>
    </row>
    <row r="28" spans="1:11" ht="15.95" customHeight="1">
      <c r="A28" s="5864"/>
      <c r="B28" s="5864"/>
      <c r="C28" s="5864"/>
      <c r="D28" s="5864"/>
      <c r="E28" s="5864"/>
      <c r="F28" s="5864"/>
      <c r="G28" s="5864"/>
      <c r="H28" s="5864"/>
      <c r="I28" s="5864"/>
      <c r="J28" s="5864"/>
    </row>
    <row r="29" spans="1:11">
      <c r="A29" s="2963" t="s">
        <v>6218</v>
      </c>
      <c r="B29" s="2963"/>
      <c r="C29" s="2963"/>
      <c r="D29" s="2963"/>
      <c r="E29" s="2963"/>
      <c r="F29" s="2963"/>
      <c r="G29" s="2963"/>
      <c r="H29" s="2963"/>
      <c r="I29" s="2963"/>
      <c r="J29" s="2963"/>
    </row>
    <row r="30" spans="1:11">
      <c r="A30" s="2963" t="s">
        <v>6217</v>
      </c>
      <c r="B30" s="2963"/>
      <c r="C30" s="2963"/>
      <c r="D30" s="2963"/>
      <c r="E30" s="2963"/>
      <c r="F30" s="2963"/>
      <c r="G30" s="2963"/>
      <c r="H30" s="2963"/>
      <c r="I30" s="2963"/>
      <c r="J30" s="2963"/>
    </row>
    <row r="31" spans="1:11">
      <c r="A31" s="2963" t="s">
        <v>6216</v>
      </c>
      <c r="B31" s="2963"/>
      <c r="C31" s="2963"/>
      <c r="D31" s="2963"/>
      <c r="E31" s="2963"/>
      <c r="F31" s="2963"/>
      <c r="G31" s="2963"/>
      <c r="H31" s="2963"/>
      <c r="I31" s="2963"/>
      <c r="J31" s="2963"/>
    </row>
    <row r="32" spans="1:11" ht="15.95" customHeight="1">
      <c r="A32" s="5864" t="s">
        <v>6215</v>
      </c>
      <c r="B32" s="5864"/>
      <c r="C32" s="5864"/>
      <c r="D32" s="5864"/>
      <c r="E32" s="5864"/>
      <c r="F32" s="5864"/>
      <c r="G32" s="5864"/>
      <c r="H32" s="5864"/>
      <c r="I32" s="5864"/>
      <c r="J32" s="5864"/>
    </row>
    <row r="33" spans="1:10" ht="15.95" customHeight="1">
      <c r="A33" s="5864"/>
      <c r="B33" s="5864"/>
      <c r="C33" s="5864"/>
      <c r="D33" s="5864"/>
      <c r="E33" s="5864"/>
      <c r="F33" s="5864"/>
      <c r="G33" s="5864"/>
      <c r="H33" s="5864"/>
      <c r="I33" s="5864"/>
      <c r="J33" s="5864"/>
    </row>
    <row r="34" spans="1:10">
      <c r="A34" s="1170" t="s">
        <v>6214</v>
      </c>
      <c r="B34" s="2963"/>
      <c r="C34" s="2963"/>
      <c r="D34" s="2963"/>
      <c r="E34" s="2963"/>
      <c r="F34" s="2963"/>
      <c r="G34" s="2963"/>
      <c r="H34" s="2963"/>
      <c r="I34" s="2963"/>
      <c r="J34" s="2963"/>
    </row>
    <row r="35" spans="1:10">
      <c r="A35" s="2963" t="s">
        <v>6213</v>
      </c>
      <c r="B35" s="2963"/>
      <c r="C35" s="2963"/>
      <c r="D35" s="2963"/>
      <c r="E35" s="2963"/>
      <c r="F35" s="2963"/>
      <c r="G35" s="2963"/>
      <c r="H35" s="2963"/>
      <c r="I35" s="2963"/>
      <c r="J35" s="2963"/>
    </row>
    <row r="36" spans="1:10">
      <c r="A36" s="2963" t="s">
        <v>6212</v>
      </c>
      <c r="B36" s="2963"/>
      <c r="C36" s="2963"/>
      <c r="D36" s="2963"/>
      <c r="E36" s="2963"/>
      <c r="F36" s="2963"/>
      <c r="G36" s="2963"/>
      <c r="H36" s="2963"/>
      <c r="I36" s="2963"/>
      <c r="J36" s="2963"/>
    </row>
    <row r="37" spans="1:10" ht="15" customHeight="1">
      <c r="A37" s="5864" t="s">
        <v>6211</v>
      </c>
      <c r="B37" s="5864"/>
      <c r="C37" s="5864"/>
      <c r="D37" s="5864"/>
      <c r="E37" s="5864"/>
      <c r="F37" s="5864"/>
      <c r="G37" s="5864"/>
      <c r="H37" s="5864"/>
      <c r="I37" s="5864"/>
      <c r="J37" s="5864"/>
    </row>
    <row r="38" spans="1:10" ht="15" customHeight="1">
      <c r="A38" s="5864"/>
      <c r="B38" s="5864"/>
      <c r="C38" s="5864"/>
      <c r="D38" s="5864"/>
      <c r="E38" s="5864"/>
      <c r="F38" s="5864"/>
      <c r="G38" s="5864"/>
      <c r="H38" s="5864"/>
      <c r="I38" s="5864"/>
      <c r="J38" s="5864"/>
    </row>
    <row r="39" spans="1:10" ht="15" customHeight="1">
      <c r="A39" s="5864"/>
      <c r="B39" s="5864"/>
      <c r="C39" s="5864"/>
      <c r="D39" s="5864"/>
      <c r="E39" s="5864"/>
      <c r="F39" s="5864"/>
      <c r="G39" s="5864"/>
      <c r="H39" s="5864"/>
      <c r="I39" s="5864"/>
      <c r="J39" s="5864"/>
    </row>
    <row r="40" spans="1:10">
      <c r="A40" s="2963" t="s">
        <v>6210</v>
      </c>
      <c r="B40" s="2963"/>
      <c r="C40" s="2963"/>
      <c r="D40" s="2963"/>
      <c r="E40" s="2963"/>
      <c r="F40" s="2963"/>
      <c r="G40" s="2963"/>
      <c r="H40" s="2963"/>
      <c r="I40" s="2963"/>
      <c r="J40" s="2963"/>
    </row>
    <row r="41" spans="1:10">
      <c r="A41" s="5864" t="s">
        <v>6209</v>
      </c>
      <c r="B41" s="5864"/>
      <c r="C41" s="5864"/>
      <c r="D41" s="5864"/>
      <c r="E41" s="5864"/>
      <c r="F41" s="5864"/>
      <c r="G41" s="5864"/>
      <c r="H41" s="5864"/>
      <c r="I41" s="5864"/>
      <c r="J41" s="5864"/>
    </row>
    <row r="42" spans="1:10">
      <c r="A42" s="5864"/>
      <c r="B42" s="5864"/>
      <c r="C42" s="5864"/>
      <c r="D42" s="5864"/>
      <c r="E42" s="5864"/>
      <c r="F42" s="5864"/>
      <c r="G42" s="5864"/>
      <c r="H42" s="5864"/>
      <c r="I42" s="5864"/>
      <c r="J42" s="5864"/>
    </row>
    <row r="43" spans="1:10">
      <c r="A43" s="5864"/>
      <c r="B43" s="5864"/>
      <c r="C43" s="5864"/>
      <c r="D43" s="5864"/>
      <c r="E43" s="5864"/>
      <c r="F43" s="5864"/>
      <c r="G43" s="5864"/>
      <c r="H43" s="5864"/>
      <c r="I43" s="5864"/>
      <c r="J43" s="5864"/>
    </row>
    <row r="44" spans="1:10">
      <c r="A44" s="2963" t="s">
        <v>6208</v>
      </c>
      <c r="B44" s="2963"/>
      <c r="C44" s="2963"/>
      <c r="D44" s="2963"/>
      <c r="E44" s="2963"/>
      <c r="F44" s="2963"/>
      <c r="G44" s="2963"/>
      <c r="H44" s="2963"/>
      <c r="I44" s="2963"/>
      <c r="J44" s="2963"/>
    </row>
    <row r="45" spans="1:10" ht="17.100000000000001" customHeight="1">
      <c r="A45" s="5864" t="s">
        <v>6207</v>
      </c>
      <c r="B45" s="5864"/>
      <c r="C45" s="5864"/>
      <c r="D45" s="5864"/>
      <c r="E45" s="5864"/>
      <c r="F45" s="5864"/>
      <c r="G45" s="5864"/>
      <c r="H45" s="5864"/>
      <c r="I45" s="5864"/>
      <c r="J45" s="5864"/>
    </row>
    <row r="46" spans="1:10" ht="17.100000000000001" customHeight="1">
      <c r="A46" s="5864"/>
      <c r="B46" s="5864"/>
      <c r="C46" s="5864"/>
      <c r="D46" s="5864"/>
      <c r="E46" s="5864"/>
      <c r="F46" s="5864"/>
      <c r="G46" s="5864"/>
      <c r="H46" s="5864"/>
      <c r="I46" s="5864"/>
      <c r="J46" s="5864"/>
    </row>
    <row r="47" spans="1:10" ht="17.100000000000001" customHeight="1">
      <c r="A47" s="5864"/>
      <c r="B47" s="5864"/>
      <c r="C47" s="5864"/>
      <c r="D47" s="5864"/>
      <c r="E47" s="5864"/>
      <c r="F47" s="5864"/>
      <c r="G47" s="5864"/>
      <c r="H47" s="5864"/>
      <c r="I47" s="5864"/>
      <c r="J47" s="5864"/>
    </row>
    <row r="48" spans="1:10" ht="17.100000000000001" customHeight="1">
      <c r="A48" s="5864"/>
      <c r="B48" s="5864"/>
      <c r="C48" s="5864"/>
      <c r="D48" s="5864"/>
      <c r="E48" s="5864"/>
      <c r="F48" s="5864"/>
      <c r="G48" s="5864"/>
      <c r="H48" s="5864"/>
      <c r="I48" s="5864"/>
      <c r="J48" s="5864"/>
    </row>
    <row r="49" spans="1:10" ht="17.100000000000001" customHeight="1">
      <c r="A49" s="5864"/>
      <c r="B49" s="5864"/>
      <c r="C49" s="5864"/>
      <c r="D49" s="5864"/>
      <c r="E49" s="5864"/>
      <c r="F49" s="5864"/>
      <c r="G49" s="5864"/>
      <c r="H49" s="5864"/>
      <c r="I49" s="5864"/>
      <c r="J49" s="5864"/>
    </row>
    <row r="50" spans="1:10" ht="17.100000000000001" customHeight="1">
      <c r="A50" s="5864"/>
      <c r="B50" s="5864"/>
      <c r="C50" s="5864"/>
      <c r="D50" s="5864"/>
      <c r="E50" s="5864"/>
      <c r="F50" s="5864"/>
      <c r="G50" s="5864"/>
      <c r="H50" s="5864"/>
      <c r="I50" s="5864"/>
      <c r="J50" s="5864"/>
    </row>
    <row r="51" spans="1:10">
      <c r="A51" s="2963" t="s">
        <v>6206</v>
      </c>
      <c r="B51" s="2963"/>
      <c r="C51" s="2963"/>
      <c r="D51" s="2963"/>
      <c r="E51" s="2963"/>
      <c r="F51" s="2963"/>
      <c r="G51" s="2963"/>
      <c r="H51" s="2963"/>
      <c r="I51" s="2963"/>
      <c r="J51" s="2963"/>
    </row>
    <row r="52" spans="1:10" ht="17.45" customHeight="1">
      <c r="A52" s="5864" t="s">
        <v>6205</v>
      </c>
      <c r="B52" s="5865"/>
      <c r="C52" s="5865"/>
      <c r="D52" s="5865"/>
      <c r="E52" s="5865"/>
      <c r="F52" s="5865"/>
      <c r="G52" s="5865"/>
      <c r="H52" s="5865"/>
      <c r="I52" s="5865"/>
      <c r="J52" s="5865"/>
    </row>
    <row r="53" spans="1:10" ht="17.45" customHeight="1">
      <c r="A53" s="5865"/>
      <c r="B53" s="5865"/>
      <c r="C53" s="5865"/>
      <c r="D53" s="5865"/>
      <c r="E53" s="5865"/>
      <c r="F53" s="5865"/>
      <c r="G53" s="5865"/>
      <c r="H53" s="5865"/>
      <c r="I53" s="5865"/>
      <c r="J53" s="5865"/>
    </row>
    <row r="54" spans="1:10" ht="17.45" customHeight="1">
      <c r="A54" s="5865"/>
      <c r="B54" s="5865"/>
      <c r="C54" s="5865"/>
      <c r="D54" s="5865"/>
      <c r="E54" s="5865"/>
      <c r="F54" s="5865"/>
      <c r="G54" s="5865"/>
      <c r="H54" s="5865"/>
      <c r="I54" s="5865"/>
      <c r="J54" s="5865"/>
    </row>
    <row r="55" spans="1:10" ht="17.45" customHeight="1">
      <c r="A55" s="5865"/>
      <c r="B55" s="5865"/>
      <c r="C55" s="5865"/>
      <c r="D55" s="5865"/>
      <c r="E55" s="5865"/>
      <c r="F55" s="5865"/>
      <c r="G55" s="5865"/>
      <c r="H55" s="5865"/>
      <c r="I55" s="5865"/>
      <c r="J55" s="5865"/>
    </row>
    <row r="56" spans="1:10">
      <c r="A56" s="2963" t="s">
        <v>6204</v>
      </c>
      <c r="B56" s="2963"/>
      <c r="C56" s="2963"/>
      <c r="D56" s="2963"/>
      <c r="E56" s="2963"/>
      <c r="F56" s="2963"/>
      <c r="G56" s="2963"/>
      <c r="H56" s="2963"/>
      <c r="I56" s="2963"/>
      <c r="J56" s="2963"/>
    </row>
    <row r="57" spans="1:10" ht="15" customHeight="1">
      <c r="A57" s="5864" t="s">
        <v>6203</v>
      </c>
      <c r="B57" s="5864"/>
      <c r="C57" s="5864"/>
      <c r="D57" s="5864"/>
      <c r="E57" s="5864"/>
      <c r="F57" s="5864"/>
      <c r="G57" s="5864"/>
      <c r="H57" s="5864"/>
      <c r="I57" s="5864"/>
      <c r="J57" s="5864"/>
    </row>
    <row r="58" spans="1:10" ht="15" customHeight="1">
      <c r="A58" s="5864"/>
      <c r="B58" s="5864"/>
      <c r="C58" s="5864"/>
      <c r="D58" s="5864"/>
      <c r="E58" s="5864"/>
      <c r="F58" s="5864"/>
      <c r="G58" s="5864"/>
      <c r="H58" s="5864"/>
      <c r="I58" s="5864"/>
      <c r="J58" s="5864"/>
    </row>
    <row r="59" spans="1:10" ht="15" customHeight="1">
      <c r="A59" s="5864"/>
      <c r="B59" s="5864"/>
      <c r="C59" s="5864"/>
      <c r="D59" s="5864"/>
      <c r="E59" s="5864"/>
      <c r="F59" s="5864"/>
      <c r="G59" s="5864"/>
      <c r="H59" s="5864"/>
      <c r="I59" s="5864"/>
      <c r="J59" s="5864"/>
    </row>
    <row r="60" spans="1:10">
      <c r="A60" s="1170" t="s">
        <v>7079</v>
      </c>
      <c r="B60" s="2963"/>
      <c r="C60" s="2963"/>
      <c r="D60" s="2963"/>
      <c r="E60" s="2963"/>
      <c r="F60" s="2963"/>
      <c r="G60" s="2963"/>
      <c r="H60" s="2963"/>
      <c r="I60" s="2963"/>
      <c r="J60" s="2963"/>
    </row>
    <row r="61" spans="1:10">
      <c r="A61" s="5856" t="s">
        <v>6202</v>
      </c>
      <c r="B61" s="5856" t="s">
        <v>6201</v>
      </c>
      <c r="C61" s="5856"/>
      <c r="D61" s="5856"/>
      <c r="E61" s="5856" t="s">
        <v>6200</v>
      </c>
      <c r="F61" s="5856" t="s">
        <v>6199</v>
      </c>
      <c r="G61" s="5855" t="s">
        <v>6198</v>
      </c>
      <c r="H61" s="5856" t="s">
        <v>6197</v>
      </c>
      <c r="I61" s="5856"/>
      <c r="J61" s="5856"/>
    </row>
    <row r="62" spans="1:10">
      <c r="A62" s="5856"/>
      <c r="B62" s="5856"/>
      <c r="C62" s="5856"/>
      <c r="D62" s="5856"/>
      <c r="E62" s="5856"/>
      <c r="F62" s="5856"/>
      <c r="G62" s="5856"/>
      <c r="H62" s="5856"/>
      <c r="I62" s="5856"/>
      <c r="J62" s="5856"/>
    </row>
    <row r="63" spans="1:10">
      <c r="A63" s="5861" t="s">
        <v>6196</v>
      </c>
      <c r="B63" s="5892" t="s">
        <v>6195</v>
      </c>
      <c r="C63" s="5892"/>
      <c r="D63" s="5892"/>
      <c r="E63" s="2957">
        <v>1300</v>
      </c>
      <c r="F63" s="2958" t="s">
        <v>6509</v>
      </c>
      <c r="G63" s="2367" t="s">
        <v>6194</v>
      </c>
      <c r="H63" s="5853" t="s">
        <v>6193</v>
      </c>
      <c r="I63" s="5854"/>
      <c r="J63" s="5854"/>
    </row>
    <row r="64" spans="1:10">
      <c r="A64" s="5862"/>
      <c r="B64" s="5893" t="s">
        <v>6192</v>
      </c>
      <c r="C64" s="5893"/>
      <c r="D64" s="5893"/>
      <c r="E64" s="2957">
        <v>1300</v>
      </c>
      <c r="F64" s="2958" t="s">
        <v>6466</v>
      </c>
      <c r="G64" s="2368" t="s">
        <v>6191</v>
      </c>
      <c r="H64" s="5854"/>
      <c r="I64" s="5854"/>
      <c r="J64" s="5854"/>
    </row>
    <row r="65" spans="1:10">
      <c r="A65" s="5862"/>
      <c r="B65" s="5893" t="s">
        <v>6190</v>
      </c>
      <c r="C65" s="5893"/>
      <c r="D65" s="5893"/>
      <c r="E65" s="2957">
        <v>1300</v>
      </c>
      <c r="F65" s="2958" t="s">
        <v>6467</v>
      </c>
      <c r="G65" s="2368" t="s">
        <v>6189</v>
      </c>
      <c r="H65" s="5854"/>
      <c r="I65" s="5854"/>
      <c r="J65" s="5854"/>
    </row>
    <row r="66" spans="1:10">
      <c r="A66" s="5862"/>
      <c r="B66" s="5893" t="s">
        <v>6188</v>
      </c>
      <c r="C66" s="5893"/>
      <c r="D66" s="5893"/>
      <c r="E66" s="2957">
        <v>1300</v>
      </c>
      <c r="F66" s="2958" t="s">
        <v>6469</v>
      </c>
      <c r="G66" s="2368" t="s">
        <v>6187</v>
      </c>
      <c r="H66" s="5854"/>
      <c r="I66" s="5854"/>
      <c r="J66" s="5854"/>
    </row>
    <row r="67" spans="1:10">
      <c r="A67" s="5862"/>
      <c r="B67" s="5883" t="s">
        <v>6186</v>
      </c>
      <c r="C67" s="5883"/>
      <c r="D67" s="5883"/>
      <c r="E67" s="2957">
        <v>1500</v>
      </c>
      <c r="F67" s="2958" t="s">
        <v>6468</v>
      </c>
      <c r="G67" s="2369" t="s">
        <v>6185</v>
      </c>
      <c r="H67" s="5854"/>
      <c r="I67" s="5854"/>
      <c r="J67" s="5854"/>
    </row>
    <row r="68" spans="1:10">
      <c r="A68" s="5862"/>
      <c r="B68" s="5883" t="s">
        <v>6184</v>
      </c>
      <c r="C68" s="5883"/>
      <c r="D68" s="5883"/>
      <c r="E68" s="2957">
        <v>1800</v>
      </c>
      <c r="F68" s="2958" t="s">
        <v>6470</v>
      </c>
      <c r="G68" s="2368" t="s">
        <v>6183</v>
      </c>
      <c r="H68" s="5854"/>
      <c r="I68" s="5854"/>
      <c r="J68" s="5854"/>
    </row>
    <row r="69" spans="1:10">
      <c r="A69" s="5862"/>
      <c r="B69" s="5883" t="s">
        <v>6182</v>
      </c>
      <c r="C69" s="5883"/>
      <c r="D69" s="5883"/>
      <c r="E69" s="2957">
        <v>1800</v>
      </c>
      <c r="F69" s="2958" t="s">
        <v>6471</v>
      </c>
      <c r="G69" s="2368" t="s">
        <v>6181</v>
      </c>
      <c r="H69" s="5854"/>
      <c r="I69" s="5854"/>
      <c r="J69" s="5854"/>
    </row>
    <row r="70" spans="1:10">
      <c r="A70" s="5862"/>
      <c r="B70" s="5883" t="s">
        <v>6180</v>
      </c>
      <c r="C70" s="5883"/>
      <c r="D70" s="5883"/>
      <c r="E70" s="2957">
        <v>1800</v>
      </c>
      <c r="F70" s="2958" t="s">
        <v>6472</v>
      </c>
      <c r="G70" s="2368" t="s">
        <v>6179</v>
      </c>
      <c r="H70" s="5854"/>
      <c r="I70" s="5854"/>
      <c r="J70" s="5854"/>
    </row>
    <row r="71" spans="1:10">
      <c r="A71" s="5862"/>
      <c r="B71" s="5883" t="s">
        <v>6178</v>
      </c>
      <c r="C71" s="5883"/>
      <c r="D71" s="5883"/>
      <c r="E71" s="2957">
        <v>1800</v>
      </c>
      <c r="F71" s="2958" t="s">
        <v>6473</v>
      </c>
      <c r="G71" s="2368" t="s">
        <v>6177</v>
      </c>
      <c r="H71" s="5854"/>
      <c r="I71" s="5854"/>
      <c r="J71" s="5854"/>
    </row>
    <row r="72" spans="1:10">
      <c r="A72" s="5862"/>
      <c r="B72" s="5883" t="s">
        <v>6176</v>
      </c>
      <c r="C72" s="5883"/>
      <c r="D72" s="5883"/>
      <c r="E72" s="2957">
        <v>1800</v>
      </c>
      <c r="F72" s="2958" t="s">
        <v>6474</v>
      </c>
      <c r="G72" s="2368" t="s">
        <v>6175</v>
      </c>
      <c r="H72" s="5854"/>
      <c r="I72" s="5854"/>
      <c r="J72" s="5854"/>
    </row>
    <row r="73" spans="1:10">
      <c r="A73" s="5862"/>
      <c r="B73" s="5883" t="s">
        <v>6174</v>
      </c>
      <c r="C73" s="5883"/>
      <c r="D73" s="5883"/>
      <c r="E73" s="2957">
        <v>1800</v>
      </c>
      <c r="F73" s="2958" t="s">
        <v>6475</v>
      </c>
      <c r="G73" s="2368" t="s">
        <v>6138</v>
      </c>
      <c r="H73" s="5854"/>
      <c r="I73" s="5854"/>
      <c r="J73" s="5854"/>
    </row>
    <row r="74" spans="1:10">
      <c r="A74" s="5862"/>
      <c r="B74" s="5883" t="s">
        <v>6173</v>
      </c>
      <c r="C74" s="5883"/>
      <c r="D74" s="5883"/>
      <c r="E74" s="2957">
        <v>1800</v>
      </c>
      <c r="F74" s="2958" t="s">
        <v>6476</v>
      </c>
      <c r="G74" s="2368" t="s">
        <v>6172</v>
      </c>
      <c r="H74" s="5854"/>
      <c r="I74" s="5854"/>
      <c r="J74" s="5854"/>
    </row>
    <row r="75" spans="1:10">
      <c r="A75" s="5862"/>
      <c r="B75" s="5883" t="s">
        <v>6171</v>
      </c>
      <c r="C75" s="5883"/>
      <c r="D75" s="5883"/>
      <c r="E75" s="2957">
        <v>1800</v>
      </c>
      <c r="F75" s="2958" t="s">
        <v>6477</v>
      </c>
      <c r="G75" s="2368" t="s">
        <v>6170</v>
      </c>
      <c r="H75" s="5854"/>
      <c r="I75" s="5854"/>
      <c r="J75" s="5854"/>
    </row>
    <row r="76" spans="1:10">
      <c r="A76" s="5862"/>
      <c r="B76" s="5883" t="s">
        <v>6169</v>
      </c>
      <c r="C76" s="5883"/>
      <c r="D76" s="5883"/>
      <c r="E76" s="2957">
        <v>1800</v>
      </c>
      <c r="F76" s="2958" t="s">
        <v>6478</v>
      </c>
      <c r="G76" s="2368" t="s">
        <v>6168</v>
      </c>
      <c r="H76" s="5854"/>
      <c r="I76" s="5854"/>
      <c r="J76" s="5854"/>
    </row>
    <row r="77" spans="1:10">
      <c r="A77" s="5862"/>
      <c r="B77" s="5883" t="s">
        <v>6167</v>
      </c>
      <c r="C77" s="5883"/>
      <c r="D77" s="5883"/>
      <c r="E77" s="2957">
        <v>1800</v>
      </c>
      <c r="F77" s="2958" t="s">
        <v>6479</v>
      </c>
      <c r="G77" s="2368" t="s">
        <v>6166</v>
      </c>
      <c r="H77" s="5854"/>
      <c r="I77" s="5854"/>
      <c r="J77" s="5854"/>
    </row>
    <row r="78" spans="1:10">
      <c r="A78" s="5862"/>
      <c r="B78" s="5883" t="s">
        <v>6165</v>
      </c>
      <c r="C78" s="5883"/>
      <c r="D78" s="5883"/>
      <c r="E78" s="2957">
        <v>1800</v>
      </c>
      <c r="F78" s="2958" t="s">
        <v>6480</v>
      </c>
      <c r="G78" s="2368" t="s">
        <v>6164</v>
      </c>
      <c r="H78" s="5854"/>
      <c r="I78" s="5854"/>
      <c r="J78" s="5854"/>
    </row>
    <row r="79" spans="1:10">
      <c r="A79" s="5862"/>
      <c r="B79" s="5883" t="s">
        <v>6163</v>
      </c>
      <c r="C79" s="5883"/>
      <c r="D79" s="5883"/>
      <c r="E79" s="2957">
        <v>1800</v>
      </c>
      <c r="F79" s="2958" t="s">
        <v>6481</v>
      </c>
      <c r="G79" s="2368" t="s">
        <v>6162</v>
      </c>
      <c r="H79" s="5854"/>
      <c r="I79" s="5854"/>
      <c r="J79" s="5854"/>
    </row>
    <row r="80" spans="1:10">
      <c r="A80" s="5862"/>
      <c r="B80" s="5883" t="s">
        <v>6161</v>
      </c>
      <c r="C80" s="5883"/>
      <c r="D80" s="5883"/>
      <c r="E80" s="2957">
        <v>1800</v>
      </c>
      <c r="F80" s="2958" t="s">
        <v>6482</v>
      </c>
      <c r="G80" s="2368" t="s">
        <v>6160</v>
      </c>
      <c r="H80" s="5854"/>
      <c r="I80" s="5854"/>
      <c r="J80" s="5854"/>
    </row>
    <row r="81" spans="1:10">
      <c r="A81" s="5862"/>
      <c r="B81" s="5883" t="s">
        <v>6159</v>
      </c>
      <c r="C81" s="5883"/>
      <c r="D81" s="5883"/>
      <c r="E81" s="2957">
        <v>1800</v>
      </c>
      <c r="F81" s="2958" t="s">
        <v>6483</v>
      </c>
      <c r="G81" s="2368" t="s">
        <v>6158</v>
      </c>
      <c r="H81" s="5854"/>
      <c r="I81" s="5854"/>
      <c r="J81" s="5854"/>
    </row>
    <row r="82" spans="1:10">
      <c r="A82" s="5862"/>
      <c r="B82" s="5883" t="s">
        <v>6157</v>
      </c>
      <c r="C82" s="5883"/>
      <c r="D82" s="5883"/>
      <c r="E82" s="2957">
        <v>2100</v>
      </c>
      <c r="F82" s="2958" t="s">
        <v>6484</v>
      </c>
      <c r="G82" s="2368" t="s">
        <v>6156</v>
      </c>
      <c r="H82" s="5854"/>
      <c r="I82" s="5854"/>
      <c r="J82" s="5854"/>
    </row>
    <row r="83" spans="1:10">
      <c r="A83" s="5862"/>
      <c r="B83" s="5883" t="s">
        <v>6155</v>
      </c>
      <c r="C83" s="5883"/>
      <c r="D83" s="5883"/>
      <c r="E83" s="2957">
        <v>800</v>
      </c>
      <c r="F83" s="2958" t="s">
        <v>6510</v>
      </c>
      <c r="G83" s="2368" t="s">
        <v>6154</v>
      </c>
      <c r="H83" s="5854"/>
      <c r="I83" s="5854"/>
      <c r="J83" s="5854"/>
    </row>
    <row r="84" spans="1:10" ht="18.75" customHeight="1">
      <c r="A84" s="5862" t="s">
        <v>6153</v>
      </c>
      <c r="B84" s="5885" t="s">
        <v>6152</v>
      </c>
      <c r="C84" s="5867"/>
      <c r="D84" s="5886"/>
      <c r="E84" s="5859">
        <v>500</v>
      </c>
      <c r="F84" s="5857" t="s">
        <v>6511</v>
      </c>
      <c r="G84" s="5866" t="s">
        <v>6151</v>
      </c>
      <c r="H84" s="5853" t="s">
        <v>6150</v>
      </c>
      <c r="I84" s="5854"/>
      <c r="J84" s="5854"/>
    </row>
    <row r="85" spans="1:10">
      <c r="A85" s="5862"/>
      <c r="B85" s="5889"/>
      <c r="C85" s="5890"/>
      <c r="D85" s="5891"/>
      <c r="E85" s="5859"/>
      <c r="F85" s="5857"/>
      <c r="G85" s="5866"/>
      <c r="H85" s="5854"/>
      <c r="I85" s="5854"/>
      <c r="J85" s="5854"/>
    </row>
    <row r="86" spans="1:10" ht="18.75" customHeight="1">
      <c r="A86" s="5862"/>
      <c r="B86" s="5885" t="s">
        <v>6149</v>
      </c>
      <c r="C86" s="5867"/>
      <c r="D86" s="5886"/>
      <c r="E86" s="5859">
        <v>500</v>
      </c>
      <c r="F86" s="5857" t="s">
        <v>6512</v>
      </c>
      <c r="G86" s="5866" t="s">
        <v>6148</v>
      </c>
      <c r="H86" s="5854"/>
      <c r="I86" s="5854"/>
      <c r="J86" s="5854"/>
    </row>
    <row r="87" spans="1:10">
      <c r="A87" s="5862"/>
      <c r="B87" s="5889"/>
      <c r="C87" s="5890"/>
      <c r="D87" s="5891"/>
      <c r="E87" s="5859"/>
      <c r="F87" s="5857"/>
      <c r="G87" s="5866"/>
      <c r="H87" s="5854"/>
      <c r="I87" s="5854"/>
      <c r="J87" s="5854"/>
    </row>
    <row r="88" spans="1:10" ht="18.75" customHeight="1">
      <c r="A88" s="5862"/>
      <c r="B88" s="5885" t="s">
        <v>6147</v>
      </c>
      <c r="C88" s="5867"/>
      <c r="D88" s="5886"/>
      <c r="E88" s="5859">
        <v>500</v>
      </c>
      <c r="F88" s="5857" t="s">
        <v>6513</v>
      </c>
      <c r="G88" s="5866" t="s">
        <v>6146</v>
      </c>
      <c r="H88" s="5854"/>
      <c r="I88" s="5854"/>
      <c r="J88" s="5854"/>
    </row>
    <row r="89" spans="1:10">
      <c r="A89" s="5862"/>
      <c r="B89" s="5889"/>
      <c r="C89" s="5890"/>
      <c r="D89" s="5891"/>
      <c r="E89" s="5859"/>
      <c r="F89" s="5857"/>
      <c r="G89" s="5866"/>
      <c r="H89" s="5854"/>
      <c r="I89" s="5854"/>
      <c r="J89" s="5854"/>
    </row>
    <row r="90" spans="1:10" ht="18.75" customHeight="1">
      <c r="A90" s="5862"/>
      <c r="B90" s="5885" t="s">
        <v>6145</v>
      </c>
      <c r="C90" s="5867"/>
      <c r="D90" s="5886"/>
      <c r="E90" s="5859">
        <v>500</v>
      </c>
      <c r="F90" s="5857" t="s">
        <v>6486</v>
      </c>
      <c r="G90" s="5866" t="s">
        <v>6144</v>
      </c>
      <c r="H90" s="5854"/>
      <c r="I90" s="5854"/>
      <c r="J90" s="5854"/>
    </row>
    <row r="91" spans="1:10">
      <c r="A91" s="5862"/>
      <c r="B91" s="5889"/>
      <c r="C91" s="5890"/>
      <c r="D91" s="5891"/>
      <c r="E91" s="5859"/>
      <c r="F91" s="5857"/>
      <c r="G91" s="5866"/>
      <c r="H91" s="5854"/>
      <c r="I91" s="5854"/>
      <c r="J91" s="5854"/>
    </row>
    <row r="92" spans="1:10" ht="18.75" customHeight="1">
      <c r="A92" s="5862"/>
      <c r="B92" s="5885" t="s">
        <v>6143</v>
      </c>
      <c r="C92" s="5867"/>
      <c r="D92" s="5886"/>
      <c r="E92" s="5859">
        <v>500</v>
      </c>
      <c r="F92" s="5857" t="s">
        <v>6487</v>
      </c>
      <c r="G92" s="5866" t="s">
        <v>6142</v>
      </c>
      <c r="H92" s="5854"/>
      <c r="I92" s="5854"/>
      <c r="J92" s="5854"/>
    </row>
    <row r="93" spans="1:10">
      <c r="A93" s="5862"/>
      <c r="B93" s="5889"/>
      <c r="C93" s="5890"/>
      <c r="D93" s="5891"/>
      <c r="E93" s="5859"/>
      <c r="F93" s="5857"/>
      <c r="G93" s="5866"/>
      <c r="H93" s="5854"/>
      <c r="I93" s="5854"/>
      <c r="J93" s="5854"/>
    </row>
    <row r="94" spans="1:10" ht="18.75" customHeight="1">
      <c r="A94" s="5862"/>
      <c r="B94" s="5885" t="s">
        <v>6141</v>
      </c>
      <c r="C94" s="5867"/>
      <c r="D94" s="5886"/>
      <c r="E94" s="5859">
        <v>500</v>
      </c>
      <c r="F94" s="5857" t="s">
        <v>6470</v>
      </c>
      <c r="G94" s="5866" t="s">
        <v>6140</v>
      </c>
      <c r="H94" s="5854"/>
      <c r="I94" s="5854"/>
      <c r="J94" s="5854"/>
    </row>
    <row r="95" spans="1:10">
      <c r="A95" s="5862"/>
      <c r="B95" s="5889"/>
      <c r="C95" s="5890"/>
      <c r="D95" s="5891"/>
      <c r="E95" s="5859"/>
      <c r="F95" s="5857"/>
      <c r="G95" s="5866"/>
      <c r="H95" s="5854"/>
      <c r="I95" s="5854"/>
      <c r="J95" s="5854"/>
    </row>
    <row r="96" spans="1:10" ht="18.75" customHeight="1">
      <c r="A96" s="5862"/>
      <c r="B96" s="5885" t="s">
        <v>6139</v>
      </c>
      <c r="C96" s="5867"/>
      <c r="D96" s="5886"/>
      <c r="E96" s="5859">
        <v>500</v>
      </c>
      <c r="F96" s="5857" t="s">
        <v>6471</v>
      </c>
      <c r="G96" s="5866" t="s">
        <v>6138</v>
      </c>
      <c r="H96" s="5854"/>
      <c r="I96" s="5854"/>
      <c r="J96" s="5854"/>
    </row>
    <row r="97" spans="1:10">
      <c r="A97" s="5862"/>
      <c r="B97" s="5889"/>
      <c r="C97" s="5890"/>
      <c r="D97" s="5891"/>
      <c r="E97" s="5859"/>
      <c r="F97" s="5857"/>
      <c r="G97" s="5866"/>
      <c r="H97" s="5854"/>
      <c r="I97" s="5854"/>
      <c r="J97" s="5854"/>
    </row>
    <row r="98" spans="1:10" ht="18.75" customHeight="1">
      <c r="A98" s="5862"/>
      <c r="B98" s="5885" t="s">
        <v>6137</v>
      </c>
      <c r="C98" s="5867"/>
      <c r="D98" s="5886"/>
      <c r="E98" s="5859">
        <v>800</v>
      </c>
      <c r="F98" s="5857" t="s">
        <v>6472</v>
      </c>
      <c r="G98" s="5866" t="s">
        <v>6136</v>
      </c>
      <c r="H98" s="5854"/>
      <c r="I98" s="5854"/>
      <c r="J98" s="5854"/>
    </row>
    <row r="99" spans="1:10">
      <c r="A99" s="5862"/>
      <c r="B99" s="5889"/>
      <c r="C99" s="5890"/>
      <c r="D99" s="5891"/>
      <c r="E99" s="5859"/>
      <c r="F99" s="5857"/>
      <c r="G99" s="5866"/>
      <c r="H99" s="5854"/>
      <c r="I99" s="5854"/>
      <c r="J99" s="5854"/>
    </row>
    <row r="100" spans="1:10" ht="18.75" customHeight="1">
      <c r="A100" s="5862"/>
      <c r="B100" s="5885" t="s">
        <v>6135</v>
      </c>
      <c r="C100" s="5867"/>
      <c r="D100" s="5886"/>
      <c r="E100" s="5859">
        <v>1000</v>
      </c>
      <c r="F100" s="5857" t="s">
        <v>6508</v>
      </c>
      <c r="G100" s="5866" t="s">
        <v>6134</v>
      </c>
      <c r="H100" s="5854"/>
      <c r="I100" s="5854"/>
      <c r="J100" s="5854"/>
    </row>
    <row r="101" spans="1:10">
      <c r="A101" s="5862"/>
      <c r="B101" s="5889"/>
      <c r="C101" s="5890"/>
      <c r="D101" s="5891"/>
      <c r="E101" s="5859"/>
      <c r="F101" s="5857"/>
      <c r="G101" s="5866"/>
      <c r="H101" s="5854"/>
      <c r="I101" s="5854"/>
      <c r="J101" s="5854"/>
    </row>
    <row r="102" spans="1:10" ht="18.75" customHeight="1">
      <c r="A102" s="5862"/>
      <c r="B102" s="5885" t="s">
        <v>6133</v>
      </c>
      <c r="C102" s="5867"/>
      <c r="D102" s="5886"/>
      <c r="E102" s="5859">
        <v>1000</v>
      </c>
      <c r="F102" s="5857" t="s">
        <v>6485</v>
      </c>
      <c r="G102" s="5866" t="s">
        <v>6132</v>
      </c>
      <c r="H102" s="5854"/>
      <c r="I102" s="5854"/>
      <c r="J102" s="5854"/>
    </row>
    <row r="103" spans="1:10">
      <c r="A103" s="5862"/>
      <c r="B103" s="5889"/>
      <c r="C103" s="5890"/>
      <c r="D103" s="5891"/>
      <c r="E103" s="5859"/>
      <c r="F103" s="5857"/>
      <c r="G103" s="5866"/>
      <c r="H103" s="5854"/>
      <c r="I103" s="5854"/>
      <c r="J103" s="5854"/>
    </row>
    <row r="104" spans="1:10" ht="18.75" customHeight="1">
      <c r="A104" s="5862"/>
      <c r="B104" s="5885" t="s">
        <v>6754</v>
      </c>
      <c r="C104" s="5867"/>
      <c r="D104" s="5886"/>
      <c r="E104" s="5859">
        <v>500</v>
      </c>
      <c r="F104" s="5857" t="s">
        <v>6514</v>
      </c>
      <c r="G104" s="5866" t="s">
        <v>6131</v>
      </c>
      <c r="H104" s="5853" t="s">
        <v>6755</v>
      </c>
      <c r="I104" s="5853"/>
      <c r="J104" s="5853"/>
    </row>
    <row r="105" spans="1:10">
      <c r="A105" s="5862"/>
      <c r="B105" s="5889"/>
      <c r="C105" s="5890"/>
      <c r="D105" s="5891"/>
      <c r="E105" s="5859"/>
      <c r="F105" s="5857"/>
      <c r="G105" s="5866"/>
      <c r="H105" s="5853"/>
      <c r="I105" s="5853"/>
      <c r="J105" s="5853"/>
    </row>
    <row r="106" spans="1:10" ht="18.75" customHeight="1">
      <c r="A106" s="5862"/>
      <c r="B106" s="5885" t="s">
        <v>6756</v>
      </c>
      <c r="C106" s="5867"/>
      <c r="D106" s="5886"/>
      <c r="E106" s="5859">
        <v>500</v>
      </c>
      <c r="F106" s="5857" t="s">
        <v>6486</v>
      </c>
      <c r="G106" s="5866" t="s">
        <v>6130</v>
      </c>
      <c r="H106" s="5853"/>
      <c r="I106" s="5853"/>
      <c r="J106" s="5853"/>
    </row>
    <row r="107" spans="1:10">
      <c r="A107" s="5862"/>
      <c r="B107" s="5889"/>
      <c r="C107" s="5890"/>
      <c r="D107" s="5891"/>
      <c r="E107" s="5859"/>
      <c r="F107" s="5857"/>
      <c r="G107" s="5866"/>
      <c r="H107" s="5853"/>
      <c r="I107" s="5853"/>
      <c r="J107" s="5853"/>
    </row>
    <row r="108" spans="1:10" ht="18.75" customHeight="1">
      <c r="A108" s="5862"/>
      <c r="B108" s="5885" t="s">
        <v>6757</v>
      </c>
      <c r="C108" s="5867"/>
      <c r="D108" s="5886"/>
      <c r="E108" s="5859">
        <v>500</v>
      </c>
      <c r="F108" s="5857" t="s">
        <v>6487</v>
      </c>
      <c r="G108" s="5866" t="s">
        <v>6129</v>
      </c>
      <c r="H108" s="5853"/>
      <c r="I108" s="5853"/>
      <c r="J108" s="5853"/>
    </row>
    <row r="109" spans="1:10">
      <c r="A109" s="5862"/>
      <c r="B109" s="5889"/>
      <c r="C109" s="5890"/>
      <c r="D109" s="5891"/>
      <c r="E109" s="5859"/>
      <c r="F109" s="5857"/>
      <c r="G109" s="5866"/>
      <c r="H109" s="5853"/>
      <c r="I109" s="5853"/>
      <c r="J109" s="5853"/>
    </row>
    <row r="110" spans="1:10" ht="18.75" customHeight="1">
      <c r="A110" s="5862"/>
      <c r="B110" s="5885" t="s">
        <v>6758</v>
      </c>
      <c r="C110" s="5867"/>
      <c r="D110" s="5886"/>
      <c r="E110" s="5859">
        <v>500</v>
      </c>
      <c r="F110" s="5857" t="s">
        <v>6488</v>
      </c>
      <c r="G110" s="5866" t="s">
        <v>6128</v>
      </c>
      <c r="H110" s="5853"/>
      <c r="I110" s="5853"/>
      <c r="J110" s="5853"/>
    </row>
    <row r="111" spans="1:10">
      <c r="A111" s="5862"/>
      <c r="B111" s="5889"/>
      <c r="C111" s="5890"/>
      <c r="D111" s="5891"/>
      <c r="E111" s="5859"/>
      <c r="F111" s="5857"/>
      <c r="G111" s="5866"/>
      <c r="H111" s="5853"/>
      <c r="I111" s="5853"/>
      <c r="J111" s="5853"/>
    </row>
    <row r="112" spans="1:10" ht="18.75" customHeight="1">
      <c r="A112" s="5862"/>
      <c r="B112" s="5885" t="s">
        <v>6759</v>
      </c>
      <c r="C112" s="5867"/>
      <c r="D112" s="5886"/>
      <c r="E112" s="5859" t="s">
        <v>5826</v>
      </c>
      <c r="F112" s="5857" t="s">
        <v>6504</v>
      </c>
      <c r="G112" s="5866" t="s">
        <v>6127</v>
      </c>
      <c r="H112" s="5853"/>
      <c r="I112" s="5853"/>
      <c r="J112" s="5853"/>
    </row>
    <row r="113" spans="1:10">
      <c r="A113" s="5862"/>
      <c r="B113" s="5889"/>
      <c r="C113" s="5890"/>
      <c r="D113" s="5891"/>
      <c r="E113" s="5859"/>
      <c r="F113" s="5857"/>
      <c r="G113" s="5866"/>
      <c r="H113" s="5853"/>
      <c r="I113" s="5853"/>
      <c r="J113" s="5853"/>
    </row>
    <row r="114" spans="1:10" ht="18.75" customHeight="1">
      <c r="A114" s="5862"/>
      <c r="B114" s="5885" t="s">
        <v>6760</v>
      </c>
      <c r="C114" s="5867"/>
      <c r="D114" s="5886"/>
      <c r="E114" s="5859">
        <v>500</v>
      </c>
      <c r="F114" s="5857" t="s">
        <v>6488</v>
      </c>
      <c r="G114" s="5866" t="s">
        <v>6126</v>
      </c>
      <c r="H114" s="5853"/>
      <c r="I114" s="5853"/>
      <c r="J114" s="5853"/>
    </row>
    <row r="115" spans="1:10">
      <c r="A115" s="5862"/>
      <c r="B115" s="5889"/>
      <c r="C115" s="5890"/>
      <c r="D115" s="5891"/>
      <c r="E115" s="5859"/>
      <c r="F115" s="5857"/>
      <c r="G115" s="5866"/>
      <c r="H115" s="5853"/>
      <c r="I115" s="5853"/>
      <c r="J115" s="5853"/>
    </row>
    <row r="116" spans="1:10" ht="18.75" customHeight="1">
      <c r="A116" s="5862"/>
      <c r="B116" s="5885" t="s">
        <v>6761</v>
      </c>
      <c r="C116" s="5867"/>
      <c r="D116" s="5886"/>
      <c r="E116" s="5859">
        <v>700</v>
      </c>
      <c r="F116" s="5857" t="s">
        <v>6489</v>
      </c>
      <c r="G116" s="5866" t="s">
        <v>6125</v>
      </c>
      <c r="H116" s="5853"/>
      <c r="I116" s="5853"/>
      <c r="J116" s="5853"/>
    </row>
    <row r="117" spans="1:10">
      <c r="A117" s="5862"/>
      <c r="B117" s="5889"/>
      <c r="C117" s="5890"/>
      <c r="D117" s="5891"/>
      <c r="E117" s="5859"/>
      <c r="F117" s="5857"/>
      <c r="G117" s="5866"/>
      <c r="H117" s="5853"/>
      <c r="I117" s="5853"/>
      <c r="J117" s="5853"/>
    </row>
    <row r="118" spans="1:10" ht="18.75" customHeight="1">
      <c r="A118" s="5862"/>
      <c r="B118" s="5885" t="s">
        <v>6762</v>
      </c>
      <c r="C118" s="5867"/>
      <c r="D118" s="5886"/>
      <c r="E118" s="5859">
        <v>800</v>
      </c>
      <c r="F118" s="5857" t="s">
        <v>6490</v>
      </c>
      <c r="G118" s="5866" t="s">
        <v>6124</v>
      </c>
      <c r="H118" s="5853"/>
      <c r="I118" s="5853"/>
      <c r="J118" s="5853"/>
    </row>
    <row r="119" spans="1:10">
      <c r="A119" s="5862"/>
      <c r="B119" s="5889"/>
      <c r="C119" s="5890"/>
      <c r="D119" s="5891"/>
      <c r="E119" s="5859"/>
      <c r="F119" s="5857"/>
      <c r="G119" s="5866"/>
      <c r="H119" s="5853"/>
      <c r="I119" s="5853"/>
      <c r="J119" s="5853"/>
    </row>
    <row r="120" spans="1:10" ht="20.100000000000001" customHeight="1">
      <c r="A120" s="5862"/>
      <c r="B120" s="5885" t="s">
        <v>6123</v>
      </c>
      <c r="C120" s="5867"/>
      <c r="D120" s="5886"/>
      <c r="E120" s="5859">
        <v>2000</v>
      </c>
      <c r="F120" s="5857" t="s">
        <v>6491</v>
      </c>
      <c r="G120" s="5880" t="s">
        <v>6122</v>
      </c>
      <c r="H120" s="5853" t="s">
        <v>6121</v>
      </c>
      <c r="I120" s="5853"/>
      <c r="J120" s="5853"/>
    </row>
    <row r="121" spans="1:10" ht="20.100000000000001" customHeight="1">
      <c r="A121" s="5862"/>
      <c r="B121" s="5887"/>
      <c r="C121" s="5869"/>
      <c r="D121" s="5888"/>
      <c r="E121" s="5859"/>
      <c r="F121" s="5857"/>
      <c r="G121" s="5881"/>
      <c r="H121" s="5853"/>
      <c r="I121" s="5853"/>
      <c r="J121" s="5853"/>
    </row>
    <row r="122" spans="1:10" ht="20.100000000000001" customHeight="1">
      <c r="A122" s="5862"/>
      <c r="B122" s="5887"/>
      <c r="C122" s="5869"/>
      <c r="D122" s="5888"/>
      <c r="E122" s="5859"/>
      <c r="F122" s="5857"/>
      <c r="G122" s="5881"/>
      <c r="H122" s="5853"/>
      <c r="I122" s="5853"/>
      <c r="J122" s="5853"/>
    </row>
    <row r="123" spans="1:10">
      <c r="A123" s="5862"/>
      <c r="B123" s="5885" t="s">
        <v>6120</v>
      </c>
      <c r="C123" s="5867"/>
      <c r="D123" s="5886"/>
      <c r="E123" s="5859">
        <v>2000</v>
      </c>
      <c r="F123" s="5857" t="s">
        <v>6492</v>
      </c>
      <c r="G123" s="5880" t="s">
        <v>6119</v>
      </c>
      <c r="H123" s="5853" t="s">
        <v>6118</v>
      </c>
      <c r="I123" s="5853"/>
      <c r="J123" s="5853"/>
    </row>
    <row r="124" spans="1:10">
      <c r="A124" s="5862"/>
      <c r="B124" s="5887"/>
      <c r="C124" s="5869"/>
      <c r="D124" s="5888"/>
      <c r="E124" s="5859"/>
      <c r="F124" s="5857"/>
      <c r="G124" s="5881"/>
      <c r="H124" s="5853"/>
      <c r="I124" s="5853"/>
      <c r="J124" s="5853"/>
    </row>
    <row r="125" spans="1:10">
      <c r="A125" s="5862"/>
      <c r="B125" s="5889"/>
      <c r="C125" s="5890"/>
      <c r="D125" s="5891"/>
      <c r="E125" s="5859"/>
      <c r="F125" s="5857"/>
      <c r="G125" s="5882"/>
      <c r="H125" s="5853"/>
      <c r="I125" s="5853"/>
      <c r="J125" s="5853"/>
    </row>
    <row r="126" spans="1:10">
      <c r="A126" s="5862"/>
      <c r="B126" s="5885" t="s">
        <v>6117</v>
      </c>
      <c r="C126" s="5867"/>
      <c r="D126" s="5886"/>
      <c r="E126" s="5859">
        <v>1000</v>
      </c>
      <c r="F126" s="5857" t="s">
        <v>6515</v>
      </c>
      <c r="G126" s="5866" t="s">
        <v>6116</v>
      </c>
      <c r="H126" s="5884" t="s">
        <v>6115</v>
      </c>
      <c r="I126" s="5884"/>
      <c r="J126" s="5884"/>
    </row>
    <row r="127" spans="1:10">
      <c r="A127" s="5862"/>
      <c r="B127" s="5887"/>
      <c r="C127" s="5869"/>
      <c r="D127" s="5888"/>
      <c r="E127" s="5859"/>
      <c r="F127" s="5857"/>
      <c r="G127" s="5866"/>
      <c r="H127" s="5884"/>
      <c r="I127" s="5884"/>
      <c r="J127" s="5884"/>
    </row>
    <row r="128" spans="1:10">
      <c r="A128" s="5862"/>
      <c r="B128" s="5889"/>
      <c r="C128" s="5890"/>
      <c r="D128" s="5891"/>
      <c r="E128" s="5859"/>
      <c r="F128" s="5857"/>
      <c r="G128" s="5866"/>
      <c r="H128" s="5884"/>
      <c r="I128" s="5884"/>
      <c r="J128" s="5884"/>
    </row>
    <row r="129" spans="1:10" ht="15.95" customHeight="1">
      <c r="A129" s="5862"/>
      <c r="B129" s="5885" t="s">
        <v>6114</v>
      </c>
      <c r="C129" s="5867"/>
      <c r="D129" s="5886"/>
      <c r="E129" s="5859">
        <v>2000</v>
      </c>
      <c r="F129" s="5857" t="s">
        <v>6493</v>
      </c>
      <c r="G129" s="5866" t="s">
        <v>6113</v>
      </c>
      <c r="H129" s="5853" t="s">
        <v>6112</v>
      </c>
      <c r="I129" s="5853"/>
      <c r="J129" s="5853"/>
    </row>
    <row r="130" spans="1:10" ht="15.95" customHeight="1">
      <c r="A130" s="5862"/>
      <c r="B130" s="5887"/>
      <c r="C130" s="5869"/>
      <c r="D130" s="5888"/>
      <c r="E130" s="5859"/>
      <c r="F130" s="5857"/>
      <c r="G130" s="5866"/>
      <c r="H130" s="5853"/>
      <c r="I130" s="5853"/>
      <c r="J130" s="5853"/>
    </row>
    <row r="131" spans="1:10" ht="15.95" customHeight="1">
      <c r="A131" s="5862"/>
      <c r="B131" s="5887"/>
      <c r="C131" s="5869"/>
      <c r="D131" s="5888"/>
      <c r="E131" s="5859"/>
      <c r="F131" s="5857"/>
      <c r="G131" s="5866"/>
      <c r="H131" s="5853"/>
      <c r="I131" s="5853"/>
      <c r="J131" s="5853"/>
    </row>
    <row r="132" spans="1:10">
      <c r="A132" s="5862"/>
      <c r="B132" s="5894" t="s">
        <v>6111</v>
      </c>
      <c r="C132" s="5895"/>
      <c r="D132" s="5896"/>
      <c r="E132" s="2957">
        <v>2000</v>
      </c>
      <c r="F132" s="2958" t="s">
        <v>6494</v>
      </c>
      <c r="G132" s="2959" t="s">
        <v>6110</v>
      </c>
      <c r="H132" s="5854" t="s">
        <v>6107</v>
      </c>
      <c r="I132" s="5854"/>
      <c r="J132" s="5854"/>
    </row>
    <row r="133" spans="1:10">
      <c r="A133" s="5862"/>
      <c r="B133" s="5897" t="s">
        <v>6109</v>
      </c>
      <c r="C133" s="5898"/>
      <c r="D133" s="5899"/>
      <c r="E133" s="2957">
        <v>1000</v>
      </c>
      <c r="F133" s="2958" t="s">
        <v>6494</v>
      </c>
      <c r="G133" s="2959" t="s">
        <v>6108</v>
      </c>
      <c r="H133" s="5854" t="s">
        <v>6763</v>
      </c>
      <c r="I133" s="5854"/>
      <c r="J133" s="5854"/>
    </row>
    <row r="134" spans="1:10">
      <c r="A134" s="5862"/>
      <c r="B134" s="5901" t="s">
        <v>6106</v>
      </c>
      <c r="C134" s="5901"/>
      <c r="D134" s="5901"/>
      <c r="E134" s="2957">
        <v>300</v>
      </c>
      <c r="F134" s="2958" t="s">
        <v>6516</v>
      </c>
      <c r="G134" s="2959" t="s">
        <v>6105</v>
      </c>
      <c r="H134" s="5854" t="s">
        <v>6520</v>
      </c>
      <c r="I134" s="5854"/>
      <c r="J134" s="5854"/>
    </row>
    <row r="135" spans="1:10">
      <c r="A135" s="5862"/>
      <c r="B135" s="5900" t="s">
        <v>6104</v>
      </c>
      <c r="C135" s="5900"/>
      <c r="D135" s="5900"/>
      <c r="E135" s="2957">
        <v>300</v>
      </c>
      <c r="F135" s="2958" t="s">
        <v>6517</v>
      </c>
      <c r="G135" s="2959" t="s">
        <v>6103</v>
      </c>
      <c r="H135" s="5854" t="s">
        <v>6521</v>
      </c>
      <c r="I135" s="5854"/>
      <c r="J135" s="5854"/>
    </row>
    <row r="136" spans="1:10" ht="15" customHeight="1">
      <c r="A136" s="5862" t="s">
        <v>6102</v>
      </c>
      <c r="B136" s="5896" t="s">
        <v>6101</v>
      </c>
      <c r="C136" s="5860"/>
      <c r="D136" s="5897"/>
      <c r="E136" s="5859">
        <v>2800</v>
      </c>
      <c r="F136" s="5857" t="s">
        <v>6495</v>
      </c>
      <c r="G136" s="5866" t="s">
        <v>6100</v>
      </c>
      <c r="H136" s="5853" t="s">
        <v>6099</v>
      </c>
      <c r="I136" s="5853"/>
      <c r="J136" s="5853"/>
    </row>
    <row r="137" spans="1:10" ht="15" customHeight="1">
      <c r="A137" s="5862"/>
      <c r="B137" s="5896"/>
      <c r="C137" s="5860"/>
      <c r="D137" s="5897"/>
      <c r="E137" s="5859"/>
      <c r="F137" s="5857"/>
      <c r="G137" s="5866"/>
      <c r="H137" s="5853"/>
      <c r="I137" s="5853"/>
      <c r="J137" s="5853"/>
    </row>
    <row r="138" spans="1:10" ht="15" customHeight="1">
      <c r="A138" s="5862"/>
      <c r="B138" s="5896"/>
      <c r="C138" s="5860"/>
      <c r="D138" s="5897"/>
      <c r="E138" s="5859"/>
      <c r="F138" s="5857"/>
      <c r="G138" s="5866"/>
      <c r="H138" s="5853"/>
      <c r="I138" s="5853"/>
      <c r="J138" s="5853"/>
    </row>
    <row r="139" spans="1:10" ht="15" customHeight="1">
      <c r="A139" s="5862"/>
      <c r="B139" s="5899"/>
      <c r="C139" s="5860"/>
      <c r="D139" s="5897"/>
      <c r="E139" s="5859"/>
      <c r="F139" s="5857"/>
      <c r="G139" s="5866"/>
      <c r="H139" s="5853"/>
      <c r="I139" s="5853"/>
      <c r="J139" s="5853"/>
    </row>
    <row r="140" spans="1:10" ht="15.95" customHeight="1">
      <c r="A140" s="5862"/>
      <c r="B140" s="5867" t="s">
        <v>6098</v>
      </c>
      <c r="C140" s="5868"/>
      <c r="D140" s="5868"/>
      <c r="E140" s="5859">
        <v>2000</v>
      </c>
      <c r="F140" s="5857" t="s">
        <v>6496</v>
      </c>
      <c r="G140" s="5866" t="s">
        <v>6097</v>
      </c>
      <c r="H140" s="5853" t="s">
        <v>6096</v>
      </c>
      <c r="I140" s="5853"/>
      <c r="J140" s="5853"/>
    </row>
    <row r="141" spans="1:10" ht="15.95" customHeight="1">
      <c r="A141" s="5862"/>
      <c r="B141" s="5869"/>
      <c r="C141" s="5870"/>
      <c r="D141" s="5870"/>
      <c r="E141" s="5859"/>
      <c r="F141" s="5857"/>
      <c r="G141" s="5866"/>
      <c r="H141" s="5853"/>
      <c r="I141" s="5853"/>
      <c r="J141" s="5853"/>
    </row>
    <row r="142" spans="1:10" ht="15.95" customHeight="1">
      <c r="A142" s="5862"/>
      <c r="B142" s="5869"/>
      <c r="C142" s="5870"/>
      <c r="D142" s="5870"/>
      <c r="E142" s="5859"/>
      <c r="F142" s="5857"/>
      <c r="G142" s="5866"/>
      <c r="H142" s="5853"/>
      <c r="I142" s="5853"/>
      <c r="J142" s="5853"/>
    </row>
    <row r="143" spans="1:10" ht="15.95" customHeight="1">
      <c r="A143" s="5862"/>
      <c r="B143" s="5869"/>
      <c r="C143" s="5870"/>
      <c r="D143" s="5870"/>
      <c r="E143" s="5859"/>
      <c r="F143" s="5857"/>
      <c r="G143" s="5866"/>
      <c r="H143" s="5853"/>
      <c r="I143" s="5853"/>
      <c r="J143" s="5853"/>
    </row>
    <row r="144" spans="1:10" ht="15.95" customHeight="1">
      <c r="A144" s="5862"/>
      <c r="B144" s="5871"/>
      <c r="C144" s="5871"/>
      <c r="D144" s="5871"/>
      <c r="E144" s="5859"/>
      <c r="F144" s="5857"/>
      <c r="G144" s="5866"/>
      <c r="H144" s="5853"/>
      <c r="I144" s="5853"/>
      <c r="J144" s="5853"/>
    </row>
    <row r="145" spans="1:10">
      <c r="A145" s="5862"/>
      <c r="B145" s="5867" t="s">
        <v>6095</v>
      </c>
      <c r="C145" s="5868"/>
      <c r="D145" s="5868"/>
      <c r="E145" s="5859">
        <v>2800</v>
      </c>
      <c r="F145" s="5857" t="s">
        <v>6497</v>
      </c>
      <c r="G145" s="5866" t="s">
        <v>6094</v>
      </c>
      <c r="H145" s="5853" t="s">
        <v>6093</v>
      </c>
      <c r="I145" s="5853"/>
      <c r="J145" s="5853"/>
    </row>
    <row r="146" spans="1:10">
      <c r="A146" s="5862"/>
      <c r="B146" s="5869"/>
      <c r="C146" s="5870"/>
      <c r="D146" s="5870"/>
      <c r="E146" s="5859"/>
      <c r="F146" s="5857"/>
      <c r="G146" s="5866"/>
      <c r="H146" s="5853"/>
      <c r="I146" s="5853"/>
      <c r="J146" s="5853"/>
    </row>
    <row r="147" spans="1:10">
      <c r="A147" s="5862"/>
      <c r="B147" s="5871"/>
      <c r="C147" s="5871"/>
      <c r="D147" s="5871"/>
      <c r="E147" s="5859"/>
      <c r="F147" s="5857"/>
      <c r="G147" s="5866"/>
      <c r="H147" s="5853"/>
      <c r="I147" s="5853"/>
      <c r="J147" s="5853"/>
    </row>
    <row r="148" spans="1:10">
      <c r="A148" s="5862"/>
      <c r="B148" s="5867" t="s">
        <v>6092</v>
      </c>
      <c r="C148" s="5868"/>
      <c r="D148" s="5868"/>
      <c r="E148" s="5859">
        <v>3500</v>
      </c>
      <c r="F148" s="5857" t="s">
        <v>6492</v>
      </c>
      <c r="G148" s="5866" t="s">
        <v>6091</v>
      </c>
      <c r="H148" s="5853" t="s">
        <v>6090</v>
      </c>
      <c r="I148" s="5853"/>
      <c r="J148" s="5853"/>
    </row>
    <row r="149" spans="1:10">
      <c r="A149" s="5862"/>
      <c r="B149" s="5869"/>
      <c r="C149" s="5870"/>
      <c r="D149" s="5870"/>
      <c r="E149" s="5859"/>
      <c r="F149" s="5857"/>
      <c r="G149" s="5866"/>
      <c r="H149" s="5853"/>
      <c r="I149" s="5853"/>
      <c r="J149" s="5853"/>
    </row>
    <row r="150" spans="1:10">
      <c r="A150" s="5862"/>
      <c r="B150" s="5871"/>
      <c r="C150" s="5871"/>
      <c r="D150" s="5871"/>
      <c r="E150" s="5859"/>
      <c r="F150" s="5857"/>
      <c r="G150" s="5866"/>
      <c r="H150" s="5853"/>
      <c r="I150" s="5853"/>
      <c r="J150" s="5853"/>
    </row>
    <row r="151" spans="1:10">
      <c r="A151" s="5862"/>
      <c r="B151" s="5863" t="s">
        <v>6089</v>
      </c>
      <c r="C151" s="5860"/>
      <c r="D151" s="5860"/>
      <c r="E151" s="5859">
        <v>2000</v>
      </c>
      <c r="F151" s="5857" t="s">
        <v>6518</v>
      </c>
      <c r="G151" s="5866" t="s">
        <v>6088</v>
      </c>
      <c r="H151" s="5853" t="s">
        <v>6764</v>
      </c>
      <c r="I151" s="5853"/>
      <c r="J151" s="5853"/>
    </row>
    <row r="152" spans="1:10">
      <c r="A152" s="5862"/>
      <c r="B152" s="5863"/>
      <c r="C152" s="5860"/>
      <c r="D152" s="5860"/>
      <c r="E152" s="5859"/>
      <c r="F152" s="5857"/>
      <c r="G152" s="5866"/>
      <c r="H152" s="5853"/>
      <c r="I152" s="5853"/>
      <c r="J152" s="5853"/>
    </row>
    <row r="153" spans="1:10">
      <c r="A153" s="5862"/>
      <c r="B153" s="5860"/>
      <c r="C153" s="5860"/>
      <c r="D153" s="5860"/>
      <c r="E153" s="5859"/>
      <c r="F153" s="5857"/>
      <c r="G153" s="5866"/>
      <c r="H153" s="5853"/>
      <c r="I153" s="5853"/>
      <c r="J153" s="5853"/>
    </row>
    <row r="154" spans="1:10" ht="18.75" customHeight="1">
      <c r="A154" s="5872" t="s">
        <v>6087</v>
      </c>
      <c r="B154" s="5863" t="s">
        <v>6086</v>
      </c>
      <c r="C154" s="5860"/>
      <c r="D154" s="5860"/>
      <c r="E154" s="5859">
        <v>700</v>
      </c>
      <c r="F154" s="5857" t="s">
        <v>6495</v>
      </c>
      <c r="G154" s="5866" t="s">
        <v>6085</v>
      </c>
      <c r="H154" s="5853" t="s">
        <v>6084</v>
      </c>
      <c r="I154" s="5853"/>
      <c r="J154" s="5853"/>
    </row>
    <row r="155" spans="1:10">
      <c r="A155" s="5873"/>
      <c r="B155" s="5860"/>
      <c r="C155" s="5860"/>
      <c r="D155" s="5860"/>
      <c r="E155" s="5859"/>
      <c r="F155" s="5857"/>
      <c r="G155" s="5866"/>
      <c r="H155" s="5853"/>
      <c r="I155" s="5853"/>
      <c r="J155" s="5853"/>
    </row>
    <row r="156" spans="1:10">
      <c r="A156" s="5873"/>
      <c r="B156" s="5860"/>
      <c r="C156" s="5860"/>
      <c r="D156" s="5860"/>
      <c r="E156" s="5859"/>
      <c r="F156" s="5857"/>
      <c r="G156" s="5866"/>
      <c r="H156" s="5853"/>
      <c r="I156" s="5853"/>
      <c r="J156" s="5853"/>
    </row>
    <row r="157" spans="1:10">
      <c r="A157" s="5873"/>
      <c r="B157" s="5863" t="s">
        <v>6083</v>
      </c>
      <c r="C157" s="5860"/>
      <c r="D157" s="5860"/>
      <c r="E157" s="5859">
        <v>900</v>
      </c>
      <c r="F157" s="5857" t="s">
        <v>6498</v>
      </c>
      <c r="G157" s="5866" t="s">
        <v>6082</v>
      </c>
      <c r="H157" s="5853" t="s">
        <v>6765</v>
      </c>
      <c r="I157" s="5853"/>
      <c r="J157" s="5853"/>
    </row>
    <row r="158" spans="1:10">
      <c r="A158" s="5873"/>
      <c r="B158" s="5860"/>
      <c r="C158" s="5860"/>
      <c r="D158" s="5860"/>
      <c r="E158" s="5859"/>
      <c r="F158" s="5857"/>
      <c r="G158" s="5866"/>
      <c r="H158" s="5853"/>
      <c r="I158" s="5853"/>
      <c r="J158" s="5853"/>
    </row>
    <row r="159" spans="1:10" ht="33" customHeight="1">
      <c r="A159" s="5873"/>
      <c r="B159" s="5860"/>
      <c r="C159" s="5860"/>
      <c r="D159" s="5860"/>
      <c r="E159" s="5859"/>
      <c r="F159" s="5857"/>
      <c r="G159" s="5866"/>
      <c r="H159" s="5853"/>
      <c r="I159" s="5853"/>
      <c r="J159" s="5853"/>
    </row>
    <row r="160" spans="1:10" ht="69.75" customHeight="1">
      <c r="A160" s="5874"/>
      <c r="B160" s="5875" t="s">
        <v>6993</v>
      </c>
      <c r="C160" s="5876"/>
      <c r="D160" s="5877"/>
      <c r="E160" s="2961">
        <v>1300</v>
      </c>
      <c r="F160" s="2960" t="s">
        <v>6994</v>
      </c>
      <c r="G160" s="2962" t="s">
        <v>6995</v>
      </c>
      <c r="H160" s="5875" t="s">
        <v>6996</v>
      </c>
      <c r="I160" s="5878"/>
      <c r="J160" s="5879"/>
    </row>
    <row r="161" spans="1:10">
      <c r="A161" s="5862" t="s">
        <v>6081</v>
      </c>
      <c r="B161" s="5863" t="s">
        <v>6080</v>
      </c>
      <c r="C161" s="5860"/>
      <c r="D161" s="5860"/>
      <c r="E161" s="5902">
        <v>1200</v>
      </c>
      <c r="F161" s="5904" t="s">
        <v>6519</v>
      </c>
      <c r="G161" s="5906" t="s">
        <v>6766</v>
      </c>
      <c r="H161" s="5853" t="s">
        <v>6079</v>
      </c>
      <c r="I161" s="5853"/>
      <c r="J161" s="5853"/>
    </row>
    <row r="162" spans="1:10">
      <c r="A162" s="5862"/>
      <c r="B162" s="5860"/>
      <c r="C162" s="5860"/>
      <c r="D162" s="5860"/>
      <c r="E162" s="5903"/>
      <c r="F162" s="5905"/>
      <c r="G162" s="5907"/>
      <c r="H162" s="5853"/>
      <c r="I162" s="5853"/>
      <c r="J162" s="5853"/>
    </row>
    <row r="163" spans="1:10">
      <c r="A163" s="5862"/>
      <c r="B163" s="5863" t="s">
        <v>6078</v>
      </c>
      <c r="C163" s="5860"/>
      <c r="D163" s="5860"/>
      <c r="E163" s="5859">
        <v>1500</v>
      </c>
      <c r="F163" s="5904" t="s">
        <v>6499</v>
      </c>
      <c r="G163" s="5909" t="s">
        <v>6767</v>
      </c>
      <c r="H163" s="5853" t="s">
        <v>6077</v>
      </c>
      <c r="I163" s="5853"/>
      <c r="J163" s="5853"/>
    </row>
    <row r="164" spans="1:10">
      <c r="A164" s="5862"/>
      <c r="B164" s="5860"/>
      <c r="C164" s="5860"/>
      <c r="D164" s="5860"/>
      <c r="E164" s="5859"/>
      <c r="F164" s="5905"/>
      <c r="G164" s="5907"/>
      <c r="H164" s="5853"/>
      <c r="I164" s="5853"/>
      <c r="J164" s="5853"/>
    </row>
    <row r="165" spans="1:10">
      <c r="A165" s="5862"/>
      <c r="B165" s="5863" t="s">
        <v>6076</v>
      </c>
      <c r="C165" s="5860"/>
      <c r="D165" s="5860"/>
      <c r="E165" s="5859">
        <v>1500</v>
      </c>
      <c r="F165" s="5904" t="s">
        <v>6500</v>
      </c>
      <c r="G165" s="5909" t="s">
        <v>6767</v>
      </c>
      <c r="H165" s="5853" t="s">
        <v>6075</v>
      </c>
      <c r="I165" s="5853"/>
      <c r="J165" s="5853"/>
    </row>
    <row r="166" spans="1:10">
      <c r="A166" s="5862"/>
      <c r="B166" s="5860"/>
      <c r="C166" s="5860"/>
      <c r="D166" s="5860"/>
      <c r="E166" s="5859"/>
      <c r="F166" s="5908"/>
      <c r="G166" s="5910"/>
      <c r="H166" s="5853"/>
      <c r="I166" s="5853"/>
      <c r="J166" s="5853"/>
    </row>
    <row r="167" spans="1:10">
      <c r="A167" s="5862"/>
      <c r="B167" s="5860"/>
      <c r="C167" s="5860"/>
      <c r="D167" s="5860"/>
      <c r="E167" s="5859"/>
      <c r="F167" s="5905"/>
      <c r="G167" s="5907"/>
      <c r="H167" s="5853"/>
      <c r="I167" s="5853"/>
      <c r="J167" s="5853"/>
    </row>
    <row r="168" spans="1:10">
      <c r="A168" s="5862" t="s">
        <v>6074</v>
      </c>
      <c r="B168" s="5863" t="s">
        <v>6073</v>
      </c>
      <c r="C168" s="5860"/>
      <c r="D168" s="5860"/>
      <c r="E168" s="5859">
        <v>1200</v>
      </c>
      <c r="F168" s="5857" t="s">
        <v>6487</v>
      </c>
      <c r="G168" s="5856" t="s">
        <v>6072</v>
      </c>
      <c r="H168" s="5853" t="s">
        <v>6071</v>
      </c>
      <c r="I168" s="5854"/>
      <c r="J168" s="5854"/>
    </row>
    <row r="169" spans="1:10">
      <c r="A169" s="5862"/>
      <c r="B169" s="5860"/>
      <c r="C169" s="5860"/>
      <c r="D169" s="5860"/>
      <c r="E169" s="5859"/>
      <c r="F169" s="5857"/>
      <c r="G169" s="5856"/>
      <c r="H169" s="5854"/>
      <c r="I169" s="5854"/>
      <c r="J169" s="5854"/>
    </row>
    <row r="170" spans="1:10">
      <c r="A170" s="5862"/>
      <c r="B170" s="5860"/>
      <c r="C170" s="5860"/>
      <c r="D170" s="5860"/>
      <c r="E170" s="5859"/>
      <c r="F170" s="5857"/>
      <c r="G170" s="5856"/>
      <c r="H170" s="5854"/>
      <c r="I170" s="5854"/>
      <c r="J170" s="5854"/>
    </row>
    <row r="171" spans="1:10">
      <c r="A171" s="5861" t="s">
        <v>6070</v>
      </c>
      <c r="B171" s="5863" t="s">
        <v>6069</v>
      </c>
      <c r="C171" s="5863"/>
      <c r="D171" s="5863"/>
      <c r="E171" s="5859">
        <v>1700</v>
      </c>
      <c r="F171" s="5857" t="s">
        <v>6501</v>
      </c>
      <c r="G171" s="5855" t="s">
        <v>6768</v>
      </c>
      <c r="H171" s="5853" t="s">
        <v>6068</v>
      </c>
      <c r="I171" s="5853"/>
      <c r="J171" s="5853"/>
    </row>
    <row r="172" spans="1:10">
      <c r="A172" s="5862"/>
      <c r="B172" s="5863"/>
      <c r="C172" s="5863"/>
      <c r="D172" s="5863"/>
      <c r="E172" s="5859"/>
      <c r="F172" s="5857"/>
      <c r="G172" s="5856"/>
      <c r="H172" s="5853"/>
      <c r="I172" s="5853"/>
      <c r="J172" s="5853"/>
    </row>
    <row r="173" spans="1:10">
      <c r="A173" s="5862"/>
      <c r="B173" s="5863"/>
      <c r="C173" s="5863"/>
      <c r="D173" s="5863"/>
      <c r="E173" s="5859"/>
      <c r="F173" s="5857"/>
      <c r="G173" s="5856"/>
      <c r="H173" s="5853"/>
      <c r="I173" s="5853"/>
      <c r="J173" s="5853"/>
    </row>
    <row r="174" spans="1:10">
      <c r="A174" s="5862"/>
      <c r="B174" s="5863" t="s">
        <v>6067</v>
      </c>
      <c r="C174" s="5863"/>
      <c r="D174" s="5863"/>
      <c r="E174" s="5859">
        <v>1100</v>
      </c>
      <c r="F174" s="5857" t="s">
        <v>6502</v>
      </c>
      <c r="G174" s="5855" t="s">
        <v>6769</v>
      </c>
      <c r="H174" s="5853" t="s">
        <v>6066</v>
      </c>
      <c r="I174" s="5853"/>
      <c r="J174" s="5853"/>
    </row>
    <row r="175" spans="1:10">
      <c r="A175" s="5862"/>
      <c r="B175" s="5863"/>
      <c r="C175" s="5863"/>
      <c r="D175" s="5863"/>
      <c r="E175" s="5859"/>
      <c r="F175" s="5857"/>
      <c r="G175" s="5856"/>
      <c r="H175" s="5853"/>
      <c r="I175" s="5853"/>
      <c r="J175" s="5853"/>
    </row>
    <row r="176" spans="1:10">
      <c r="A176" s="5862"/>
      <c r="B176" s="5863"/>
      <c r="C176" s="5863"/>
      <c r="D176" s="5863"/>
      <c r="E176" s="5859"/>
      <c r="F176" s="5857"/>
      <c r="G176" s="5856"/>
      <c r="H176" s="5853"/>
      <c r="I176" s="5853"/>
      <c r="J176" s="5853"/>
    </row>
    <row r="177" spans="1:10">
      <c r="A177" s="5861" t="s">
        <v>6065</v>
      </c>
      <c r="B177" s="5863" t="s">
        <v>6064</v>
      </c>
      <c r="C177" s="5860"/>
      <c r="D177" s="5860"/>
      <c r="E177" s="5859">
        <v>1100</v>
      </c>
      <c r="F177" s="5857" t="s">
        <v>6500</v>
      </c>
      <c r="G177" s="5855" t="s">
        <v>6770</v>
      </c>
      <c r="H177" s="5853" t="s">
        <v>6063</v>
      </c>
      <c r="I177" s="5853"/>
      <c r="J177" s="5853"/>
    </row>
    <row r="178" spans="1:10">
      <c r="A178" s="5862"/>
      <c r="B178" s="5860"/>
      <c r="C178" s="5860"/>
      <c r="D178" s="5860"/>
      <c r="E178" s="5859"/>
      <c r="F178" s="5857"/>
      <c r="G178" s="5856"/>
      <c r="H178" s="5853"/>
      <c r="I178" s="5853"/>
      <c r="J178" s="5853"/>
    </row>
    <row r="179" spans="1:10">
      <c r="A179" s="5862"/>
      <c r="B179" s="5860"/>
      <c r="C179" s="5860"/>
      <c r="D179" s="5860"/>
      <c r="E179" s="5859"/>
      <c r="F179" s="5857"/>
      <c r="G179" s="5856"/>
      <c r="H179" s="5853"/>
      <c r="I179" s="5853"/>
      <c r="J179" s="5853"/>
    </row>
    <row r="180" spans="1:10">
      <c r="A180" s="5862"/>
      <c r="B180" s="5863" t="s">
        <v>6062</v>
      </c>
      <c r="C180" s="5860"/>
      <c r="D180" s="5860"/>
      <c r="E180" s="5859">
        <v>1700</v>
      </c>
      <c r="F180" s="5857" t="s">
        <v>6497</v>
      </c>
      <c r="G180" s="5855" t="s">
        <v>6771</v>
      </c>
      <c r="H180" s="5853" t="s">
        <v>6061</v>
      </c>
      <c r="I180" s="5853"/>
      <c r="J180" s="5853"/>
    </row>
    <row r="181" spans="1:10">
      <c r="A181" s="5862"/>
      <c r="B181" s="5860"/>
      <c r="C181" s="5860"/>
      <c r="D181" s="5860"/>
      <c r="E181" s="5859"/>
      <c r="F181" s="5857"/>
      <c r="G181" s="5856"/>
      <c r="H181" s="5853"/>
      <c r="I181" s="5853"/>
      <c r="J181" s="5853"/>
    </row>
    <row r="182" spans="1:10">
      <c r="A182" s="5862"/>
      <c r="B182" s="5860"/>
      <c r="C182" s="5860"/>
      <c r="D182" s="5860"/>
      <c r="E182" s="5859"/>
      <c r="F182" s="5857"/>
      <c r="G182" s="5856"/>
      <c r="H182" s="5853"/>
      <c r="I182" s="5853"/>
      <c r="J182" s="5853"/>
    </row>
    <row r="183" spans="1:10">
      <c r="A183" s="5862" t="s">
        <v>6060</v>
      </c>
      <c r="B183" s="5860" t="s">
        <v>6059</v>
      </c>
      <c r="C183" s="5860"/>
      <c r="D183" s="5860"/>
      <c r="E183" s="5859">
        <v>3000</v>
      </c>
      <c r="F183" s="5857" t="s">
        <v>6503</v>
      </c>
      <c r="G183" s="5855" t="s">
        <v>6772</v>
      </c>
      <c r="H183" s="5853" t="s">
        <v>6058</v>
      </c>
      <c r="I183" s="5854"/>
      <c r="J183" s="5854"/>
    </row>
    <row r="184" spans="1:10">
      <c r="A184" s="5862"/>
      <c r="B184" s="5860"/>
      <c r="C184" s="5860"/>
      <c r="D184" s="5860"/>
      <c r="E184" s="5859"/>
      <c r="F184" s="5857"/>
      <c r="G184" s="5856"/>
      <c r="H184" s="5854"/>
      <c r="I184" s="5854"/>
      <c r="J184" s="5854"/>
    </row>
    <row r="185" spans="1:10">
      <c r="A185" s="5862"/>
      <c r="B185" s="5860"/>
      <c r="C185" s="5860"/>
      <c r="D185" s="5860"/>
      <c r="E185" s="5859"/>
      <c r="F185" s="5857"/>
      <c r="G185" s="5856"/>
      <c r="H185" s="5854"/>
      <c r="I185" s="5854"/>
      <c r="J185" s="5854"/>
    </row>
    <row r="186" spans="1:10">
      <c r="A186" s="5862"/>
      <c r="B186" s="5860"/>
      <c r="C186" s="5860"/>
      <c r="D186" s="5860"/>
      <c r="E186" s="5859"/>
      <c r="F186" s="5857"/>
      <c r="G186" s="5856"/>
      <c r="H186" s="5854"/>
      <c r="I186" s="5854"/>
      <c r="J186" s="5854"/>
    </row>
    <row r="187" spans="1:10">
      <c r="A187" s="5862"/>
      <c r="B187" s="5860" t="s">
        <v>6057</v>
      </c>
      <c r="C187" s="5860"/>
      <c r="D187" s="5860"/>
      <c r="E187" s="5859">
        <v>3000</v>
      </c>
      <c r="F187" s="5857" t="s">
        <v>6504</v>
      </c>
      <c r="G187" s="5855" t="s">
        <v>6773</v>
      </c>
      <c r="H187" s="5853" t="s">
        <v>6056</v>
      </c>
      <c r="I187" s="5854"/>
      <c r="J187" s="5854"/>
    </row>
    <row r="188" spans="1:10">
      <c r="A188" s="5862"/>
      <c r="B188" s="5860"/>
      <c r="C188" s="5860"/>
      <c r="D188" s="5860"/>
      <c r="E188" s="5859"/>
      <c r="F188" s="5857"/>
      <c r="G188" s="5856"/>
      <c r="H188" s="5854"/>
      <c r="I188" s="5854"/>
      <c r="J188" s="5854"/>
    </row>
    <row r="189" spans="1:10">
      <c r="A189" s="5862"/>
      <c r="B189" s="5860"/>
      <c r="C189" s="5860"/>
      <c r="D189" s="5860"/>
      <c r="E189" s="5859"/>
      <c r="F189" s="5857"/>
      <c r="G189" s="5856"/>
      <c r="H189" s="5854"/>
      <c r="I189" s="5854"/>
      <c r="J189" s="5854"/>
    </row>
    <row r="190" spans="1:10">
      <c r="A190" s="5862"/>
      <c r="B190" s="5860"/>
      <c r="C190" s="5860"/>
      <c r="D190" s="5860"/>
      <c r="E190" s="5859"/>
      <c r="F190" s="5857"/>
      <c r="G190" s="5856"/>
      <c r="H190" s="5854"/>
      <c r="I190" s="5854"/>
      <c r="J190" s="5854"/>
    </row>
    <row r="191" spans="1:10">
      <c r="A191" s="5862"/>
      <c r="B191" s="5863" t="s">
        <v>6055</v>
      </c>
      <c r="C191" s="5860"/>
      <c r="D191" s="5860"/>
      <c r="E191" s="5859">
        <v>1800</v>
      </c>
      <c r="F191" s="5857" t="s">
        <v>6505</v>
      </c>
      <c r="G191" s="5855" t="s">
        <v>6774</v>
      </c>
      <c r="H191" s="5853" t="s">
        <v>6054</v>
      </c>
      <c r="I191" s="5854"/>
      <c r="J191" s="5854"/>
    </row>
    <row r="192" spans="1:10">
      <c r="A192" s="5862"/>
      <c r="B192" s="5860"/>
      <c r="C192" s="5860"/>
      <c r="D192" s="5860"/>
      <c r="E192" s="5859"/>
      <c r="F192" s="5857"/>
      <c r="G192" s="5856"/>
      <c r="H192" s="5854"/>
      <c r="I192" s="5854"/>
      <c r="J192" s="5854"/>
    </row>
    <row r="193" spans="1:10">
      <c r="A193" s="5862"/>
      <c r="B193" s="5860"/>
      <c r="C193" s="5860"/>
      <c r="D193" s="5860"/>
      <c r="E193" s="5859"/>
      <c r="F193" s="5857"/>
      <c r="G193" s="5856"/>
      <c r="H193" s="5854"/>
      <c r="I193" s="5854"/>
      <c r="J193" s="5854"/>
    </row>
    <row r="194" spans="1:10">
      <c r="A194" s="5862"/>
      <c r="B194" s="5860"/>
      <c r="C194" s="5860"/>
      <c r="D194" s="5860"/>
      <c r="E194" s="5859"/>
      <c r="F194" s="5857"/>
      <c r="G194" s="5856"/>
      <c r="H194" s="5854"/>
      <c r="I194" s="5854"/>
      <c r="J194" s="5854"/>
    </row>
    <row r="195" spans="1:10">
      <c r="A195" s="5861" t="s">
        <v>6053</v>
      </c>
      <c r="B195" s="5860" t="s">
        <v>6052</v>
      </c>
      <c r="C195" s="5860"/>
      <c r="D195" s="5860"/>
      <c r="E195" s="5859">
        <v>50000</v>
      </c>
      <c r="F195" s="5857" t="s">
        <v>6506</v>
      </c>
      <c r="G195" s="5855" t="s">
        <v>6775</v>
      </c>
      <c r="H195" s="5853" t="s">
        <v>6051</v>
      </c>
      <c r="I195" s="5853"/>
      <c r="J195" s="5853"/>
    </row>
    <row r="196" spans="1:10">
      <c r="A196" s="5862"/>
      <c r="B196" s="5860"/>
      <c r="C196" s="5860"/>
      <c r="D196" s="5860"/>
      <c r="E196" s="5859"/>
      <c r="F196" s="5857"/>
      <c r="G196" s="5856"/>
      <c r="H196" s="5853"/>
      <c r="I196" s="5853"/>
      <c r="J196" s="5853"/>
    </row>
    <row r="197" spans="1:10">
      <c r="A197" s="5862"/>
      <c r="B197" s="5860"/>
      <c r="C197" s="5860"/>
      <c r="D197" s="5860"/>
      <c r="E197" s="5859"/>
      <c r="F197" s="5857"/>
      <c r="G197" s="5856"/>
      <c r="H197" s="5853"/>
      <c r="I197" s="5853"/>
      <c r="J197" s="5853"/>
    </row>
    <row r="198" spans="1:10">
      <c r="A198" s="5862"/>
      <c r="B198" s="5860" t="s">
        <v>6050</v>
      </c>
      <c r="C198" s="5860"/>
      <c r="D198" s="5860"/>
      <c r="E198" s="5859">
        <v>800</v>
      </c>
      <c r="F198" s="5857" t="s">
        <v>6507</v>
      </c>
      <c r="G198" s="5858" t="s">
        <v>6049</v>
      </c>
      <c r="H198" s="5853" t="s">
        <v>6048</v>
      </c>
      <c r="I198" s="5853"/>
      <c r="J198" s="5853"/>
    </row>
    <row r="199" spans="1:10">
      <c r="A199" s="5862"/>
      <c r="B199" s="5860"/>
      <c r="C199" s="5860"/>
      <c r="D199" s="5860"/>
      <c r="E199" s="5859"/>
      <c r="F199" s="5857"/>
      <c r="G199" s="5856"/>
      <c r="H199" s="5853"/>
      <c r="I199" s="5853"/>
      <c r="J199" s="5853"/>
    </row>
    <row r="200" spans="1:10">
      <c r="A200" s="1168"/>
      <c r="B200" s="1168"/>
      <c r="C200" s="1168"/>
      <c r="D200" s="1168"/>
      <c r="E200" s="1169"/>
      <c r="F200" s="1168"/>
      <c r="G200" s="1168"/>
      <c r="H200" s="1168"/>
      <c r="I200" s="1168"/>
      <c r="J200" s="1168"/>
    </row>
    <row r="201" spans="1:10">
      <c r="A201" s="1168"/>
      <c r="B201" s="1168"/>
      <c r="C201" s="1168"/>
      <c r="D201" s="1168"/>
      <c r="E201" s="1169"/>
      <c r="F201" s="1168"/>
      <c r="G201" s="1168"/>
      <c r="H201" s="1168"/>
      <c r="I201" s="1168"/>
      <c r="J201" s="1168"/>
    </row>
    <row r="202" spans="1:10">
      <c r="A202" s="1168"/>
      <c r="B202" s="1168"/>
      <c r="C202" s="1168"/>
      <c r="D202" s="1168"/>
      <c r="E202" s="1169"/>
      <c r="F202" s="1168"/>
      <c r="G202" s="1168"/>
      <c r="H202" s="1168"/>
      <c r="I202" s="1168"/>
      <c r="J202" s="1168"/>
    </row>
    <row r="203" spans="1:10">
      <c r="A203" s="1168"/>
      <c r="B203" s="1168"/>
      <c r="C203" s="1168"/>
      <c r="D203" s="1168"/>
      <c r="E203" s="1169"/>
      <c r="F203" s="1168"/>
      <c r="G203" s="1168"/>
      <c r="H203" s="1168"/>
      <c r="I203" s="1168"/>
      <c r="J203" s="1168"/>
    </row>
    <row r="204" spans="1:10">
      <c r="A204" s="1168"/>
      <c r="B204" s="1168"/>
      <c r="C204" s="1168"/>
      <c r="D204" s="1168"/>
      <c r="E204" s="1169"/>
      <c r="F204" s="1168"/>
      <c r="G204" s="1168"/>
      <c r="H204" s="1168"/>
      <c r="I204" s="1168"/>
      <c r="J204" s="1168"/>
    </row>
    <row r="205" spans="1:10">
      <c r="A205" s="1168"/>
      <c r="B205" s="1168"/>
      <c r="C205" s="1168"/>
      <c r="D205" s="1168"/>
      <c r="E205" s="1169"/>
      <c r="F205" s="1168"/>
      <c r="G205" s="1168"/>
      <c r="H205" s="1168"/>
      <c r="I205" s="1168"/>
      <c r="J205" s="1168"/>
    </row>
  </sheetData>
  <mergeCells count="253">
    <mergeCell ref="H171:J173"/>
    <mergeCell ref="B171:D173"/>
    <mergeCell ref="E171:E173"/>
    <mergeCell ref="F171:F173"/>
    <mergeCell ref="G171:G173"/>
    <mergeCell ref="B177:D179"/>
    <mergeCell ref="A177:A182"/>
    <mergeCell ref="H174:J176"/>
    <mergeCell ref="G174:G176"/>
    <mergeCell ref="E174:E176"/>
    <mergeCell ref="F174:F176"/>
    <mergeCell ref="B174:D176"/>
    <mergeCell ref="H180:J182"/>
    <mergeCell ref="G180:G182"/>
    <mergeCell ref="E180:E182"/>
    <mergeCell ref="F180:F182"/>
    <mergeCell ref="B180:D182"/>
    <mergeCell ref="A171:A176"/>
    <mergeCell ref="H177:J179"/>
    <mergeCell ref="G177:G179"/>
    <mergeCell ref="F177:F179"/>
    <mergeCell ref="E177:E179"/>
    <mergeCell ref="H168:J170"/>
    <mergeCell ref="A168:A170"/>
    <mergeCell ref="B168:D170"/>
    <mergeCell ref="E168:E170"/>
    <mergeCell ref="F168:F170"/>
    <mergeCell ref="G168:G170"/>
    <mergeCell ref="H154:J156"/>
    <mergeCell ref="G154:G156"/>
    <mergeCell ref="F154:F156"/>
    <mergeCell ref="E154:E156"/>
    <mergeCell ref="B154:D156"/>
    <mergeCell ref="G161:G162"/>
    <mergeCell ref="F165:F167"/>
    <mergeCell ref="B157:D159"/>
    <mergeCell ref="E157:E159"/>
    <mergeCell ref="F157:F159"/>
    <mergeCell ref="G157:G159"/>
    <mergeCell ref="H157:J159"/>
    <mergeCell ref="G163:G164"/>
    <mergeCell ref="G165:G167"/>
    <mergeCell ref="B165:D167"/>
    <mergeCell ref="H161:J162"/>
    <mergeCell ref="H163:J164"/>
    <mergeCell ref="H165:J167"/>
    <mergeCell ref="A161:A167"/>
    <mergeCell ref="E161:E162"/>
    <mergeCell ref="E163:E164"/>
    <mergeCell ref="E165:E167"/>
    <mergeCell ref="F161:F162"/>
    <mergeCell ref="F163:F164"/>
    <mergeCell ref="F126:F128"/>
    <mergeCell ref="G86:G87"/>
    <mergeCell ref="G88:G89"/>
    <mergeCell ref="B161:D162"/>
    <mergeCell ref="B163:D164"/>
    <mergeCell ref="F106:F107"/>
    <mergeCell ref="F108:F109"/>
    <mergeCell ref="F110:F111"/>
    <mergeCell ref="F112:F113"/>
    <mergeCell ref="F114:F115"/>
    <mergeCell ref="F116:F117"/>
    <mergeCell ref="E86:E87"/>
    <mergeCell ref="E88:E89"/>
    <mergeCell ref="E90:E91"/>
    <mergeCell ref="E92:E93"/>
    <mergeCell ref="F102:F103"/>
    <mergeCell ref="F104:F105"/>
    <mergeCell ref="G151:G153"/>
    <mergeCell ref="H136:J139"/>
    <mergeCell ref="H140:J144"/>
    <mergeCell ref="H145:J147"/>
    <mergeCell ref="H148:J150"/>
    <mergeCell ref="H151:J153"/>
    <mergeCell ref="B110:D111"/>
    <mergeCell ref="B112:D113"/>
    <mergeCell ref="B114:D115"/>
    <mergeCell ref="B136:D139"/>
    <mergeCell ref="H134:J134"/>
    <mergeCell ref="H135:J135"/>
    <mergeCell ref="E136:E139"/>
    <mergeCell ref="F136:F139"/>
    <mergeCell ref="G136:G139"/>
    <mergeCell ref="B151:D153"/>
    <mergeCell ref="B134:D134"/>
    <mergeCell ref="B120:D122"/>
    <mergeCell ref="B116:D117"/>
    <mergeCell ref="B118:D119"/>
    <mergeCell ref="H133:J133"/>
    <mergeCell ref="E140:E144"/>
    <mergeCell ref="F129:F131"/>
    <mergeCell ref="B129:D131"/>
    <mergeCell ref="B123:D125"/>
    <mergeCell ref="A63:A83"/>
    <mergeCell ref="A84:A135"/>
    <mergeCell ref="F84:F85"/>
    <mergeCell ref="F86:F87"/>
    <mergeCell ref="F88:F89"/>
    <mergeCell ref="F90:F91"/>
    <mergeCell ref="F92:F93"/>
    <mergeCell ref="F94:F95"/>
    <mergeCell ref="F96:F97"/>
    <mergeCell ref="B82:D82"/>
    <mergeCell ref="B76:D76"/>
    <mergeCell ref="B77:D77"/>
    <mergeCell ref="B80:D80"/>
    <mergeCell ref="B81:D81"/>
    <mergeCell ref="B78:D78"/>
    <mergeCell ref="B96:D97"/>
    <mergeCell ref="B132:D132"/>
    <mergeCell ref="B133:D133"/>
    <mergeCell ref="B135:D135"/>
    <mergeCell ref="F98:F99"/>
    <mergeCell ref="B102:D103"/>
    <mergeCell ref="B88:D89"/>
    <mergeCell ref="B90:D91"/>
    <mergeCell ref="H61:J62"/>
    <mergeCell ref="B63:D63"/>
    <mergeCell ref="B64:D64"/>
    <mergeCell ref="B65:D65"/>
    <mergeCell ref="B61:D62"/>
    <mergeCell ref="B66:D66"/>
    <mergeCell ref="E94:E95"/>
    <mergeCell ref="G84:G85"/>
    <mergeCell ref="G90:G91"/>
    <mergeCell ref="G92:G93"/>
    <mergeCell ref="G94:G95"/>
    <mergeCell ref="B72:D72"/>
    <mergeCell ref="B73:D73"/>
    <mergeCell ref="B74:D74"/>
    <mergeCell ref="B75:D75"/>
    <mergeCell ref="B79:D79"/>
    <mergeCell ref="B86:D87"/>
    <mergeCell ref="B92:D93"/>
    <mergeCell ref="B94:D95"/>
    <mergeCell ref="G102:G103"/>
    <mergeCell ref="E106:E107"/>
    <mergeCell ref="E108:E109"/>
    <mergeCell ref="F100:F101"/>
    <mergeCell ref="B69:D69"/>
    <mergeCell ref="B70:D70"/>
    <mergeCell ref="B71:D71"/>
    <mergeCell ref="B83:D83"/>
    <mergeCell ref="G61:G62"/>
    <mergeCell ref="G96:G97"/>
    <mergeCell ref="E96:E97"/>
    <mergeCell ref="E98:E99"/>
    <mergeCell ref="E100:E101"/>
    <mergeCell ref="B106:D107"/>
    <mergeCell ref="B98:D99"/>
    <mergeCell ref="B100:D101"/>
    <mergeCell ref="B104:D105"/>
    <mergeCell ref="A61:A62"/>
    <mergeCell ref="E61:E62"/>
    <mergeCell ref="F61:F62"/>
    <mergeCell ref="E102:E103"/>
    <mergeCell ref="G104:G105"/>
    <mergeCell ref="B67:D67"/>
    <mergeCell ref="B68:D68"/>
    <mergeCell ref="B145:D147"/>
    <mergeCell ref="H126:J128"/>
    <mergeCell ref="H129:J131"/>
    <mergeCell ref="G110:G111"/>
    <mergeCell ref="H63:J83"/>
    <mergeCell ref="B126:D128"/>
    <mergeCell ref="B84:D85"/>
    <mergeCell ref="E84:E85"/>
    <mergeCell ref="B108:D109"/>
    <mergeCell ref="G112:G113"/>
    <mergeCell ref="G114:G115"/>
    <mergeCell ref="G116:G117"/>
    <mergeCell ref="G118:G119"/>
    <mergeCell ref="G120:G122"/>
    <mergeCell ref="E104:E105"/>
    <mergeCell ref="G98:G99"/>
    <mergeCell ref="G100:G101"/>
    <mergeCell ref="G123:G125"/>
    <mergeCell ref="E114:E115"/>
    <mergeCell ref="G129:G131"/>
    <mergeCell ref="F118:F119"/>
    <mergeCell ref="F120:F122"/>
    <mergeCell ref="F123:F125"/>
    <mergeCell ref="E116:E117"/>
    <mergeCell ref="E145:E147"/>
    <mergeCell ref="E148:E150"/>
    <mergeCell ref="E120:E122"/>
    <mergeCell ref="E123:E125"/>
    <mergeCell ref="E126:E128"/>
    <mergeCell ref="E129:E131"/>
    <mergeCell ref="A154:A160"/>
    <mergeCell ref="B160:D160"/>
    <mergeCell ref="H160:J160"/>
    <mergeCell ref="A183:A194"/>
    <mergeCell ref="B187:D190"/>
    <mergeCell ref="H132:J132"/>
    <mergeCell ref="H84:J103"/>
    <mergeCell ref="H104:J119"/>
    <mergeCell ref="H120:J122"/>
    <mergeCell ref="H123:J125"/>
    <mergeCell ref="E187:E190"/>
    <mergeCell ref="H191:J194"/>
    <mergeCell ref="G191:G194"/>
    <mergeCell ref="F191:F194"/>
    <mergeCell ref="E191:E194"/>
    <mergeCell ref="H183:J186"/>
    <mergeCell ref="G183:G186"/>
    <mergeCell ref="F183:F186"/>
    <mergeCell ref="E183:E186"/>
    <mergeCell ref="E110:E111"/>
    <mergeCell ref="E112:E113"/>
    <mergeCell ref="G106:G107"/>
    <mergeCell ref="G108:G109"/>
    <mergeCell ref="B183:D186"/>
    <mergeCell ref="A3:J6"/>
    <mergeCell ref="A16:J17"/>
    <mergeCell ref="A52:J55"/>
    <mergeCell ref="A57:J59"/>
    <mergeCell ref="G140:G144"/>
    <mergeCell ref="A37:J39"/>
    <mergeCell ref="A41:J43"/>
    <mergeCell ref="A45:J50"/>
    <mergeCell ref="A20:J22"/>
    <mergeCell ref="A24:J25"/>
    <mergeCell ref="A136:A153"/>
    <mergeCell ref="E151:E153"/>
    <mergeCell ref="F140:F144"/>
    <mergeCell ref="F145:F147"/>
    <mergeCell ref="F148:F150"/>
    <mergeCell ref="F151:F153"/>
    <mergeCell ref="B140:D144"/>
    <mergeCell ref="A27:J28"/>
    <mergeCell ref="A32:J33"/>
    <mergeCell ref="B148:D150"/>
    <mergeCell ref="G145:G147"/>
    <mergeCell ref="G148:G150"/>
    <mergeCell ref="E118:E119"/>
    <mergeCell ref="G126:G128"/>
    <mergeCell ref="H187:J190"/>
    <mergeCell ref="G187:G190"/>
    <mergeCell ref="F187:F190"/>
    <mergeCell ref="H198:J199"/>
    <mergeCell ref="G198:G199"/>
    <mergeCell ref="E198:E199"/>
    <mergeCell ref="F198:F199"/>
    <mergeCell ref="B198:D199"/>
    <mergeCell ref="A195:A199"/>
    <mergeCell ref="H195:J197"/>
    <mergeCell ref="G195:G197"/>
    <mergeCell ref="E195:E197"/>
    <mergeCell ref="F195:F197"/>
    <mergeCell ref="B195:D197"/>
    <mergeCell ref="B191:D194"/>
  </mergeCells>
  <phoneticPr fontId="2"/>
  <hyperlinks>
    <hyperlink ref="L2" location="目次!F87" display="目　次" xr:uid="{00000000-0004-0000-4A00-000000000000}"/>
  </hyperlinks>
  <printOptions horizontalCentered="1"/>
  <pageMargins left="0.25" right="0.25" top="0.75" bottom="0.75" header="0.3" footer="0.3"/>
  <pageSetup paperSize="9" scale="90" orientation="portrait" r:id="rId1"/>
  <rowBreaks count="4" manualBreakCount="4">
    <brk id="43" max="9" man="1"/>
    <brk id="83" max="9" man="1"/>
    <brk id="125" max="9" man="1"/>
    <brk id="170" max="9"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123"/>
  <sheetViews>
    <sheetView showGridLines="0" zoomScale="90" zoomScaleNormal="90" workbookViewId="0">
      <selection activeCell="L2" sqref="L2"/>
    </sheetView>
  </sheetViews>
  <sheetFormatPr defaultRowHeight="18.75"/>
  <cols>
    <col min="1" max="1" width="13.375" style="549" customWidth="1"/>
    <col min="2" max="8" width="9" style="549"/>
    <col min="9" max="9" width="9" style="549" customWidth="1"/>
    <col min="10" max="16384" width="9" style="549"/>
  </cols>
  <sheetData>
    <row r="1" spans="1:25" ht="14.25" customHeight="1">
      <c r="A1" s="5913" t="s">
        <v>3675</v>
      </c>
      <c r="B1" s="5913"/>
      <c r="C1" s="5913"/>
      <c r="D1" s="2804"/>
      <c r="E1" s="2804"/>
      <c r="F1" s="2804"/>
      <c r="G1" s="2804"/>
      <c r="H1" s="2804"/>
      <c r="I1" s="2804"/>
      <c r="J1" s="2804"/>
      <c r="K1" s="4315"/>
      <c r="L1" s="4316"/>
      <c r="M1" s="551"/>
      <c r="N1" s="551"/>
      <c r="O1" s="551"/>
      <c r="P1" s="551"/>
      <c r="Q1" s="551"/>
      <c r="R1" s="551"/>
      <c r="S1" s="551"/>
      <c r="T1" s="551"/>
      <c r="U1" s="551"/>
      <c r="V1" s="551"/>
      <c r="W1" s="551"/>
      <c r="X1" s="551"/>
      <c r="Y1" s="551"/>
    </row>
    <row r="2" spans="1:25">
      <c r="A2" s="2805"/>
      <c r="B2" s="2806"/>
      <c r="C2" s="2806"/>
      <c r="D2" s="2806"/>
      <c r="E2" s="2806"/>
      <c r="F2" s="2806"/>
      <c r="G2" s="2806"/>
      <c r="H2" s="2806"/>
      <c r="I2" s="2806"/>
      <c r="J2" s="2806"/>
      <c r="K2" s="3460"/>
      <c r="L2" s="588" t="s">
        <v>8126</v>
      </c>
    </row>
    <row r="3" spans="1:25" ht="54" customHeight="1">
      <c r="A3" s="5911" t="s">
        <v>6776</v>
      </c>
      <c r="B3" s="5911"/>
      <c r="C3" s="5911"/>
      <c r="D3" s="5911"/>
      <c r="E3" s="5911"/>
      <c r="F3" s="5911"/>
      <c r="G3" s="5911"/>
      <c r="H3" s="5911"/>
      <c r="I3" s="5911"/>
      <c r="J3" s="5911"/>
      <c r="K3" s="4316"/>
      <c r="L3" s="4316"/>
      <c r="M3" s="552"/>
      <c r="N3" s="552"/>
      <c r="O3" s="551"/>
      <c r="P3" s="551"/>
      <c r="Q3" s="551"/>
      <c r="R3" s="551"/>
      <c r="S3" s="551"/>
      <c r="T3" s="551"/>
      <c r="U3" s="551"/>
      <c r="V3" s="551"/>
      <c r="W3" s="551"/>
      <c r="X3" s="551"/>
      <c r="Y3" s="551"/>
    </row>
    <row r="4" spans="1:25" ht="60.75" customHeight="1">
      <c r="A4" s="5914" t="s">
        <v>6777</v>
      </c>
      <c r="B4" s="5914"/>
      <c r="C4" s="5914"/>
      <c r="D4" s="5914"/>
      <c r="E4" s="5914"/>
      <c r="F4" s="5914"/>
      <c r="G4" s="5914"/>
      <c r="H4" s="5914"/>
      <c r="I4" s="5914"/>
      <c r="J4" s="5914"/>
      <c r="K4" s="4316"/>
      <c r="L4" s="4316"/>
      <c r="M4" s="552"/>
      <c r="N4" s="552"/>
      <c r="O4" s="551"/>
      <c r="P4" s="551"/>
      <c r="Q4" s="551"/>
      <c r="R4" s="551"/>
      <c r="S4" s="551"/>
      <c r="T4" s="551"/>
      <c r="U4" s="551"/>
      <c r="V4" s="551"/>
      <c r="W4" s="551"/>
      <c r="X4" s="551"/>
      <c r="Y4" s="551"/>
    </row>
    <row r="5" spans="1:25" ht="35.25" customHeight="1">
      <c r="A5" s="5914" t="s">
        <v>6778</v>
      </c>
      <c r="B5" s="5914"/>
      <c r="C5" s="5914"/>
      <c r="D5" s="5914"/>
      <c r="E5" s="5914"/>
      <c r="F5" s="5914"/>
      <c r="G5" s="5914"/>
      <c r="H5" s="5914"/>
      <c r="I5" s="5914"/>
      <c r="J5" s="5914"/>
      <c r="K5" s="4316"/>
      <c r="L5" s="4316"/>
      <c r="M5" s="552"/>
      <c r="N5" s="552"/>
      <c r="O5" s="551"/>
      <c r="P5" s="551"/>
      <c r="Q5" s="551"/>
      <c r="R5" s="551"/>
      <c r="S5" s="551"/>
      <c r="T5" s="551"/>
      <c r="U5" s="551"/>
      <c r="V5" s="551"/>
      <c r="W5" s="551"/>
      <c r="X5" s="551"/>
      <c r="Y5" s="551"/>
    </row>
    <row r="6" spans="1:25" ht="21" customHeight="1">
      <c r="A6" s="5914" t="s">
        <v>3674</v>
      </c>
      <c r="B6" s="5914"/>
      <c r="C6" s="5914"/>
      <c r="D6" s="5914"/>
      <c r="E6" s="5914"/>
      <c r="F6" s="5914"/>
      <c r="G6" s="5914"/>
      <c r="H6" s="5914"/>
      <c r="I6" s="5914"/>
      <c r="J6" s="5914"/>
      <c r="K6" s="4316"/>
      <c r="L6" s="4316"/>
      <c r="M6" s="552"/>
      <c r="N6" s="552"/>
      <c r="O6" s="551"/>
      <c r="P6" s="551"/>
      <c r="Q6" s="551"/>
      <c r="R6" s="551"/>
      <c r="S6" s="551"/>
      <c r="T6" s="551"/>
      <c r="U6" s="551"/>
      <c r="V6" s="551"/>
      <c r="W6" s="551"/>
      <c r="X6" s="551"/>
      <c r="Y6" s="551"/>
    </row>
    <row r="7" spans="1:25" ht="21" customHeight="1">
      <c r="A7" s="5914" t="s">
        <v>3673</v>
      </c>
      <c r="B7" s="5914"/>
      <c r="C7" s="5914"/>
      <c r="D7" s="5914"/>
      <c r="E7" s="5914"/>
      <c r="F7" s="5914"/>
      <c r="G7" s="5914"/>
      <c r="H7" s="5914"/>
      <c r="I7" s="5914"/>
      <c r="J7" s="5914"/>
      <c r="K7" s="4316"/>
      <c r="L7" s="4316"/>
      <c r="M7" s="552"/>
      <c r="N7" s="552"/>
      <c r="O7" s="551"/>
      <c r="P7" s="551"/>
      <c r="Q7" s="551"/>
      <c r="R7" s="551"/>
      <c r="S7" s="551"/>
      <c r="T7" s="551"/>
      <c r="U7" s="551"/>
      <c r="V7" s="551"/>
      <c r="W7" s="551"/>
      <c r="X7" s="551"/>
      <c r="Y7" s="551"/>
    </row>
    <row r="8" spans="1:25" ht="21" customHeight="1">
      <c r="A8" s="5914" t="s">
        <v>6582</v>
      </c>
      <c r="B8" s="5914"/>
      <c r="C8" s="5914"/>
      <c r="D8" s="5914"/>
      <c r="E8" s="5914"/>
      <c r="F8" s="5914"/>
      <c r="G8" s="5914"/>
      <c r="H8" s="5914"/>
      <c r="I8" s="5914"/>
      <c r="J8" s="5914"/>
      <c r="K8" s="4316"/>
      <c r="L8" s="4316"/>
      <c r="M8" s="552"/>
      <c r="N8" s="552"/>
      <c r="O8" s="551"/>
      <c r="P8" s="551"/>
      <c r="Q8" s="551"/>
      <c r="R8" s="551"/>
      <c r="S8" s="551"/>
      <c r="T8" s="551"/>
      <c r="U8" s="551"/>
      <c r="V8" s="551"/>
      <c r="W8" s="551"/>
      <c r="X8" s="551"/>
      <c r="Y8" s="551"/>
    </row>
    <row r="9" spans="1:25">
      <c r="A9" s="2807"/>
      <c r="B9" s="2806"/>
      <c r="C9" s="2806"/>
      <c r="D9" s="2806"/>
      <c r="E9" s="2806"/>
      <c r="F9" s="2806"/>
      <c r="G9" s="2806"/>
      <c r="H9" s="2806"/>
      <c r="I9" s="2806"/>
      <c r="J9" s="2806"/>
      <c r="K9" s="3460"/>
      <c r="L9" s="3460"/>
      <c r="M9" s="550"/>
      <c r="N9" s="550"/>
    </row>
    <row r="10" spans="1:25" ht="13.5" customHeight="1">
      <c r="A10" s="2804" t="s">
        <v>6779</v>
      </c>
      <c r="B10" s="2804"/>
      <c r="C10" s="2804"/>
      <c r="D10" s="2804"/>
      <c r="E10" s="2804"/>
      <c r="F10" s="2804"/>
      <c r="G10" s="2804"/>
      <c r="H10" s="2804"/>
      <c r="I10" s="2804"/>
      <c r="J10" s="2804"/>
      <c r="K10" s="4316"/>
      <c r="L10" s="4316"/>
      <c r="M10" s="552"/>
      <c r="N10" s="552"/>
      <c r="O10" s="551"/>
      <c r="P10" s="551"/>
      <c r="Q10" s="551"/>
      <c r="R10" s="551"/>
      <c r="S10" s="551"/>
      <c r="T10" s="551"/>
      <c r="U10" s="551"/>
      <c r="V10" s="551"/>
      <c r="W10" s="551"/>
      <c r="X10" s="551"/>
      <c r="Y10" s="551"/>
    </row>
    <row r="11" spans="1:25" ht="13.5" customHeight="1">
      <c r="A11" s="4036"/>
      <c r="B11" s="2804"/>
      <c r="C11" s="2804"/>
      <c r="D11" s="2804"/>
      <c r="E11" s="2804"/>
      <c r="F11" s="2804"/>
      <c r="G11" s="2804"/>
      <c r="H11" s="2804"/>
      <c r="I11" s="2804"/>
      <c r="J11" s="2804"/>
      <c r="K11" s="4316"/>
      <c r="L11" s="4316"/>
      <c r="M11" s="552"/>
      <c r="N11" s="552"/>
      <c r="O11" s="551"/>
      <c r="P11" s="551"/>
      <c r="Q11" s="551"/>
      <c r="R11" s="551"/>
      <c r="S11" s="551"/>
      <c r="T11" s="551"/>
      <c r="U11" s="551"/>
      <c r="V11" s="551"/>
      <c r="W11" s="551"/>
      <c r="X11" s="551"/>
      <c r="Y11" s="551"/>
    </row>
    <row r="12" spans="1:25" ht="13.5" customHeight="1">
      <c r="A12" s="2804" t="s">
        <v>6583</v>
      </c>
      <c r="B12" s="2804"/>
      <c r="C12" s="2804"/>
      <c r="D12" s="2804"/>
      <c r="E12" s="2804"/>
      <c r="F12" s="2804"/>
      <c r="G12" s="2804"/>
      <c r="H12" s="2804"/>
      <c r="I12" s="2804"/>
      <c r="J12" s="2804"/>
      <c r="K12" s="4316"/>
      <c r="L12" s="4316"/>
      <c r="M12" s="552"/>
      <c r="N12" s="552"/>
      <c r="O12" s="551"/>
      <c r="P12" s="551"/>
      <c r="Q12" s="551"/>
      <c r="R12" s="551"/>
      <c r="S12" s="551"/>
      <c r="T12" s="551"/>
      <c r="U12" s="551"/>
      <c r="V12" s="551"/>
      <c r="W12" s="551"/>
      <c r="X12" s="551"/>
      <c r="Y12" s="551"/>
    </row>
    <row r="13" spans="1:25" ht="13.5" customHeight="1">
      <c r="A13" s="2804"/>
      <c r="B13" s="2804"/>
      <c r="C13" s="2804"/>
      <c r="D13" s="2804"/>
      <c r="E13" s="2804"/>
      <c r="F13" s="2804"/>
      <c r="G13" s="2804"/>
      <c r="H13" s="2804"/>
      <c r="I13" s="2804"/>
      <c r="J13" s="2804"/>
      <c r="K13" s="4316"/>
      <c r="L13" s="4316"/>
      <c r="M13" s="552"/>
      <c r="N13" s="552"/>
      <c r="O13" s="551"/>
      <c r="P13" s="551"/>
      <c r="Q13" s="551"/>
      <c r="R13" s="551"/>
      <c r="S13" s="551"/>
      <c r="T13" s="551"/>
      <c r="U13" s="551"/>
      <c r="V13" s="551"/>
      <c r="W13" s="551"/>
      <c r="X13" s="551"/>
      <c r="Y13" s="551"/>
    </row>
    <row r="14" spans="1:25" ht="13.5" customHeight="1">
      <c r="A14" s="2808" t="s">
        <v>6780</v>
      </c>
      <c r="B14" s="5912" t="s">
        <v>6781</v>
      </c>
      <c r="C14" s="5912"/>
      <c r="D14" s="5912"/>
      <c r="E14" s="5912"/>
      <c r="F14" s="5912"/>
      <c r="G14" s="5912"/>
      <c r="H14" s="5912"/>
      <c r="I14" s="5912"/>
      <c r="J14" s="2804"/>
      <c r="K14" s="4316"/>
      <c r="L14" s="4316"/>
      <c r="M14" s="552"/>
      <c r="N14" s="552"/>
      <c r="O14" s="551"/>
      <c r="P14" s="551"/>
      <c r="Q14" s="551"/>
      <c r="R14" s="551"/>
      <c r="S14" s="551"/>
      <c r="T14" s="551"/>
      <c r="U14" s="551"/>
      <c r="V14" s="551"/>
      <c r="W14" s="551"/>
      <c r="X14" s="551"/>
      <c r="Y14" s="551"/>
    </row>
    <row r="15" spans="1:25" ht="13.5" customHeight="1">
      <c r="A15" s="2808" t="s">
        <v>6782</v>
      </c>
      <c r="B15" s="5912" t="s">
        <v>6783</v>
      </c>
      <c r="C15" s="5912"/>
      <c r="D15" s="5912"/>
      <c r="E15" s="5912"/>
      <c r="F15" s="5912"/>
      <c r="G15" s="5912"/>
      <c r="H15" s="5912"/>
      <c r="I15" s="5912"/>
      <c r="J15" s="2804"/>
      <c r="K15" s="4316"/>
      <c r="L15" s="4316"/>
      <c r="M15" s="552"/>
      <c r="N15" s="552"/>
      <c r="O15" s="551"/>
      <c r="P15" s="551"/>
      <c r="Q15" s="551"/>
      <c r="R15" s="551"/>
      <c r="S15" s="551"/>
      <c r="T15" s="551"/>
      <c r="U15" s="551"/>
      <c r="V15" s="551"/>
      <c r="W15" s="551"/>
      <c r="X15" s="551"/>
      <c r="Y15" s="551"/>
    </row>
    <row r="16" spans="1:25" ht="13.5" customHeight="1">
      <c r="A16" s="2808" t="s">
        <v>6784</v>
      </c>
      <c r="B16" s="5912" t="s">
        <v>6785</v>
      </c>
      <c r="C16" s="5912"/>
      <c r="D16" s="5912"/>
      <c r="E16" s="5912"/>
      <c r="F16" s="5912"/>
      <c r="G16" s="5912"/>
      <c r="H16" s="5912"/>
      <c r="I16" s="5912"/>
      <c r="J16" s="2804"/>
      <c r="K16" s="4316"/>
      <c r="L16" s="4316"/>
      <c r="M16" s="552"/>
      <c r="N16" s="552"/>
      <c r="O16" s="551"/>
      <c r="P16" s="551"/>
      <c r="Q16" s="551"/>
      <c r="R16" s="551"/>
      <c r="S16" s="551"/>
      <c r="T16" s="551"/>
      <c r="U16" s="551"/>
      <c r="V16" s="551"/>
      <c r="W16" s="551"/>
      <c r="X16" s="551"/>
      <c r="Y16" s="551"/>
    </row>
    <row r="17" spans="1:25" ht="13.5" customHeight="1">
      <c r="A17" s="2808" t="s">
        <v>6786</v>
      </c>
      <c r="B17" s="5912" t="s">
        <v>6787</v>
      </c>
      <c r="C17" s="5912"/>
      <c r="D17" s="5912"/>
      <c r="E17" s="5912"/>
      <c r="F17" s="5912"/>
      <c r="G17" s="5912"/>
      <c r="H17" s="5912"/>
      <c r="I17" s="5912"/>
      <c r="J17" s="2804"/>
      <c r="K17" s="4316"/>
      <c r="L17" s="4316"/>
      <c r="M17" s="552"/>
      <c r="N17" s="552"/>
      <c r="O17" s="551"/>
      <c r="P17" s="551"/>
      <c r="Q17" s="551"/>
      <c r="R17" s="551"/>
      <c r="S17" s="551"/>
      <c r="T17" s="551"/>
      <c r="U17" s="551"/>
      <c r="V17" s="551"/>
      <c r="W17" s="551"/>
      <c r="X17" s="551"/>
      <c r="Y17" s="551"/>
    </row>
    <row r="18" spans="1:25" ht="13.5" customHeight="1">
      <c r="A18" s="2808" t="s">
        <v>6788</v>
      </c>
      <c r="B18" s="5912" t="s">
        <v>6789</v>
      </c>
      <c r="C18" s="5912"/>
      <c r="D18" s="5912"/>
      <c r="E18" s="5912"/>
      <c r="F18" s="5912"/>
      <c r="G18" s="5912"/>
      <c r="H18" s="5912"/>
      <c r="I18" s="5912"/>
      <c r="J18" s="2804"/>
      <c r="K18" s="4316"/>
      <c r="L18" s="4316"/>
      <c r="M18" s="552"/>
      <c r="N18" s="552"/>
      <c r="O18" s="551"/>
      <c r="P18" s="551"/>
      <c r="Q18" s="551"/>
      <c r="R18" s="551"/>
      <c r="S18" s="551"/>
      <c r="T18" s="551"/>
      <c r="U18" s="551"/>
      <c r="V18" s="551"/>
      <c r="W18" s="551"/>
      <c r="X18" s="551"/>
      <c r="Y18" s="551"/>
    </row>
    <row r="19" spans="1:25" ht="13.5" customHeight="1">
      <c r="A19" s="2808" t="s">
        <v>3672</v>
      </c>
      <c r="B19" s="5912" t="s">
        <v>3671</v>
      </c>
      <c r="C19" s="5912"/>
      <c r="D19" s="5912"/>
      <c r="E19" s="5912"/>
      <c r="F19" s="5912"/>
      <c r="G19" s="5912"/>
      <c r="H19" s="5912"/>
      <c r="I19" s="5912"/>
      <c r="J19" s="2804"/>
      <c r="K19" s="4316"/>
      <c r="L19" s="4316"/>
      <c r="M19" s="552"/>
      <c r="N19" s="552"/>
      <c r="O19" s="551"/>
      <c r="P19" s="551"/>
      <c r="Q19" s="551"/>
      <c r="R19" s="551"/>
      <c r="S19" s="551"/>
      <c r="T19" s="551"/>
      <c r="U19" s="551"/>
      <c r="V19" s="551"/>
      <c r="W19" s="551"/>
      <c r="X19" s="551"/>
      <c r="Y19" s="551"/>
    </row>
    <row r="20" spans="1:25" ht="13.5" customHeight="1">
      <c r="A20" s="2806"/>
      <c r="B20" s="5912" t="s">
        <v>6790</v>
      </c>
      <c r="C20" s="5912"/>
      <c r="D20" s="5912"/>
      <c r="E20" s="5912"/>
      <c r="F20" s="5912"/>
      <c r="G20" s="5912"/>
      <c r="H20" s="5912"/>
      <c r="I20" s="5912"/>
      <c r="J20" s="2804"/>
      <c r="K20" s="4316"/>
      <c r="L20" s="4316"/>
      <c r="M20" s="552"/>
      <c r="N20" s="552"/>
      <c r="O20" s="551"/>
      <c r="P20" s="551"/>
      <c r="Q20" s="551"/>
      <c r="R20" s="551"/>
      <c r="S20" s="551"/>
      <c r="T20" s="551"/>
      <c r="U20" s="551"/>
      <c r="V20" s="551"/>
      <c r="W20" s="551"/>
      <c r="X20" s="551"/>
      <c r="Y20" s="551"/>
    </row>
    <row r="21" spans="1:25" ht="13.5" customHeight="1">
      <c r="A21" s="2806"/>
      <c r="B21" s="5912" t="s">
        <v>6791</v>
      </c>
      <c r="C21" s="5912"/>
      <c r="D21" s="5912"/>
      <c r="E21" s="5912"/>
      <c r="F21" s="5912"/>
      <c r="G21" s="5912"/>
      <c r="H21" s="5912"/>
      <c r="I21" s="5912"/>
      <c r="J21" s="2804"/>
      <c r="K21" s="4316"/>
      <c r="L21" s="4316"/>
      <c r="M21" s="552"/>
      <c r="N21" s="552"/>
      <c r="O21" s="551"/>
      <c r="P21" s="551"/>
      <c r="Q21" s="551"/>
      <c r="R21" s="551"/>
      <c r="S21" s="551"/>
      <c r="T21" s="551"/>
      <c r="U21" s="551"/>
      <c r="V21" s="551"/>
      <c r="W21" s="551"/>
      <c r="X21" s="551"/>
      <c r="Y21" s="551"/>
    </row>
    <row r="22" spans="1:25" ht="13.5" customHeight="1">
      <c r="A22" s="2806"/>
      <c r="B22" s="5911" t="s">
        <v>6792</v>
      </c>
      <c r="C22" s="5911"/>
      <c r="D22" s="5911"/>
      <c r="E22" s="5911"/>
      <c r="F22" s="5911"/>
      <c r="G22" s="5911"/>
      <c r="H22" s="5911"/>
      <c r="I22" s="5911"/>
      <c r="J22" s="2804"/>
      <c r="K22" s="4316"/>
      <c r="L22" s="4316"/>
      <c r="M22" s="552"/>
      <c r="N22" s="552"/>
      <c r="O22" s="551"/>
      <c r="P22" s="551"/>
      <c r="Q22" s="551"/>
      <c r="R22" s="551"/>
      <c r="S22" s="551"/>
      <c r="T22" s="551"/>
      <c r="U22" s="551"/>
      <c r="V22" s="551"/>
      <c r="W22" s="551"/>
      <c r="X22" s="551"/>
      <c r="Y22" s="551"/>
    </row>
    <row r="23" spans="1:25" ht="13.5" customHeight="1">
      <c r="A23" s="2806"/>
      <c r="B23" s="5912" t="s">
        <v>6793</v>
      </c>
      <c r="C23" s="5912"/>
      <c r="D23" s="5912"/>
      <c r="E23" s="5912"/>
      <c r="F23" s="5912"/>
      <c r="G23" s="5912"/>
      <c r="H23" s="5912"/>
      <c r="I23" s="5912"/>
      <c r="J23" s="2804"/>
      <c r="K23" s="4316"/>
      <c r="L23" s="4316"/>
      <c r="M23" s="552"/>
      <c r="N23" s="552"/>
      <c r="O23" s="551"/>
      <c r="P23" s="551"/>
      <c r="Q23" s="551"/>
      <c r="R23" s="551"/>
      <c r="S23" s="551"/>
      <c r="T23" s="551"/>
      <c r="U23" s="551"/>
      <c r="V23" s="551"/>
      <c r="W23" s="551"/>
      <c r="X23" s="551"/>
      <c r="Y23" s="551"/>
    </row>
    <row r="24" spans="1:25" ht="18.75" customHeight="1">
      <c r="A24" s="2808" t="s">
        <v>6794</v>
      </c>
      <c r="B24" s="5912" t="s">
        <v>3669</v>
      </c>
      <c r="C24" s="5912"/>
      <c r="D24" s="5912"/>
      <c r="E24" s="5912"/>
      <c r="F24" s="5912"/>
      <c r="G24" s="5912"/>
      <c r="H24" s="5912"/>
      <c r="I24" s="5912"/>
      <c r="J24" s="2804"/>
      <c r="K24" s="4316"/>
      <c r="L24" s="4316"/>
      <c r="M24" s="552"/>
      <c r="N24" s="552"/>
      <c r="O24" s="551"/>
      <c r="P24" s="551"/>
      <c r="Q24" s="551"/>
      <c r="R24" s="551"/>
      <c r="S24" s="551"/>
      <c r="T24" s="551"/>
      <c r="U24" s="551"/>
      <c r="V24" s="551"/>
      <c r="W24" s="551"/>
      <c r="X24" s="551"/>
      <c r="Y24" s="551"/>
    </row>
    <row r="25" spans="1:25" ht="13.5" customHeight="1">
      <c r="A25" s="2806"/>
      <c r="B25" s="5912" t="s">
        <v>6974</v>
      </c>
      <c r="C25" s="5912"/>
      <c r="D25" s="5912"/>
      <c r="E25" s="5912"/>
      <c r="F25" s="5912"/>
      <c r="G25" s="5912"/>
      <c r="H25" s="5912"/>
      <c r="I25" s="5912"/>
      <c r="J25" s="2804"/>
      <c r="K25" s="4316"/>
      <c r="L25" s="4316"/>
      <c r="M25" s="552"/>
      <c r="N25" s="552"/>
      <c r="O25" s="551"/>
      <c r="P25" s="551"/>
      <c r="Q25" s="551"/>
      <c r="R25" s="551"/>
      <c r="S25" s="551"/>
      <c r="T25" s="551"/>
      <c r="U25" s="551"/>
      <c r="V25" s="551"/>
      <c r="W25" s="551"/>
      <c r="X25" s="551"/>
      <c r="Y25" s="551"/>
    </row>
    <row r="26" spans="1:25" ht="13.5" customHeight="1">
      <c r="A26" s="2806"/>
      <c r="B26" s="5912" t="s">
        <v>6975</v>
      </c>
      <c r="C26" s="5912"/>
      <c r="D26" s="5912"/>
      <c r="E26" s="5912"/>
      <c r="F26" s="5912"/>
      <c r="G26" s="5912"/>
      <c r="H26" s="5912"/>
      <c r="I26" s="5912"/>
      <c r="J26" s="2804"/>
      <c r="K26" s="4316"/>
      <c r="L26" s="4316"/>
      <c r="M26" s="552"/>
      <c r="N26" s="552"/>
      <c r="O26" s="551"/>
      <c r="P26" s="551"/>
      <c r="Q26" s="551"/>
      <c r="R26" s="551"/>
      <c r="S26" s="551"/>
      <c r="T26" s="551"/>
      <c r="U26" s="551"/>
      <c r="V26" s="551"/>
      <c r="W26" s="551"/>
      <c r="X26" s="551"/>
      <c r="Y26" s="551"/>
    </row>
    <row r="27" spans="1:25" ht="13.5" customHeight="1">
      <c r="A27" s="2806"/>
      <c r="B27" s="5912" t="s">
        <v>3662</v>
      </c>
      <c r="C27" s="5912"/>
      <c r="D27" s="5912"/>
      <c r="E27" s="5912"/>
      <c r="F27" s="5912"/>
      <c r="G27" s="5912"/>
      <c r="H27" s="5912"/>
      <c r="I27" s="5912"/>
      <c r="J27" s="4036"/>
      <c r="K27" s="4316"/>
      <c r="L27" s="4316"/>
      <c r="M27" s="552"/>
      <c r="N27" s="552"/>
      <c r="O27" s="551"/>
      <c r="P27" s="551"/>
      <c r="Q27" s="551"/>
      <c r="R27" s="551"/>
      <c r="S27" s="551"/>
      <c r="T27" s="551"/>
      <c r="U27" s="551"/>
      <c r="V27" s="551"/>
      <c r="W27" s="551"/>
      <c r="X27" s="551"/>
      <c r="Y27" s="551"/>
    </row>
    <row r="28" spans="1:25" ht="13.5" customHeight="1">
      <c r="A28" s="2806"/>
      <c r="B28" s="5912" t="s">
        <v>6976</v>
      </c>
      <c r="C28" s="5912"/>
      <c r="D28" s="5912"/>
      <c r="E28" s="5912"/>
      <c r="F28" s="5912"/>
      <c r="G28" s="5912"/>
      <c r="H28" s="5912"/>
      <c r="I28" s="5912"/>
      <c r="J28" s="2804"/>
      <c r="K28" s="4316"/>
      <c r="L28" s="4316"/>
      <c r="M28" s="552"/>
      <c r="N28" s="552"/>
      <c r="O28" s="551"/>
      <c r="P28" s="551"/>
      <c r="Q28" s="551"/>
      <c r="R28" s="551"/>
      <c r="S28" s="551"/>
      <c r="T28" s="551"/>
      <c r="U28" s="551"/>
      <c r="V28" s="551"/>
      <c r="W28" s="551"/>
      <c r="X28" s="551"/>
      <c r="Y28" s="551"/>
    </row>
    <row r="29" spans="1:25" ht="13.5" customHeight="1">
      <c r="A29" s="2806"/>
      <c r="B29" s="5912" t="s">
        <v>6977</v>
      </c>
      <c r="C29" s="5912"/>
      <c r="D29" s="5912"/>
      <c r="E29" s="5912"/>
      <c r="F29" s="5912"/>
      <c r="G29" s="5912"/>
      <c r="H29" s="5912"/>
      <c r="I29" s="5912"/>
      <c r="J29" s="2804"/>
      <c r="K29" s="4316"/>
      <c r="L29" s="4316"/>
      <c r="M29" s="552"/>
      <c r="N29" s="552"/>
      <c r="O29" s="551"/>
      <c r="P29" s="551"/>
      <c r="Q29" s="551"/>
      <c r="R29" s="551"/>
      <c r="S29" s="551"/>
      <c r="T29" s="551"/>
      <c r="U29" s="551"/>
      <c r="V29" s="551"/>
      <c r="W29" s="551"/>
      <c r="X29" s="551"/>
      <c r="Y29" s="551"/>
    </row>
    <row r="30" spans="1:25" ht="13.5" customHeight="1">
      <c r="A30" s="2806"/>
      <c r="B30" s="5912" t="s">
        <v>6978</v>
      </c>
      <c r="C30" s="5912"/>
      <c r="D30" s="5912"/>
      <c r="E30" s="5912"/>
      <c r="F30" s="5912"/>
      <c r="G30" s="5912"/>
      <c r="H30" s="5912"/>
      <c r="I30" s="5912"/>
      <c r="J30" s="2804"/>
      <c r="K30" s="4316"/>
      <c r="L30" s="4316"/>
      <c r="M30" s="552"/>
      <c r="N30" s="552"/>
      <c r="O30" s="551"/>
      <c r="P30" s="551"/>
      <c r="Q30" s="551"/>
      <c r="R30" s="551"/>
      <c r="S30" s="551"/>
      <c r="T30" s="551"/>
      <c r="U30" s="551"/>
      <c r="V30" s="551"/>
      <c r="W30" s="551"/>
      <c r="X30" s="551"/>
      <c r="Y30" s="551"/>
    </row>
    <row r="31" spans="1:25" ht="13.5" customHeight="1">
      <c r="A31" s="2806"/>
      <c r="B31" s="5912" t="s">
        <v>3649</v>
      </c>
      <c r="C31" s="5912"/>
      <c r="D31" s="5912"/>
      <c r="E31" s="5912"/>
      <c r="F31" s="5912"/>
      <c r="G31" s="5912"/>
      <c r="H31" s="5912"/>
      <c r="I31" s="5912"/>
      <c r="J31" s="2804"/>
      <c r="K31" s="4316"/>
      <c r="L31" s="4316"/>
      <c r="M31" s="552"/>
      <c r="N31" s="552"/>
      <c r="O31" s="551"/>
      <c r="P31" s="551"/>
      <c r="Q31" s="551"/>
      <c r="R31" s="551"/>
      <c r="S31" s="551"/>
      <c r="T31" s="551"/>
      <c r="U31" s="551"/>
      <c r="V31" s="551"/>
      <c r="W31" s="551"/>
      <c r="X31" s="551"/>
      <c r="Y31" s="551"/>
    </row>
    <row r="32" spans="1:25" ht="13.5" customHeight="1">
      <c r="A32" s="2806"/>
      <c r="B32" s="5912" t="s">
        <v>6979</v>
      </c>
      <c r="C32" s="5912"/>
      <c r="D32" s="5912"/>
      <c r="E32" s="5912"/>
      <c r="F32" s="5912"/>
      <c r="G32" s="5912"/>
      <c r="H32" s="5912"/>
      <c r="I32" s="5912"/>
      <c r="J32" s="2804"/>
      <c r="K32" s="4316"/>
      <c r="L32" s="4316"/>
      <c r="M32" s="552"/>
      <c r="N32" s="552"/>
      <c r="O32" s="551"/>
      <c r="P32" s="551"/>
      <c r="Q32" s="551"/>
      <c r="R32" s="551"/>
      <c r="S32" s="551"/>
      <c r="T32" s="551"/>
      <c r="U32" s="551"/>
      <c r="V32" s="551"/>
      <c r="W32" s="551"/>
      <c r="X32" s="551"/>
      <c r="Y32" s="551"/>
    </row>
    <row r="33" spans="1:25" ht="24.75" customHeight="1">
      <c r="A33" s="2808" t="s">
        <v>6795</v>
      </c>
      <c r="B33" s="5911" t="s">
        <v>3670</v>
      </c>
      <c r="C33" s="5911"/>
      <c r="D33" s="5911" t="s">
        <v>6980</v>
      </c>
      <c r="E33" s="5911"/>
      <c r="F33" s="5911"/>
      <c r="G33" s="5911"/>
      <c r="H33" s="4036"/>
      <c r="I33" s="2804"/>
      <c r="J33" s="2804"/>
      <c r="K33" s="4316"/>
      <c r="L33" s="4316"/>
      <c r="M33" s="552"/>
      <c r="N33" s="552"/>
      <c r="O33" s="551"/>
      <c r="P33" s="551"/>
      <c r="Q33" s="551"/>
      <c r="R33" s="551"/>
      <c r="S33" s="551"/>
      <c r="T33" s="551"/>
      <c r="U33" s="551"/>
      <c r="V33" s="551"/>
      <c r="W33" s="551"/>
      <c r="X33" s="551"/>
      <c r="Y33" s="551"/>
    </row>
    <row r="34" spans="1:25" ht="13.5" customHeight="1">
      <c r="A34" s="2806"/>
      <c r="B34" s="5915" t="s">
        <v>6981</v>
      </c>
      <c r="C34" s="5915"/>
      <c r="D34" s="5915" t="s">
        <v>6584</v>
      </c>
      <c r="E34" s="5915"/>
      <c r="F34" s="5915"/>
      <c r="G34" s="2853"/>
      <c r="H34" s="2853"/>
      <c r="I34" s="2853"/>
      <c r="J34" s="4036"/>
      <c r="K34" s="4316"/>
      <c r="L34" s="4316"/>
      <c r="M34" s="552"/>
      <c r="N34" s="552"/>
      <c r="O34" s="551"/>
      <c r="P34" s="551"/>
      <c r="Q34" s="551"/>
      <c r="R34" s="551"/>
      <c r="S34" s="551"/>
      <c r="T34" s="551"/>
      <c r="U34" s="551"/>
      <c r="V34" s="551"/>
      <c r="W34" s="551"/>
      <c r="X34" s="551"/>
      <c r="Y34" s="551"/>
    </row>
    <row r="35" spans="1:25" ht="14.25" customHeight="1">
      <c r="A35" s="2806"/>
      <c r="B35" s="2809"/>
      <c r="C35" s="2809"/>
      <c r="D35" s="4038"/>
      <c r="E35" s="4038"/>
      <c r="F35" s="4038"/>
      <c r="G35" s="4038"/>
      <c r="H35" s="2804"/>
      <c r="I35" s="2804"/>
      <c r="J35" s="2804"/>
      <c r="K35" s="4316"/>
      <c r="L35" s="4316"/>
      <c r="M35" s="552"/>
      <c r="N35" s="552"/>
      <c r="O35" s="551"/>
      <c r="P35" s="551"/>
      <c r="Q35" s="551"/>
      <c r="R35" s="551"/>
      <c r="S35" s="551"/>
      <c r="T35" s="551"/>
      <c r="U35" s="551"/>
      <c r="V35" s="551"/>
      <c r="W35" s="551"/>
      <c r="X35" s="551"/>
      <c r="Y35" s="551"/>
    </row>
    <row r="36" spans="1:25" ht="13.5" customHeight="1">
      <c r="A36" s="5912" t="s">
        <v>6796</v>
      </c>
      <c r="B36" s="5912"/>
      <c r="C36" s="5912"/>
      <c r="D36" s="5912"/>
      <c r="E36" s="5912"/>
      <c r="F36" s="5912"/>
      <c r="G36" s="5912"/>
      <c r="H36" s="2804"/>
      <c r="I36" s="2804"/>
      <c r="J36" s="2804"/>
      <c r="K36" s="4316"/>
      <c r="L36" s="4316"/>
      <c r="M36" s="552"/>
      <c r="N36" s="552"/>
      <c r="O36" s="551"/>
      <c r="P36" s="551"/>
      <c r="Q36" s="551"/>
      <c r="R36" s="551"/>
      <c r="S36" s="551"/>
      <c r="T36" s="551"/>
      <c r="U36" s="551"/>
      <c r="V36" s="551"/>
      <c r="W36" s="551"/>
      <c r="X36" s="551"/>
      <c r="Y36" s="551"/>
    </row>
    <row r="37" spans="1:25" ht="13.5" customHeight="1">
      <c r="A37" s="4036"/>
      <c r="B37" s="2804"/>
      <c r="C37" s="2804"/>
      <c r="D37" s="2804"/>
      <c r="E37" s="2804"/>
      <c r="F37" s="2804"/>
      <c r="G37" s="2804"/>
      <c r="H37" s="2804"/>
      <c r="I37" s="2804"/>
      <c r="J37" s="2804"/>
      <c r="K37" s="4316"/>
      <c r="L37" s="4316"/>
      <c r="M37" s="552"/>
      <c r="N37" s="552"/>
      <c r="O37" s="551"/>
      <c r="P37" s="551"/>
      <c r="Q37" s="551"/>
      <c r="R37" s="551"/>
      <c r="S37" s="551"/>
      <c r="T37" s="551"/>
      <c r="U37" s="551"/>
      <c r="V37" s="551"/>
      <c r="W37" s="551"/>
      <c r="X37" s="551"/>
      <c r="Y37" s="551"/>
    </row>
    <row r="38" spans="1:25" ht="13.5" customHeight="1">
      <c r="A38" s="2808" t="s">
        <v>6780</v>
      </c>
      <c r="B38" s="5912" t="s">
        <v>6797</v>
      </c>
      <c r="C38" s="5912"/>
      <c r="D38" s="5912"/>
      <c r="E38" s="5912"/>
      <c r="F38" s="5912"/>
      <c r="G38" s="2804"/>
      <c r="H38" s="2804"/>
      <c r="I38" s="2804"/>
      <c r="J38" s="2804"/>
      <c r="K38" s="4316"/>
      <c r="L38" s="4316"/>
      <c r="M38" s="552"/>
      <c r="N38" s="552"/>
      <c r="O38" s="551"/>
      <c r="P38" s="551"/>
      <c r="Q38" s="551"/>
      <c r="R38" s="551"/>
      <c r="S38" s="551"/>
      <c r="T38" s="551"/>
      <c r="U38" s="551"/>
      <c r="V38" s="551"/>
      <c r="W38" s="551"/>
      <c r="X38" s="551"/>
      <c r="Y38" s="551"/>
    </row>
    <row r="39" spans="1:25" ht="13.5" customHeight="1">
      <c r="A39" s="2808" t="s">
        <v>6782</v>
      </c>
      <c r="B39" s="5912" t="s">
        <v>6798</v>
      </c>
      <c r="C39" s="5912"/>
      <c r="D39" s="5912"/>
      <c r="E39" s="5912"/>
      <c r="F39" s="5912"/>
      <c r="G39" s="2804"/>
      <c r="H39" s="2804"/>
      <c r="I39" s="2804"/>
      <c r="J39" s="2804"/>
      <c r="K39" s="4316"/>
      <c r="L39" s="4316"/>
      <c r="M39" s="552"/>
      <c r="N39" s="552"/>
      <c r="O39" s="551"/>
      <c r="P39" s="551"/>
      <c r="Q39" s="551"/>
      <c r="R39" s="551"/>
      <c r="S39" s="551"/>
      <c r="T39" s="551"/>
      <c r="U39" s="551"/>
      <c r="V39" s="551"/>
      <c r="W39" s="551"/>
      <c r="X39" s="551"/>
      <c r="Y39" s="551"/>
    </row>
    <row r="40" spans="1:25" ht="13.5" customHeight="1">
      <c r="A40" s="2808" t="s">
        <v>6784</v>
      </c>
      <c r="B40" s="5912" t="s">
        <v>6799</v>
      </c>
      <c r="C40" s="5912"/>
      <c r="D40" s="5912"/>
      <c r="E40" s="5912"/>
      <c r="F40" s="5912"/>
      <c r="G40" s="2804"/>
      <c r="H40" s="2804"/>
      <c r="I40" s="2804"/>
      <c r="J40" s="2804"/>
      <c r="K40" s="4316"/>
      <c r="L40" s="4316"/>
      <c r="M40" s="552"/>
      <c r="N40" s="552"/>
      <c r="O40" s="551"/>
      <c r="P40" s="551"/>
      <c r="Q40" s="551"/>
      <c r="R40" s="551"/>
      <c r="S40" s="551"/>
      <c r="T40" s="551"/>
      <c r="U40" s="551"/>
      <c r="V40" s="551"/>
      <c r="W40" s="551"/>
      <c r="X40" s="551"/>
      <c r="Y40" s="551"/>
    </row>
    <row r="41" spans="1:25" ht="13.5" customHeight="1">
      <c r="A41" s="2808" t="s">
        <v>6786</v>
      </c>
      <c r="B41" s="5912" t="s">
        <v>6800</v>
      </c>
      <c r="C41" s="5912"/>
      <c r="D41" s="5912"/>
      <c r="E41" s="5912"/>
      <c r="F41" s="5912"/>
      <c r="G41" s="2804"/>
      <c r="H41" s="2804"/>
      <c r="I41" s="2804"/>
      <c r="J41" s="2804"/>
      <c r="K41" s="4316"/>
      <c r="L41" s="4316"/>
      <c r="M41" s="552"/>
      <c r="N41" s="552"/>
      <c r="O41" s="551"/>
      <c r="P41" s="551"/>
      <c r="Q41" s="551"/>
      <c r="R41" s="551"/>
      <c r="S41" s="551"/>
      <c r="T41" s="551"/>
      <c r="U41" s="551"/>
      <c r="V41" s="551"/>
      <c r="W41" s="551"/>
      <c r="X41" s="551"/>
      <c r="Y41" s="551"/>
    </row>
    <row r="42" spans="1:25" ht="13.5" customHeight="1">
      <c r="A42" s="2808" t="s">
        <v>6788</v>
      </c>
      <c r="B42" s="5912" t="s">
        <v>6801</v>
      </c>
      <c r="C42" s="5912"/>
      <c r="D42" s="5912"/>
      <c r="E42" s="5912"/>
      <c r="F42" s="5912"/>
      <c r="G42" s="2804"/>
      <c r="H42" s="2804"/>
      <c r="I42" s="2804"/>
      <c r="J42" s="2804"/>
      <c r="K42" s="4316"/>
      <c r="L42" s="4316"/>
      <c r="M42" s="552"/>
      <c r="N42" s="552"/>
      <c r="O42" s="551"/>
      <c r="P42" s="551"/>
      <c r="Q42" s="551"/>
      <c r="R42" s="551"/>
      <c r="S42" s="551"/>
      <c r="T42" s="551"/>
      <c r="U42" s="551"/>
      <c r="V42" s="551"/>
      <c r="W42" s="551"/>
      <c r="X42" s="551"/>
      <c r="Y42" s="551"/>
    </row>
    <row r="43" spans="1:25" ht="13.5" customHeight="1">
      <c r="A43" s="2808" t="s">
        <v>6802</v>
      </c>
      <c r="B43" s="5912" t="s">
        <v>6803</v>
      </c>
      <c r="C43" s="5912"/>
      <c r="D43" s="5912"/>
      <c r="E43" s="5912"/>
      <c r="F43" s="5912"/>
      <c r="G43" s="5912"/>
      <c r="H43" s="2804"/>
      <c r="I43" s="2804"/>
      <c r="J43" s="2804"/>
      <c r="K43" s="4316"/>
      <c r="L43" s="4316"/>
      <c r="M43" s="552"/>
      <c r="N43" s="552"/>
      <c r="O43" s="551"/>
      <c r="P43" s="551"/>
      <c r="Q43" s="551"/>
      <c r="R43" s="551"/>
      <c r="S43" s="551"/>
      <c r="T43" s="551"/>
      <c r="U43" s="551"/>
      <c r="V43" s="551"/>
      <c r="W43" s="551"/>
      <c r="X43" s="551"/>
      <c r="Y43" s="551"/>
    </row>
    <row r="44" spans="1:25">
      <c r="A44" s="2808" t="s">
        <v>6794</v>
      </c>
      <c r="B44" s="5912" t="s">
        <v>3669</v>
      </c>
      <c r="C44" s="5912"/>
      <c r="D44" s="5912"/>
      <c r="E44" s="5912"/>
      <c r="F44" s="5912"/>
      <c r="G44" s="2804"/>
      <c r="H44" s="2804"/>
      <c r="I44" s="2804"/>
      <c r="J44" s="2804"/>
      <c r="K44" s="4316"/>
      <c r="L44" s="4316"/>
      <c r="M44" s="552"/>
      <c r="N44" s="552"/>
      <c r="O44" s="551"/>
      <c r="P44" s="551"/>
      <c r="Q44" s="551"/>
      <c r="R44" s="551"/>
      <c r="S44" s="551"/>
      <c r="T44" s="551"/>
      <c r="U44" s="551"/>
      <c r="V44" s="551"/>
      <c r="W44" s="551"/>
      <c r="X44" s="551"/>
      <c r="Y44" s="551"/>
    </row>
    <row r="45" spans="1:25" ht="13.5" customHeight="1">
      <c r="A45" s="2806"/>
      <c r="B45" s="5912" t="s">
        <v>6804</v>
      </c>
      <c r="C45" s="5912"/>
      <c r="D45" s="5912"/>
      <c r="E45" s="5912"/>
      <c r="F45" s="5912"/>
      <c r="G45" s="2804"/>
      <c r="H45" s="2804"/>
      <c r="I45" s="2804"/>
      <c r="J45" s="2804"/>
      <c r="K45" s="4316"/>
      <c r="L45" s="4316"/>
      <c r="M45" s="552"/>
      <c r="N45" s="552"/>
      <c r="O45" s="551"/>
      <c r="P45" s="551"/>
      <c r="Q45" s="551"/>
      <c r="R45" s="551"/>
      <c r="S45" s="551"/>
      <c r="T45" s="551"/>
      <c r="U45" s="551"/>
      <c r="V45" s="551"/>
      <c r="W45" s="551"/>
      <c r="X45" s="551"/>
      <c r="Y45" s="551"/>
    </row>
    <row r="46" spans="1:25" ht="13.5" customHeight="1">
      <c r="A46" s="2806"/>
      <c r="B46" s="5912" t="s">
        <v>3662</v>
      </c>
      <c r="C46" s="5912"/>
      <c r="D46" s="5912"/>
      <c r="E46" s="5912"/>
      <c r="F46" s="5912"/>
      <c r="G46" s="2804"/>
      <c r="H46" s="2804"/>
      <c r="I46" s="2804"/>
      <c r="J46" s="2804"/>
      <c r="K46" s="4316"/>
      <c r="L46" s="4316"/>
      <c r="M46" s="552"/>
      <c r="N46" s="552"/>
      <c r="O46" s="551"/>
      <c r="P46" s="551"/>
      <c r="Q46" s="551"/>
      <c r="R46" s="551"/>
      <c r="S46" s="551"/>
      <c r="T46" s="551"/>
      <c r="U46" s="551"/>
      <c r="V46" s="551"/>
      <c r="W46" s="551"/>
      <c r="X46" s="551"/>
      <c r="Y46" s="551"/>
    </row>
    <row r="47" spans="1:25" ht="13.5" customHeight="1">
      <c r="A47" s="2806"/>
      <c r="B47" s="5912" t="s">
        <v>6805</v>
      </c>
      <c r="C47" s="5912"/>
      <c r="D47" s="5912"/>
      <c r="E47" s="5912"/>
      <c r="F47" s="5912"/>
      <c r="G47" s="2804"/>
      <c r="H47" s="2804"/>
      <c r="I47" s="2804"/>
      <c r="J47" s="2804"/>
      <c r="K47" s="4316"/>
      <c r="L47" s="4316"/>
      <c r="M47" s="552"/>
      <c r="N47" s="552"/>
      <c r="O47" s="551"/>
      <c r="P47" s="551"/>
      <c r="Q47" s="551"/>
      <c r="R47" s="551"/>
      <c r="S47" s="551"/>
      <c r="T47" s="551"/>
      <c r="U47" s="551"/>
      <c r="V47" s="551"/>
      <c r="W47" s="551"/>
      <c r="X47" s="551"/>
      <c r="Y47" s="551"/>
    </row>
    <row r="48" spans="1:25" ht="13.5" customHeight="1">
      <c r="A48" s="2806"/>
      <c r="B48" s="5912" t="s">
        <v>3649</v>
      </c>
      <c r="C48" s="5912"/>
      <c r="D48" s="5912"/>
      <c r="E48" s="5912"/>
      <c r="F48" s="5912"/>
      <c r="G48" s="2804"/>
      <c r="H48" s="2804"/>
      <c r="I48" s="2804"/>
      <c r="J48" s="2804"/>
      <c r="K48" s="4316"/>
      <c r="L48" s="4316"/>
      <c r="M48" s="552"/>
      <c r="N48" s="552"/>
      <c r="O48" s="551"/>
      <c r="P48" s="551"/>
      <c r="Q48" s="551"/>
      <c r="R48" s="551"/>
      <c r="S48" s="551"/>
      <c r="T48" s="551"/>
      <c r="U48" s="551"/>
      <c r="V48" s="551"/>
      <c r="W48" s="551"/>
      <c r="X48" s="551"/>
      <c r="Y48" s="551"/>
    </row>
    <row r="49" spans="1:25" ht="13.5" customHeight="1">
      <c r="A49" s="2806"/>
      <c r="B49" s="5912" t="s">
        <v>6806</v>
      </c>
      <c r="C49" s="5912"/>
      <c r="D49" s="5912"/>
      <c r="E49" s="5912"/>
      <c r="F49" s="5912"/>
      <c r="G49" s="2804"/>
      <c r="H49" s="2804"/>
      <c r="I49" s="2804"/>
      <c r="J49" s="2804"/>
      <c r="K49" s="4316"/>
      <c r="L49" s="4316"/>
      <c r="M49" s="552"/>
      <c r="N49" s="552"/>
      <c r="O49" s="551"/>
      <c r="P49" s="551"/>
      <c r="Q49" s="551"/>
      <c r="R49" s="551"/>
      <c r="S49" s="551"/>
      <c r="T49" s="551"/>
      <c r="U49" s="551"/>
      <c r="V49" s="551"/>
      <c r="W49" s="551"/>
      <c r="X49" s="551"/>
      <c r="Y49" s="551"/>
    </row>
    <row r="50" spans="1:25" ht="13.5" customHeight="1">
      <c r="A50" s="2808" t="s">
        <v>6795</v>
      </c>
      <c r="B50" s="5911" t="s">
        <v>6807</v>
      </c>
      <c r="C50" s="5911"/>
      <c r="D50" s="5911"/>
      <c r="E50" s="5911"/>
      <c r="F50" s="5911"/>
      <c r="G50" s="5911"/>
      <c r="H50" s="2804"/>
      <c r="I50" s="2804"/>
      <c r="J50" s="2804"/>
      <c r="K50" s="4316"/>
      <c r="L50" s="4316"/>
      <c r="M50" s="552"/>
      <c r="N50" s="552"/>
      <c r="O50" s="551"/>
      <c r="P50" s="551"/>
      <c r="Q50" s="551"/>
      <c r="R50" s="551"/>
      <c r="S50" s="551"/>
      <c r="T50" s="551"/>
      <c r="U50" s="551"/>
      <c r="V50" s="551"/>
      <c r="W50" s="551"/>
      <c r="X50" s="551"/>
      <c r="Y50" s="551"/>
    </row>
    <row r="51" spans="1:25" ht="13.5" customHeight="1">
      <c r="A51" s="2806"/>
      <c r="B51" s="4036"/>
      <c r="C51" s="4036"/>
      <c r="D51" s="4036"/>
      <c r="E51" s="4036"/>
      <c r="F51" s="4036"/>
      <c r="G51" s="2810" t="s">
        <v>6808</v>
      </c>
      <c r="H51" s="2804"/>
      <c r="I51" s="2804"/>
      <c r="J51" s="2804"/>
      <c r="K51" s="4316"/>
      <c r="L51" s="4316"/>
      <c r="M51" s="552"/>
      <c r="N51" s="552"/>
      <c r="O51" s="551"/>
      <c r="P51" s="551"/>
      <c r="Q51" s="551"/>
      <c r="R51" s="551"/>
      <c r="S51" s="551"/>
      <c r="T51" s="551"/>
      <c r="U51" s="551"/>
      <c r="V51" s="551"/>
      <c r="W51" s="551"/>
      <c r="X51" s="551"/>
      <c r="Y51" s="551"/>
    </row>
    <row r="52" spans="1:25" ht="13.5" customHeight="1">
      <c r="A52" s="2806"/>
      <c r="B52" s="4036"/>
      <c r="C52" s="4036"/>
      <c r="D52" s="4036"/>
      <c r="E52" s="4036"/>
      <c r="F52" s="4036"/>
      <c r="G52" s="2810"/>
      <c r="H52" s="2804"/>
      <c r="I52" s="2804"/>
      <c r="J52" s="2804"/>
      <c r="K52" s="4316"/>
      <c r="L52" s="4316"/>
      <c r="M52" s="552"/>
      <c r="N52" s="552"/>
      <c r="O52" s="551"/>
      <c r="P52" s="551"/>
      <c r="Q52" s="551"/>
      <c r="R52" s="551"/>
      <c r="S52" s="551"/>
      <c r="T52" s="551"/>
      <c r="U52" s="551"/>
      <c r="V52" s="551"/>
      <c r="W52" s="551"/>
      <c r="X52" s="551"/>
      <c r="Y52" s="551"/>
    </row>
    <row r="53" spans="1:25" ht="13.5" customHeight="1">
      <c r="A53" s="5912" t="s">
        <v>6982</v>
      </c>
      <c r="B53" s="5912"/>
      <c r="C53" s="5912"/>
      <c r="D53" s="5912"/>
      <c r="E53" s="5912"/>
      <c r="F53" s="5912"/>
      <c r="G53" s="2804"/>
      <c r="H53" s="2804"/>
      <c r="I53" s="2804"/>
      <c r="J53" s="2804"/>
      <c r="K53" s="4316"/>
      <c r="L53" s="4316"/>
      <c r="M53" s="552"/>
      <c r="N53" s="552"/>
      <c r="O53" s="551"/>
      <c r="P53" s="551"/>
      <c r="Q53" s="551"/>
      <c r="R53" s="551"/>
      <c r="S53" s="551"/>
      <c r="T53" s="551"/>
      <c r="U53" s="551"/>
      <c r="V53" s="551"/>
      <c r="W53" s="551"/>
      <c r="X53" s="551"/>
      <c r="Y53" s="551"/>
    </row>
    <row r="54" spans="1:25" ht="13.5" customHeight="1">
      <c r="A54" s="4036"/>
      <c r="B54" s="4036"/>
      <c r="C54" s="4036"/>
      <c r="D54" s="4036"/>
      <c r="E54" s="4036"/>
      <c r="F54" s="4036"/>
      <c r="G54" s="2804"/>
      <c r="H54" s="2804"/>
      <c r="I54" s="2804"/>
      <c r="J54" s="2804"/>
      <c r="K54" s="4316"/>
      <c r="L54" s="4316"/>
      <c r="M54" s="552"/>
      <c r="N54" s="552"/>
      <c r="O54" s="551"/>
      <c r="P54" s="551"/>
      <c r="Q54" s="551"/>
      <c r="R54" s="551"/>
      <c r="S54" s="551"/>
      <c r="T54" s="551"/>
      <c r="U54" s="551"/>
      <c r="V54" s="551"/>
      <c r="W54" s="551"/>
      <c r="X54" s="551"/>
      <c r="Y54" s="551"/>
    </row>
    <row r="55" spans="1:25" ht="13.5" customHeight="1">
      <c r="A55" s="4036" t="s">
        <v>6809</v>
      </c>
      <c r="B55" s="2804" t="s">
        <v>3668</v>
      </c>
      <c r="C55" s="2804"/>
      <c r="D55" s="2804"/>
      <c r="E55" s="2804"/>
      <c r="F55" s="2804"/>
      <c r="G55" s="2804"/>
      <c r="H55" s="2804"/>
      <c r="I55" s="2804"/>
      <c r="J55" s="2804"/>
      <c r="K55" s="4316"/>
      <c r="L55" s="4316"/>
      <c r="M55" s="552"/>
      <c r="N55" s="552"/>
      <c r="O55" s="551"/>
      <c r="P55" s="551"/>
      <c r="Q55" s="551"/>
      <c r="R55" s="551"/>
      <c r="S55" s="551"/>
      <c r="T55" s="551"/>
      <c r="U55" s="551"/>
      <c r="V55" s="551"/>
      <c r="W55" s="551"/>
      <c r="X55" s="551"/>
      <c r="Y55" s="551"/>
    </row>
    <row r="56" spans="1:25" ht="13.5" customHeight="1">
      <c r="A56" s="4036" t="s">
        <v>6810</v>
      </c>
      <c r="B56" s="2804" t="s">
        <v>3667</v>
      </c>
      <c r="C56" s="2804"/>
      <c r="D56" s="2804"/>
      <c r="E56" s="2804"/>
      <c r="F56" s="2804"/>
      <c r="G56" s="2804"/>
      <c r="H56" s="2804"/>
      <c r="I56" s="2804"/>
      <c r="J56" s="2804"/>
      <c r="K56" s="4316"/>
      <c r="L56" s="4316"/>
      <c r="M56" s="552"/>
      <c r="N56" s="552"/>
      <c r="O56" s="551"/>
      <c r="P56" s="551"/>
      <c r="Q56" s="551"/>
      <c r="R56" s="551"/>
      <c r="S56" s="551"/>
      <c r="T56" s="551"/>
      <c r="U56" s="551"/>
      <c r="V56" s="551"/>
      <c r="W56" s="551"/>
      <c r="X56" s="551"/>
      <c r="Y56" s="551"/>
    </row>
    <row r="57" spans="1:25" ht="13.5" customHeight="1">
      <c r="A57" s="4036" t="s">
        <v>6811</v>
      </c>
      <c r="B57" s="2804" t="s">
        <v>3666</v>
      </c>
      <c r="C57" s="2804"/>
      <c r="D57" s="2804"/>
      <c r="E57" s="2804"/>
      <c r="F57" s="2804"/>
      <c r="G57" s="2804"/>
      <c r="H57" s="2804"/>
      <c r="I57" s="2804"/>
      <c r="J57" s="2804"/>
      <c r="K57" s="4316"/>
      <c r="L57" s="4316"/>
      <c r="M57" s="552"/>
      <c r="N57" s="552"/>
      <c r="O57" s="551"/>
      <c r="P57" s="551"/>
      <c r="Q57" s="551"/>
      <c r="R57" s="551"/>
      <c r="S57" s="551"/>
      <c r="T57" s="551"/>
      <c r="U57" s="551"/>
      <c r="V57" s="551"/>
      <c r="W57" s="551"/>
      <c r="X57" s="551"/>
      <c r="Y57" s="551"/>
    </row>
    <row r="58" spans="1:25" ht="13.5" customHeight="1">
      <c r="A58" s="4036" t="s">
        <v>6812</v>
      </c>
      <c r="B58" s="2804" t="s">
        <v>3665</v>
      </c>
      <c r="C58" s="2804"/>
      <c r="D58" s="2804"/>
      <c r="E58" s="2804"/>
      <c r="F58" s="2804"/>
      <c r="G58" s="2804"/>
      <c r="H58" s="2804"/>
      <c r="I58" s="2804"/>
      <c r="J58" s="2804"/>
      <c r="K58" s="4316"/>
      <c r="L58" s="4316"/>
      <c r="M58" s="552"/>
      <c r="N58" s="552"/>
      <c r="O58" s="551"/>
      <c r="P58" s="551"/>
      <c r="Q58" s="551"/>
      <c r="R58" s="551"/>
      <c r="S58" s="551"/>
      <c r="T58" s="551"/>
      <c r="U58" s="551"/>
      <c r="V58" s="551"/>
      <c r="W58" s="551"/>
      <c r="X58" s="551"/>
      <c r="Y58" s="551"/>
    </row>
    <row r="59" spans="1:25" ht="13.5" customHeight="1">
      <c r="A59" s="4036" t="s">
        <v>6813</v>
      </c>
      <c r="B59" s="2804" t="s">
        <v>3664</v>
      </c>
      <c r="C59" s="2804"/>
      <c r="D59" s="2804"/>
      <c r="E59" s="2804"/>
      <c r="F59" s="2804"/>
      <c r="G59" s="2804"/>
      <c r="H59" s="2804"/>
      <c r="I59" s="2804"/>
      <c r="J59" s="2804"/>
      <c r="K59" s="4316"/>
      <c r="L59" s="4316"/>
      <c r="M59" s="552"/>
      <c r="N59" s="552"/>
      <c r="O59" s="551"/>
      <c r="P59" s="551"/>
      <c r="Q59" s="551"/>
      <c r="R59" s="551"/>
      <c r="S59" s="551"/>
      <c r="T59" s="551"/>
      <c r="U59" s="551"/>
      <c r="V59" s="551"/>
      <c r="W59" s="551"/>
      <c r="X59" s="551"/>
      <c r="Y59" s="551"/>
    </row>
    <row r="60" spans="1:25" ht="13.5" customHeight="1">
      <c r="A60" s="4036" t="s">
        <v>6814</v>
      </c>
      <c r="B60" s="2804" t="s">
        <v>3663</v>
      </c>
      <c r="C60" s="2804"/>
      <c r="D60" s="2804"/>
      <c r="E60" s="2804"/>
      <c r="F60" s="2804"/>
      <c r="G60" s="2804"/>
      <c r="H60" s="2804"/>
      <c r="I60" s="2804"/>
      <c r="J60" s="2804"/>
      <c r="K60" s="4316"/>
      <c r="L60" s="4316"/>
      <c r="M60" s="552"/>
      <c r="N60" s="552"/>
      <c r="O60" s="551"/>
      <c r="P60" s="551"/>
      <c r="Q60" s="551"/>
      <c r="R60" s="551"/>
      <c r="S60" s="551"/>
      <c r="T60" s="551"/>
      <c r="U60" s="551"/>
      <c r="V60" s="551"/>
      <c r="W60" s="551"/>
      <c r="X60" s="551"/>
      <c r="Y60" s="551"/>
    </row>
    <row r="61" spans="1:25" ht="13.5" customHeight="1">
      <c r="A61" s="4036" t="s">
        <v>6815</v>
      </c>
      <c r="B61" s="2804" t="s">
        <v>3662</v>
      </c>
      <c r="C61" s="2804"/>
      <c r="D61" s="2804"/>
      <c r="E61" s="2804"/>
      <c r="F61" s="2804"/>
      <c r="G61" s="2804"/>
      <c r="H61" s="2804"/>
      <c r="I61" s="2804"/>
      <c r="J61" s="2804"/>
      <c r="K61" s="4316"/>
      <c r="L61" s="4316"/>
      <c r="M61" s="552"/>
      <c r="N61" s="552"/>
      <c r="O61" s="551"/>
      <c r="P61" s="551"/>
      <c r="Q61" s="551"/>
      <c r="R61" s="551"/>
      <c r="S61" s="551"/>
      <c r="T61" s="551"/>
      <c r="U61" s="551"/>
      <c r="V61" s="551"/>
      <c r="W61" s="551"/>
      <c r="X61" s="551"/>
      <c r="Y61" s="551"/>
    </row>
    <row r="62" spans="1:25" ht="13.5" customHeight="1">
      <c r="A62" s="4036"/>
      <c r="B62" s="2804" t="s">
        <v>6983</v>
      </c>
      <c r="C62" s="2804"/>
      <c r="D62" s="2804"/>
      <c r="E62" s="2804"/>
      <c r="F62" s="2804"/>
      <c r="G62" s="2804"/>
      <c r="H62" s="2804"/>
      <c r="I62" s="2804"/>
      <c r="J62" s="2804"/>
      <c r="K62" s="4316"/>
      <c r="L62" s="4316"/>
      <c r="M62" s="552"/>
      <c r="N62" s="552"/>
      <c r="O62" s="551"/>
      <c r="P62" s="551"/>
      <c r="Q62" s="551"/>
      <c r="R62" s="551"/>
      <c r="S62" s="551"/>
      <c r="T62" s="551"/>
      <c r="U62" s="551"/>
      <c r="V62" s="551"/>
      <c r="W62" s="551"/>
      <c r="X62" s="551"/>
      <c r="Y62" s="551"/>
    </row>
    <row r="63" spans="1:25" ht="13.5" customHeight="1">
      <c r="A63" s="4036"/>
      <c r="B63" s="2804" t="s">
        <v>3649</v>
      </c>
      <c r="C63" s="2804"/>
      <c r="D63" s="2804"/>
      <c r="E63" s="2804"/>
      <c r="F63" s="2804"/>
      <c r="G63" s="2804"/>
      <c r="H63" s="2804"/>
      <c r="I63" s="2804"/>
      <c r="J63" s="2804"/>
      <c r="K63" s="4316"/>
      <c r="L63" s="4316"/>
      <c r="M63" s="552"/>
      <c r="N63" s="552"/>
      <c r="O63" s="551"/>
      <c r="P63" s="551"/>
      <c r="Q63" s="551"/>
      <c r="R63" s="551"/>
      <c r="S63" s="551"/>
      <c r="T63" s="551"/>
      <c r="U63" s="551"/>
      <c r="V63" s="551"/>
      <c r="W63" s="551"/>
      <c r="X63" s="551"/>
      <c r="Y63" s="551"/>
    </row>
    <row r="64" spans="1:25" ht="13.5" customHeight="1">
      <c r="A64" s="2806"/>
      <c r="B64" s="5911" t="s">
        <v>6984</v>
      </c>
      <c r="C64" s="5911"/>
      <c r="D64" s="5911"/>
      <c r="E64" s="5911"/>
      <c r="F64" s="5911"/>
      <c r="G64" s="5911"/>
      <c r="H64" s="2804"/>
      <c r="I64" s="2804"/>
      <c r="J64" s="2804"/>
      <c r="K64" s="4316"/>
      <c r="L64" s="4316"/>
      <c r="M64" s="552"/>
      <c r="N64" s="552"/>
      <c r="O64" s="551"/>
      <c r="P64" s="551"/>
      <c r="Q64" s="551"/>
      <c r="R64" s="551"/>
      <c r="S64" s="551"/>
      <c r="T64" s="551"/>
      <c r="U64" s="551"/>
      <c r="V64" s="551"/>
      <c r="W64" s="551"/>
      <c r="X64" s="551"/>
      <c r="Y64" s="551"/>
    </row>
    <row r="65" spans="1:25" ht="13.5" customHeight="1">
      <c r="A65" s="4036" t="s">
        <v>6816</v>
      </c>
      <c r="B65" s="2804" t="s">
        <v>3661</v>
      </c>
      <c r="C65" s="2804"/>
      <c r="D65" s="2804"/>
      <c r="E65" s="2804"/>
      <c r="F65" s="2804"/>
      <c r="G65" s="2804"/>
      <c r="H65" s="2804"/>
      <c r="I65" s="2804"/>
      <c r="J65" s="2804"/>
      <c r="K65" s="4316"/>
      <c r="L65" s="4316"/>
      <c r="M65" s="552"/>
      <c r="N65" s="552"/>
      <c r="O65" s="551"/>
      <c r="P65" s="551"/>
      <c r="Q65" s="551"/>
      <c r="R65" s="551"/>
      <c r="S65" s="551"/>
      <c r="T65" s="551"/>
      <c r="U65" s="551"/>
      <c r="V65" s="551"/>
      <c r="W65" s="551"/>
      <c r="X65" s="551"/>
      <c r="Y65" s="551"/>
    </row>
    <row r="66" spans="1:25" ht="13.5" customHeight="1">
      <c r="A66" s="4036" t="s">
        <v>3660</v>
      </c>
      <c r="B66" s="2804" t="s">
        <v>3659</v>
      </c>
      <c r="C66" s="2804"/>
      <c r="D66" s="2804"/>
      <c r="E66" s="2804"/>
      <c r="F66" s="2804"/>
      <c r="G66" s="2804"/>
      <c r="H66" s="2804"/>
      <c r="I66" s="2804"/>
      <c r="J66" s="2804"/>
      <c r="K66" s="4316"/>
      <c r="L66" s="4316"/>
      <c r="M66" s="552"/>
      <c r="N66" s="552"/>
      <c r="O66" s="551"/>
      <c r="P66" s="551"/>
      <c r="Q66" s="551"/>
      <c r="R66" s="551"/>
      <c r="S66" s="551"/>
      <c r="T66" s="551"/>
      <c r="U66" s="551"/>
      <c r="V66" s="551"/>
      <c r="W66" s="551"/>
      <c r="X66" s="551"/>
      <c r="Y66" s="551"/>
    </row>
    <row r="67" spans="1:25" ht="13.5" customHeight="1">
      <c r="A67" s="4036"/>
      <c r="B67" s="2804"/>
      <c r="C67" s="2804"/>
      <c r="D67" s="2804"/>
      <c r="E67" s="2804"/>
      <c r="F67" s="2804"/>
      <c r="G67" s="2804"/>
      <c r="H67" s="2804"/>
      <c r="I67" s="2804"/>
      <c r="J67" s="2804"/>
      <c r="K67" s="4316"/>
      <c r="L67" s="4316"/>
      <c r="M67" s="552"/>
      <c r="N67" s="552"/>
      <c r="O67" s="551"/>
      <c r="P67" s="551"/>
      <c r="Q67" s="551"/>
      <c r="R67" s="551"/>
      <c r="S67" s="551"/>
      <c r="T67" s="551"/>
      <c r="U67" s="551"/>
      <c r="V67" s="551"/>
      <c r="W67" s="551"/>
      <c r="X67" s="551"/>
      <c r="Y67" s="551"/>
    </row>
    <row r="68" spans="1:25" ht="13.5" customHeight="1">
      <c r="A68" s="5911" t="s">
        <v>6985</v>
      </c>
      <c r="B68" s="5911"/>
      <c r="C68" s="5911"/>
      <c r="D68" s="5911"/>
      <c r="E68" s="5911"/>
      <c r="F68" s="5911"/>
      <c r="G68" s="2804"/>
      <c r="H68" s="2804"/>
      <c r="I68" s="2804"/>
      <c r="J68" s="2804"/>
      <c r="K68" s="4316"/>
      <c r="L68" s="4316"/>
      <c r="M68" s="552"/>
      <c r="N68" s="552"/>
      <c r="O68" s="551"/>
      <c r="P68" s="551"/>
      <c r="Q68" s="551"/>
      <c r="R68" s="551"/>
      <c r="S68" s="551"/>
      <c r="T68" s="551"/>
      <c r="U68" s="551"/>
      <c r="V68" s="551"/>
      <c r="W68" s="551"/>
      <c r="X68" s="551"/>
      <c r="Y68" s="551"/>
    </row>
    <row r="69" spans="1:25" ht="13.5" customHeight="1">
      <c r="A69" s="4037"/>
      <c r="B69" s="4037"/>
      <c r="C69" s="4037"/>
      <c r="D69" s="4037"/>
      <c r="E69" s="4037"/>
      <c r="F69" s="4037"/>
      <c r="G69" s="2804"/>
      <c r="H69" s="2804"/>
      <c r="I69" s="2804"/>
      <c r="J69" s="2804"/>
      <c r="K69" s="4316"/>
      <c r="L69" s="4316"/>
      <c r="M69" s="552"/>
      <c r="N69" s="552"/>
      <c r="O69" s="551"/>
      <c r="P69" s="551"/>
      <c r="Q69" s="551"/>
      <c r="R69" s="551"/>
      <c r="S69" s="551"/>
      <c r="T69" s="551"/>
      <c r="U69" s="551"/>
      <c r="V69" s="551"/>
      <c r="W69" s="551"/>
      <c r="X69" s="551"/>
      <c r="Y69" s="551"/>
    </row>
    <row r="70" spans="1:25" ht="13.5" customHeight="1">
      <c r="A70" s="4036" t="s">
        <v>6809</v>
      </c>
      <c r="B70" s="2804" t="s">
        <v>3658</v>
      </c>
      <c r="C70" s="2804"/>
      <c r="D70" s="2804"/>
      <c r="E70" s="2804"/>
      <c r="F70" s="2804"/>
      <c r="G70" s="2804"/>
      <c r="H70" s="2804"/>
      <c r="I70" s="2804"/>
      <c r="J70" s="2804"/>
      <c r="K70" s="4316"/>
      <c r="L70" s="4316"/>
      <c r="M70" s="552"/>
      <c r="N70" s="552"/>
      <c r="O70" s="551"/>
      <c r="P70" s="551"/>
      <c r="Q70" s="551"/>
      <c r="R70" s="551"/>
      <c r="S70" s="551"/>
      <c r="T70" s="551"/>
      <c r="U70" s="551"/>
      <c r="V70" s="551"/>
      <c r="W70" s="551"/>
      <c r="X70" s="551"/>
      <c r="Y70" s="551"/>
    </row>
    <row r="71" spans="1:25" ht="13.5" customHeight="1">
      <c r="A71" s="4036" t="s">
        <v>6810</v>
      </c>
      <c r="B71" s="2804" t="s">
        <v>3657</v>
      </c>
      <c r="C71" s="2804"/>
      <c r="D71" s="2804"/>
      <c r="E71" s="2804"/>
      <c r="F71" s="2804"/>
      <c r="G71" s="2804"/>
      <c r="H71" s="2804"/>
      <c r="I71" s="2804"/>
      <c r="J71" s="2804"/>
      <c r="K71" s="4316"/>
      <c r="L71" s="4316"/>
      <c r="M71" s="552"/>
      <c r="N71" s="552"/>
      <c r="O71" s="551"/>
      <c r="P71" s="551"/>
      <c r="Q71" s="551"/>
      <c r="R71" s="551"/>
      <c r="S71" s="551"/>
      <c r="T71" s="551"/>
      <c r="U71" s="551"/>
      <c r="V71" s="551"/>
      <c r="W71" s="551"/>
      <c r="X71" s="551"/>
      <c r="Y71" s="551"/>
    </row>
    <row r="72" spans="1:25" ht="13.5" customHeight="1">
      <c r="A72" s="4036" t="s">
        <v>6811</v>
      </c>
      <c r="B72" s="2804" t="s">
        <v>3656</v>
      </c>
      <c r="C72" s="2804"/>
      <c r="D72" s="2804"/>
      <c r="E72" s="2804"/>
      <c r="F72" s="2804"/>
      <c r="G72" s="2804"/>
      <c r="H72" s="2804"/>
      <c r="I72" s="2804"/>
      <c r="J72" s="2804"/>
      <c r="K72" s="4316"/>
      <c r="L72" s="4316"/>
      <c r="M72" s="552"/>
      <c r="N72" s="552"/>
      <c r="O72" s="551"/>
      <c r="P72" s="551"/>
      <c r="Q72" s="551"/>
      <c r="R72" s="551"/>
      <c r="S72" s="551"/>
      <c r="T72" s="551"/>
      <c r="U72" s="551"/>
      <c r="V72" s="551"/>
      <c r="W72" s="551"/>
      <c r="X72" s="551"/>
      <c r="Y72" s="551"/>
    </row>
    <row r="73" spans="1:25" ht="13.5" customHeight="1">
      <c r="A73" s="4036" t="s">
        <v>6812</v>
      </c>
      <c r="B73" s="2804" t="s">
        <v>3655</v>
      </c>
      <c r="C73" s="2804"/>
      <c r="D73" s="2804"/>
      <c r="E73" s="2804"/>
      <c r="F73" s="2804"/>
      <c r="G73" s="2804"/>
      <c r="H73" s="2804"/>
      <c r="I73" s="2804"/>
      <c r="J73" s="2804"/>
      <c r="K73" s="4316"/>
      <c r="L73" s="4316"/>
      <c r="M73" s="552"/>
      <c r="N73" s="552"/>
      <c r="O73" s="551"/>
      <c r="P73" s="551"/>
      <c r="Q73" s="551"/>
      <c r="R73" s="551"/>
      <c r="S73" s="551"/>
      <c r="T73" s="551"/>
      <c r="U73" s="551"/>
      <c r="V73" s="551"/>
      <c r="W73" s="551"/>
      <c r="X73" s="551"/>
      <c r="Y73" s="551"/>
    </row>
    <row r="74" spans="1:25" ht="13.5" customHeight="1">
      <c r="A74" s="4036" t="s">
        <v>6817</v>
      </c>
      <c r="B74" s="2804" t="s">
        <v>3654</v>
      </c>
      <c r="C74" s="2804"/>
      <c r="D74" s="2804"/>
      <c r="E74" s="2804"/>
      <c r="F74" s="2804"/>
      <c r="G74" s="2804"/>
      <c r="H74" s="2804"/>
      <c r="I74" s="2804"/>
      <c r="J74" s="2804"/>
      <c r="K74" s="4316"/>
      <c r="L74" s="4316"/>
      <c r="M74" s="552"/>
      <c r="N74" s="552"/>
      <c r="O74" s="551"/>
      <c r="P74" s="551"/>
      <c r="Q74" s="551"/>
      <c r="R74" s="551"/>
      <c r="S74" s="551"/>
      <c r="T74" s="551"/>
      <c r="U74" s="551"/>
      <c r="V74" s="551"/>
      <c r="W74" s="551"/>
      <c r="X74" s="551"/>
      <c r="Y74" s="551"/>
    </row>
    <row r="75" spans="1:25" ht="13.5" customHeight="1">
      <c r="A75" s="4036" t="s">
        <v>6814</v>
      </c>
      <c r="B75" s="2804" t="s">
        <v>3653</v>
      </c>
      <c r="C75" s="2804"/>
      <c r="D75" s="2804"/>
      <c r="E75" s="2804"/>
      <c r="F75" s="2804"/>
      <c r="G75" s="2804"/>
      <c r="H75" s="2804"/>
      <c r="I75" s="2804"/>
      <c r="J75" s="2804"/>
      <c r="K75" s="4316"/>
      <c r="L75" s="4316"/>
      <c r="M75" s="552"/>
      <c r="N75" s="552"/>
      <c r="O75" s="551"/>
      <c r="P75" s="551"/>
      <c r="Q75" s="551"/>
      <c r="R75" s="551"/>
      <c r="S75" s="551"/>
      <c r="T75" s="551"/>
      <c r="U75" s="551"/>
      <c r="V75" s="551"/>
      <c r="W75" s="551"/>
      <c r="X75" s="551"/>
      <c r="Y75" s="551"/>
    </row>
    <row r="76" spans="1:25" ht="13.5" customHeight="1">
      <c r="A76" s="4036" t="s">
        <v>6815</v>
      </c>
      <c r="B76" s="2804" t="s">
        <v>3652</v>
      </c>
      <c r="C76" s="2804"/>
      <c r="D76" s="2804"/>
      <c r="E76" s="2804"/>
      <c r="F76" s="2804"/>
      <c r="G76" s="2804"/>
      <c r="H76" s="2804"/>
      <c r="I76" s="2804"/>
      <c r="J76" s="2804"/>
      <c r="K76" s="4316"/>
      <c r="L76" s="4316"/>
      <c r="M76" s="552"/>
      <c r="N76" s="552"/>
      <c r="O76" s="551"/>
      <c r="P76" s="551"/>
      <c r="Q76" s="551"/>
      <c r="R76" s="551"/>
      <c r="S76" s="551"/>
      <c r="T76" s="551"/>
      <c r="U76" s="551"/>
      <c r="V76" s="551"/>
      <c r="W76" s="551"/>
      <c r="X76" s="551"/>
      <c r="Y76" s="551"/>
    </row>
    <row r="77" spans="1:25" ht="13.5" customHeight="1">
      <c r="A77" s="4036" t="s">
        <v>3651</v>
      </c>
      <c r="B77" s="2804" t="s">
        <v>6986</v>
      </c>
      <c r="C77" s="2804"/>
      <c r="D77" s="2804"/>
      <c r="E77" s="2804"/>
      <c r="F77" s="2804"/>
      <c r="G77" s="2804"/>
      <c r="H77" s="2804"/>
      <c r="I77" s="2804"/>
      <c r="J77" s="2804"/>
      <c r="K77" s="4316"/>
      <c r="L77" s="4316"/>
      <c r="M77" s="552"/>
      <c r="N77" s="552"/>
      <c r="O77" s="551"/>
      <c r="P77" s="551"/>
      <c r="Q77" s="551"/>
      <c r="R77" s="551"/>
      <c r="S77" s="551"/>
      <c r="T77" s="551"/>
      <c r="U77" s="551"/>
      <c r="V77" s="551"/>
      <c r="W77" s="551"/>
      <c r="X77" s="551"/>
      <c r="Y77" s="551"/>
    </row>
    <row r="78" spans="1:25">
      <c r="A78" s="2808" t="s">
        <v>3650</v>
      </c>
      <c r="B78" s="2804" t="s">
        <v>3649</v>
      </c>
      <c r="C78" s="2804"/>
      <c r="D78" s="2804"/>
      <c r="E78" s="2804"/>
      <c r="F78" s="2804"/>
      <c r="G78" s="2804"/>
      <c r="H78" s="2804"/>
      <c r="I78" s="2804"/>
      <c r="J78" s="2804"/>
      <c r="K78" s="4316"/>
      <c r="L78" s="4316"/>
      <c r="M78" s="552"/>
      <c r="N78" s="552"/>
      <c r="O78" s="551"/>
      <c r="P78" s="551"/>
      <c r="Q78" s="551"/>
      <c r="R78" s="551"/>
      <c r="S78" s="551"/>
      <c r="T78" s="551"/>
      <c r="U78" s="551"/>
      <c r="V78" s="551"/>
      <c r="W78" s="551"/>
      <c r="X78" s="551"/>
      <c r="Y78" s="551"/>
    </row>
    <row r="79" spans="1:25" ht="13.5" customHeight="1">
      <c r="A79" s="4036" t="s">
        <v>3648</v>
      </c>
      <c r="B79" s="2804" t="s">
        <v>3647</v>
      </c>
      <c r="C79" s="2804"/>
      <c r="D79" s="2804"/>
      <c r="E79" s="2804"/>
      <c r="F79" s="2804"/>
      <c r="G79" s="2804"/>
      <c r="H79" s="2804"/>
      <c r="I79" s="2804"/>
      <c r="J79" s="2804"/>
      <c r="K79" s="4316"/>
      <c r="L79" s="4316"/>
      <c r="M79" s="552"/>
      <c r="N79" s="552"/>
      <c r="O79" s="551"/>
      <c r="P79" s="551"/>
      <c r="Q79" s="551"/>
      <c r="R79" s="551"/>
      <c r="S79" s="551"/>
      <c r="T79" s="551"/>
      <c r="U79" s="551"/>
      <c r="V79" s="551"/>
      <c r="W79" s="551"/>
      <c r="X79" s="551"/>
      <c r="Y79" s="551"/>
    </row>
    <row r="80" spans="1:25">
      <c r="A80" s="2807"/>
      <c r="B80" s="2806"/>
      <c r="C80" s="2806"/>
      <c r="D80" s="2806"/>
      <c r="E80" s="2806"/>
      <c r="F80" s="2806"/>
      <c r="G80" s="2806"/>
      <c r="H80" s="2806"/>
      <c r="I80" s="2806"/>
      <c r="J80" s="2806"/>
      <c r="K80" s="3460"/>
      <c r="L80" s="3460"/>
      <c r="M80" s="550"/>
      <c r="N80" s="550"/>
    </row>
    <row r="81" spans="1:25">
      <c r="A81" s="2807"/>
      <c r="B81" s="2806"/>
      <c r="C81" s="2806"/>
      <c r="D81" s="2806"/>
      <c r="E81" s="2806"/>
      <c r="F81" s="2806"/>
      <c r="G81" s="2806"/>
      <c r="H81" s="2806"/>
      <c r="I81" s="2806"/>
      <c r="J81" s="2806"/>
      <c r="K81" s="3460"/>
      <c r="L81" s="3460"/>
      <c r="M81" s="550"/>
      <c r="N81" s="550"/>
    </row>
    <row r="82" spans="1:25">
      <c r="A82" s="2807"/>
      <c r="B82" s="2806"/>
      <c r="C82" s="2806"/>
      <c r="D82" s="2806"/>
      <c r="E82" s="2806"/>
      <c r="F82" s="2806"/>
      <c r="G82" s="2806"/>
      <c r="H82" s="2806"/>
      <c r="I82" s="2806"/>
      <c r="J82" s="2806"/>
      <c r="K82" s="3460"/>
      <c r="L82" s="3460"/>
      <c r="M82" s="550"/>
      <c r="N82" s="550"/>
    </row>
    <row r="83" spans="1:25">
      <c r="A83" s="2807"/>
      <c r="B83" s="2806"/>
      <c r="C83" s="2806"/>
      <c r="D83" s="2806"/>
      <c r="E83" s="2806"/>
      <c r="F83" s="2806"/>
      <c r="G83" s="2806"/>
      <c r="H83" s="2806"/>
      <c r="I83" s="2806"/>
      <c r="J83" s="2806"/>
      <c r="K83" s="3460"/>
      <c r="L83" s="3460"/>
      <c r="M83" s="550"/>
      <c r="N83" s="550"/>
    </row>
    <row r="84" spans="1:25">
      <c r="A84" s="2807"/>
      <c r="B84" s="2806"/>
      <c r="C84" s="2806"/>
      <c r="D84" s="2806"/>
      <c r="E84" s="2806"/>
      <c r="F84" s="2806"/>
      <c r="G84" s="2806"/>
      <c r="H84" s="2806"/>
      <c r="I84" s="2806"/>
      <c r="J84" s="2806"/>
      <c r="K84" s="3460"/>
      <c r="L84" s="3460"/>
      <c r="M84" s="550"/>
      <c r="N84" s="550"/>
    </row>
    <row r="85" spans="1:25" ht="13.5" customHeight="1">
      <c r="A85" s="2804" t="s">
        <v>3646</v>
      </c>
      <c r="B85" s="2804"/>
      <c r="C85" s="2804"/>
      <c r="D85" s="2804"/>
      <c r="E85" s="2804"/>
      <c r="F85" s="2804"/>
      <c r="G85" s="2804"/>
      <c r="H85" s="2804"/>
      <c r="I85" s="2804"/>
      <c r="J85" s="2804"/>
      <c r="K85" s="4316"/>
      <c r="L85" s="4316"/>
      <c r="M85" s="552"/>
      <c r="N85" s="552"/>
      <c r="O85" s="551"/>
      <c r="P85" s="551"/>
      <c r="Q85" s="551"/>
      <c r="R85" s="551"/>
      <c r="S85" s="551"/>
      <c r="T85" s="551"/>
      <c r="U85" s="551"/>
      <c r="V85" s="551"/>
      <c r="W85" s="551"/>
      <c r="X85" s="551"/>
      <c r="Y85" s="551"/>
    </row>
    <row r="86" spans="1:25">
      <c r="A86" s="2807"/>
      <c r="B86" s="2806"/>
      <c r="C86" s="2806"/>
      <c r="D86" s="2806"/>
      <c r="E86" s="2806"/>
      <c r="F86" s="2806"/>
      <c r="G86" s="2806"/>
      <c r="H86" s="2806"/>
      <c r="I86" s="2806"/>
      <c r="J86" s="2806"/>
      <c r="K86" s="3460"/>
      <c r="L86" s="3460"/>
      <c r="M86" s="550"/>
      <c r="N86" s="550"/>
    </row>
    <row r="87" spans="1:25">
      <c r="A87" s="2806"/>
      <c r="B87" s="2806"/>
      <c r="C87" s="2806"/>
      <c r="D87" s="2806"/>
      <c r="E87" s="2806"/>
      <c r="F87" s="2806"/>
      <c r="G87" s="2806"/>
      <c r="H87" s="2806"/>
      <c r="I87" s="2806"/>
      <c r="J87" s="2806"/>
      <c r="K87" s="3460"/>
      <c r="L87" s="3460"/>
      <c r="M87" s="553"/>
      <c r="N87" s="550"/>
    </row>
    <row r="88" spans="1:25">
      <c r="A88" s="2806"/>
      <c r="B88" s="2806"/>
      <c r="C88" s="2806"/>
      <c r="D88" s="2806"/>
      <c r="E88" s="2806"/>
      <c r="F88" s="2806"/>
      <c r="G88" s="2806"/>
      <c r="H88" s="2806"/>
      <c r="I88" s="2806"/>
      <c r="J88" s="2806"/>
      <c r="K88" s="3460"/>
      <c r="L88" s="3460"/>
      <c r="M88" s="550"/>
      <c r="N88" s="550"/>
    </row>
    <row r="89" spans="1:25">
      <c r="A89" s="2806"/>
      <c r="B89" s="2806"/>
      <c r="C89" s="2806"/>
      <c r="D89" s="2806"/>
      <c r="E89" s="2806"/>
      <c r="F89" s="2806"/>
      <c r="G89" s="2806"/>
      <c r="H89" s="2806"/>
      <c r="I89" s="2806"/>
      <c r="J89" s="2806"/>
      <c r="K89" s="3460"/>
      <c r="L89" s="3460"/>
      <c r="M89" s="550"/>
      <c r="N89" s="550"/>
    </row>
    <row r="90" spans="1:25">
      <c r="A90" s="2806"/>
      <c r="B90" s="2806"/>
      <c r="C90" s="2806"/>
      <c r="D90" s="2806"/>
      <c r="E90" s="2806"/>
      <c r="F90" s="2806"/>
      <c r="G90" s="2806"/>
      <c r="H90" s="2806"/>
      <c r="I90" s="2806"/>
      <c r="J90" s="2806"/>
      <c r="K90" s="3460"/>
      <c r="L90" s="3460"/>
      <c r="M90" s="550"/>
      <c r="N90" s="550"/>
    </row>
    <row r="91" spans="1:25">
      <c r="A91" s="2806"/>
      <c r="B91" s="2806"/>
      <c r="C91" s="2806"/>
      <c r="D91" s="2806"/>
      <c r="E91" s="2806"/>
      <c r="F91" s="2806"/>
      <c r="G91" s="2806"/>
      <c r="H91" s="2806"/>
      <c r="I91" s="2806"/>
      <c r="J91" s="2806"/>
      <c r="K91" s="3460"/>
      <c r="L91" s="3460"/>
      <c r="M91" s="550"/>
      <c r="N91" s="550"/>
    </row>
    <row r="92" spans="1:25">
      <c r="A92" s="2806"/>
      <c r="B92" s="2806"/>
      <c r="C92" s="2806"/>
      <c r="D92" s="2806"/>
      <c r="E92" s="2806"/>
      <c r="F92" s="2806"/>
      <c r="G92" s="2806"/>
      <c r="H92" s="2806"/>
      <c r="I92" s="2806"/>
      <c r="J92" s="2806"/>
      <c r="K92" s="3460"/>
      <c r="L92" s="3460"/>
      <c r="M92" s="550"/>
      <c r="N92" s="550"/>
    </row>
    <row r="93" spans="1:25">
      <c r="A93" s="2806"/>
      <c r="B93" s="2806"/>
      <c r="C93" s="2806"/>
      <c r="D93" s="2806"/>
      <c r="E93" s="2806"/>
      <c r="F93" s="2806"/>
      <c r="G93" s="2806"/>
      <c r="H93" s="2806"/>
      <c r="I93" s="2806"/>
      <c r="J93" s="2806"/>
      <c r="K93" s="3460"/>
      <c r="L93" s="3460"/>
      <c r="M93" s="550"/>
      <c r="N93" s="550"/>
    </row>
    <row r="94" spans="1:25">
      <c r="A94" s="2806"/>
      <c r="B94" s="2806"/>
      <c r="C94" s="2806"/>
      <c r="D94" s="2806"/>
      <c r="E94" s="2806"/>
      <c r="F94" s="2806"/>
      <c r="G94" s="2806"/>
      <c r="H94" s="2806"/>
      <c r="I94" s="2806"/>
      <c r="J94" s="2806"/>
      <c r="K94" s="3460"/>
      <c r="L94" s="3460"/>
      <c r="M94" s="550"/>
      <c r="N94" s="550"/>
    </row>
    <row r="95" spans="1:25">
      <c r="A95" s="2806"/>
      <c r="B95" s="2806"/>
      <c r="C95" s="2806"/>
      <c r="D95" s="2806"/>
      <c r="E95" s="2806"/>
      <c r="F95" s="2806"/>
      <c r="G95" s="2806"/>
      <c r="H95" s="2806"/>
      <c r="I95" s="2806"/>
      <c r="J95" s="2806"/>
      <c r="K95" s="3460"/>
      <c r="L95" s="3460"/>
      <c r="M95" s="550"/>
      <c r="N95" s="550"/>
    </row>
    <row r="96" spans="1:25">
      <c r="A96" s="2806"/>
      <c r="B96" s="2806"/>
      <c r="C96" s="2806"/>
      <c r="D96" s="2806"/>
      <c r="E96" s="2806"/>
      <c r="F96" s="2806"/>
      <c r="G96" s="2806"/>
      <c r="H96" s="2806"/>
      <c r="I96" s="2806"/>
      <c r="J96" s="2806"/>
      <c r="K96" s="3460"/>
      <c r="L96" s="3460"/>
      <c r="M96" s="550"/>
      <c r="N96" s="550"/>
    </row>
    <row r="97" spans="1:14">
      <c r="A97" s="2806"/>
      <c r="B97" s="2806"/>
      <c r="C97" s="2806"/>
      <c r="D97" s="2806"/>
      <c r="E97" s="2806"/>
      <c r="F97" s="2806"/>
      <c r="G97" s="2806"/>
      <c r="H97" s="2806"/>
      <c r="I97" s="2806"/>
      <c r="J97" s="2806"/>
      <c r="K97" s="3460"/>
      <c r="L97" s="3460"/>
      <c r="M97" s="550"/>
      <c r="N97" s="550"/>
    </row>
    <row r="98" spans="1:14">
      <c r="A98" s="2806"/>
      <c r="B98" s="2806"/>
      <c r="C98" s="2806"/>
      <c r="D98" s="2806"/>
      <c r="E98" s="2806"/>
      <c r="F98" s="2806"/>
      <c r="G98" s="2806"/>
      <c r="H98" s="2806"/>
      <c r="I98" s="2806"/>
      <c r="J98" s="2806"/>
      <c r="K98" s="3460"/>
      <c r="L98" s="3460"/>
      <c r="M98" s="550"/>
      <c r="N98" s="550"/>
    </row>
    <row r="99" spans="1:14">
      <c r="A99" s="2806"/>
      <c r="B99" s="2806"/>
      <c r="C99" s="2806"/>
      <c r="D99" s="2806"/>
      <c r="E99" s="2806"/>
      <c r="F99" s="2806"/>
      <c r="G99" s="2806"/>
      <c r="H99" s="2806"/>
      <c r="I99" s="2806"/>
      <c r="J99" s="2806"/>
      <c r="K99" s="3460"/>
      <c r="L99" s="3460"/>
      <c r="M99" s="550"/>
      <c r="N99" s="550"/>
    </row>
    <row r="100" spans="1:14">
      <c r="A100" s="2806"/>
      <c r="B100" s="2806"/>
      <c r="C100" s="2806"/>
      <c r="D100" s="2806"/>
      <c r="E100" s="2806"/>
      <c r="F100" s="2806"/>
      <c r="G100" s="2806"/>
      <c r="H100" s="2806"/>
      <c r="I100" s="2806"/>
      <c r="J100" s="2806"/>
      <c r="K100" s="3460"/>
      <c r="L100" s="3460"/>
      <c r="M100" s="550"/>
      <c r="N100" s="550"/>
    </row>
    <row r="101" spans="1:14">
      <c r="A101" s="2806"/>
      <c r="B101" s="2806"/>
      <c r="C101" s="2806"/>
      <c r="D101" s="2806"/>
      <c r="E101" s="2806"/>
      <c r="F101" s="2806"/>
      <c r="G101" s="2806"/>
      <c r="H101" s="2806"/>
      <c r="I101" s="2806"/>
      <c r="J101" s="2806"/>
      <c r="K101" s="3460"/>
      <c r="L101" s="3460"/>
      <c r="M101" s="550"/>
      <c r="N101" s="550"/>
    </row>
    <row r="102" spans="1:14">
      <c r="A102" s="2806"/>
      <c r="B102" s="2806"/>
      <c r="C102" s="2806"/>
      <c r="D102" s="2806"/>
      <c r="E102" s="2806"/>
      <c r="F102" s="2806"/>
      <c r="G102" s="2806"/>
      <c r="H102" s="2806"/>
      <c r="I102" s="2806"/>
      <c r="J102" s="2806"/>
      <c r="K102" s="3460"/>
      <c r="L102" s="3460"/>
      <c r="M102" s="550"/>
      <c r="N102" s="550"/>
    </row>
    <row r="103" spans="1:14">
      <c r="A103" s="2806"/>
      <c r="B103" s="2806"/>
      <c r="C103" s="2806"/>
      <c r="D103" s="2806"/>
      <c r="E103" s="2806"/>
      <c r="F103" s="2806"/>
      <c r="G103" s="2806"/>
      <c r="H103" s="2806"/>
      <c r="I103" s="2806"/>
      <c r="J103" s="2806"/>
      <c r="K103" s="3460"/>
      <c r="L103" s="3460"/>
      <c r="M103" s="550"/>
      <c r="N103" s="550"/>
    </row>
    <row r="104" spans="1:14">
      <c r="A104" s="2806"/>
      <c r="B104" s="2806"/>
      <c r="C104" s="2806"/>
      <c r="D104" s="2806"/>
      <c r="E104" s="2806"/>
      <c r="F104" s="2806"/>
      <c r="G104" s="2806"/>
      <c r="H104" s="2806"/>
      <c r="I104" s="2806"/>
      <c r="J104" s="2806"/>
      <c r="K104" s="3460"/>
      <c r="L104" s="3460"/>
      <c r="M104" s="550"/>
      <c r="N104" s="550"/>
    </row>
    <row r="105" spans="1:14">
      <c r="A105" s="2806"/>
      <c r="B105" s="2806"/>
      <c r="C105" s="2806"/>
      <c r="D105" s="2806"/>
      <c r="E105" s="2806"/>
      <c r="F105" s="2806"/>
      <c r="G105" s="2806"/>
      <c r="H105" s="2806"/>
      <c r="I105" s="2806"/>
      <c r="J105" s="2806"/>
      <c r="K105" s="3460"/>
      <c r="L105" s="3460"/>
      <c r="M105" s="550"/>
      <c r="N105" s="550"/>
    </row>
    <row r="106" spans="1:14">
      <c r="A106" s="2806"/>
      <c r="B106" s="2806"/>
      <c r="C106" s="2806"/>
      <c r="D106" s="2806"/>
      <c r="E106" s="2806"/>
      <c r="F106" s="2806"/>
      <c r="G106" s="2806"/>
      <c r="H106" s="2806"/>
      <c r="I106" s="2806"/>
      <c r="J106" s="2806"/>
      <c r="K106" s="3460"/>
      <c r="L106" s="3460"/>
      <c r="M106" s="550"/>
      <c r="N106" s="550"/>
    </row>
    <row r="107" spans="1:14">
      <c r="A107" s="2806"/>
      <c r="B107" s="2806"/>
      <c r="C107" s="2806"/>
      <c r="D107" s="2806"/>
      <c r="E107" s="2806"/>
      <c r="F107" s="2806"/>
      <c r="G107" s="2806"/>
      <c r="H107" s="2806"/>
      <c r="I107" s="2806"/>
      <c r="J107" s="2806"/>
      <c r="K107" s="3460"/>
      <c r="L107" s="3460"/>
      <c r="M107" s="550"/>
      <c r="N107" s="550"/>
    </row>
    <row r="108" spans="1:14">
      <c r="A108" s="2806"/>
      <c r="B108" s="2806"/>
      <c r="C108" s="2806"/>
      <c r="D108" s="2806"/>
      <c r="E108" s="2806"/>
      <c r="F108" s="2806"/>
      <c r="G108" s="2806"/>
      <c r="H108" s="2806"/>
      <c r="I108" s="2806"/>
      <c r="J108" s="2806"/>
      <c r="K108" s="3460"/>
      <c r="L108" s="3460"/>
      <c r="M108" s="550"/>
      <c r="N108" s="550"/>
    </row>
    <row r="109" spans="1:14">
      <c r="A109" s="2806"/>
      <c r="B109" s="2806"/>
      <c r="C109" s="2806"/>
      <c r="D109" s="2806"/>
      <c r="E109" s="2806"/>
      <c r="F109" s="2806"/>
      <c r="G109" s="2806"/>
      <c r="H109" s="2806"/>
      <c r="I109" s="2806"/>
      <c r="J109" s="2806"/>
      <c r="K109" s="3460"/>
      <c r="L109" s="3460"/>
      <c r="M109" s="550"/>
      <c r="N109" s="550"/>
    </row>
    <row r="110" spans="1:14">
      <c r="A110" s="2806"/>
      <c r="B110" s="2806"/>
      <c r="C110" s="2806"/>
      <c r="D110" s="2806"/>
      <c r="E110" s="2806"/>
      <c r="F110" s="2806"/>
      <c r="G110" s="2806"/>
      <c r="H110" s="2806"/>
      <c r="I110" s="2806"/>
      <c r="J110" s="2806"/>
      <c r="K110" s="3460"/>
      <c r="L110" s="3460"/>
      <c r="M110" s="550"/>
      <c r="N110" s="550"/>
    </row>
    <row r="111" spans="1:14">
      <c r="A111" s="2806"/>
      <c r="B111" s="2806"/>
      <c r="C111" s="2806"/>
      <c r="D111" s="2806"/>
      <c r="E111" s="2806"/>
      <c r="F111" s="2806"/>
      <c r="G111" s="2806"/>
      <c r="H111" s="2806"/>
      <c r="I111" s="2806"/>
      <c r="J111" s="2806"/>
      <c r="K111" s="3460"/>
      <c r="L111" s="3460"/>
      <c r="M111" s="550"/>
      <c r="N111" s="550"/>
    </row>
    <row r="112" spans="1:14">
      <c r="A112" s="2806"/>
      <c r="B112" s="2806"/>
      <c r="C112" s="2806"/>
      <c r="D112" s="2806"/>
      <c r="E112" s="2806"/>
      <c r="F112" s="2806"/>
      <c r="G112" s="2806"/>
      <c r="H112" s="2806"/>
      <c r="I112" s="2806"/>
      <c r="J112" s="2806"/>
      <c r="K112" s="3460"/>
      <c r="L112" s="3460"/>
      <c r="M112" s="550"/>
      <c r="N112" s="550"/>
    </row>
    <row r="113" spans="1:25">
      <c r="A113" s="2806"/>
      <c r="B113" s="2806"/>
      <c r="C113" s="2806"/>
      <c r="D113" s="2806"/>
      <c r="E113" s="2806"/>
      <c r="F113" s="2806"/>
      <c r="G113" s="2806"/>
      <c r="H113" s="2806"/>
      <c r="I113" s="2806"/>
      <c r="J113" s="2806"/>
      <c r="K113" s="3460"/>
      <c r="L113" s="3460"/>
      <c r="M113" s="550"/>
      <c r="N113" s="550"/>
    </row>
    <row r="114" spans="1:25">
      <c r="A114" s="2806"/>
      <c r="B114" s="2806"/>
      <c r="C114" s="2806"/>
      <c r="D114" s="2806"/>
      <c r="E114" s="2806"/>
      <c r="F114" s="2806"/>
      <c r="G114" s="2806"/>
      <c r="H114" s="2806"/>
      <c r="I114" s="2806"/>
      <c r="J114" s="2806"/>
      <c r="K114" s="3460"/>
      <c r="L114" s="3460"/>
      <c r="M114" s="550"/>
      <c r="N114" s="550"/>
    </row>
    <row r="115" spans="1:25">
      <c r="A115" s="2806"/>
      <c r="B115" s="2806"/>
      <c r="C115" s="2806"/>
      <c r="D115" s="2806"/>
      <c r="E115" s="2806"/>
      <c r="F115" s="2806"/>
      <c r="G115" s="2806"/>
      <c r="H115" s="2806"/>
      <c r="I115" s="2806"/>
      <c r="J115" s="2806"/>
      <c r="K115" s="3460"/>
      <c r="L115" s="3460"/>
      <c r="M115" s="550"/>
      <c r="N115" s="550"/>
    </row>
    <row r="116" spans="1:25">
      <c r="A116" s="2806"/>
      <c r="B116" s="2806"/>
      <c r="C116" s="2806"/>
      <c r="D116" s="2806"/>
      <c r="E116" s="2806"/>
      <c r="F116" s="2806"/>
      <c r="G116" s="2806"/>
      <c r="H116" s="2806"/>
      <c r="I116" s="2806"/>
      <c r="J116" s="2806"/>
      <c r="K116" s="3460"/>
      <c r="L116" s="3460"/>
      <c r="M116" s="550"/>
      <c r="N116" s="550"/>
    </row>
    <row r="117" spans="1:25">
      <c r="A117" s="2806"/>
      <c r="B117" s="2806"/>
      <c r="C117" s="2806"/>
      <c r="D117" s="2806"/>
      <c r="E117" s="2806"/>
      <c r="F117" s="2806"/>
      <c r="G117" s="2806"/>
      <c r="H117" s="2806"/>
      <c r="I117" s="2806"/>
      <c r="J117" s="2806"/>
      <c r="K117" s="3460"/>
      <c r="L117" s="3460"/>
      <c r="M117" s="550"/>
      <c r="N117" s="550"/>
    </row>
    <row r="118" spans="1:25">
      <c r="A118" s="2807"/>
      <c r="B118" s="2806"/>
      <c r="C118" s="2806"/>
      <c r="D118" s="2806"/>
      <c r="E118" s="2806"/>
      <c r="F118" s="2806"/>
      <c r="G118" s="2806"/>
      <c r="H118" s="2806"/>
      <c r="I118" s="2806"/>
      <c r="J118" s="2806"/>
      <c r="K118" s="3460"/>
      <c r="L118" s="3460"/>
      <c r="M118" s="550"/>
      <c r="N118" s="550"/>
    </row>
    <row r="119" spans="1:25">
      <c r="A119" s="2807"/>
      <c r="B119" s="2806"/>
      <c r="C119" s="2806"/>
      <c r="D119" s="2806"/>
      <c r="E119" s="2806"/>
      <c r="F119" s="2806"/>
      <c r="G119" s="2806"/>
      <c r="H119" s="2806"/>
      <c r="I119" s="2806"/>
      <c r="J119" s="2810" t="s">
        <v>3645</v>
      </c>
      <c r="K119" s="3460"/>
      <c r="L119" s="3460"/>
      <c r="M119" s="550"/>
      <c r="N119" s="550"/>
    </row>
    <row r="120" spans="1:25">
      <c r="A120" s="2807"/>
      <c r="B120" s="2806"/>
      <c r="C120" s="2806"/>
      <c r="D120" s="2806"/>
      <c r="E120" s="2806"/>
      <c r="F120" s="2806"/>
      <c r="G120" s="2806"/>
      <c r="H120" s="2806"/>
      <c r="I120" s="2806"/>
      <c r="J120" s="2806"/>
      <c r="K120" s="3460"/>
      <c r="L120" s="3460"/>
      <c r="M120" s="550"/>
      <c r="N120" s="550"/>
    </row>
    <row r="121" spans="1:25">
      <c r="A121" s="3460"/>
      <c r="B121" s="3460"/>
      <c r="C121" s="3460"/>
      <c r="D121" s="3460"/>
      <c r="E121" s="3460"/>
      <c r="F121" s="3460"/>
      <c r="G121" s="3460"/>
      <c r="H121" s="3460"/>
      <c r="I121" s="3460"/>
      <c r="J121" s="3460"/>
      <c r="K121" s="3460"/>
      <c r="L121" s="3460"/>
      <c r="M121" s="550"/>
      <c r="N121" s="550"/>
    </row>
    <row r="122" spans="1:25" ht="13.5" customHeight="1">
      <c r="A122" s="550"/>
      <c r="B122" s="552"/>
      <c r="C122" s="552"/>
      <c r="D122" s="552"/>
      <c r="E122" s="552"/>
      <c r="F122" s="552"/>
      <c r="G122" s="552"/>
      <c r="H122" s="552"/>
      <c r="I122" s="552"/>
      <c r="J122" s="552"/>
      <c r="K122" s="552"/>
      <c r="L122" s="552"/>
      <c r="M122" s="552"/>
      <c r="N122" s="552"/>
      <c r="O122" s="551"/>
      <c r="P122" s="551"/>
      <c r="Q122" s="551"/>
      <c r="R122" s="551"/>
      <c r="S122" s="551"/>
      <c r="T122" s="551"/>
      <c r="U122" s="551"/>
      <c r="V122" s="551"/>
      <c r="W122" s="551"/>
      <c r="X122" s="551"/>
      <c r="Y122" s="551"/>
    </row>
    <row r="123" spans="1:25">
      <c r="A123" s="550"/>
      <c r="B123" s="550"/>
      <c r="C123" s="550"/>
      <c r="D123" s="550"/>
      <c r="E123" s="550"/>
      <c r="F123" s="550"/>
      <c r="G123" s="550"/>
      <c r="H123" s="550"/>
      <c r="I123" s="550"/>
      <c r="J123" s="550"/>
      <c r="K123" s="550"/>
      <c r="L123" s="550"/>
      <c r="M123" s="550"/>
      <c r="N123" s="550"/>
    </row>
  </sheetData>
  <mergeCells count="47">
    <mergeCell ref="B27:I27"/>
    <mergeCell ref="B28:I28"/>
    <mergeCell ref="B29:I29"/>
    <mergeCell ref="B30:I30"/>
    <mergeCell ref="B38:F38"/>
    <mergeCell ref="B31:I31"/>
    <mergeCell ref="B32:I32"/>
    <mergeCell ref="B33:C33"/>
    <mergeCell ref="D33:G33"/>
    <mergeCell ref="B34:C34"/>
    <mergeCell ref="D34:F34"/>
    <mergeCell ref="B22:I22"/>
    <mergeCell ref="B23:I23"/>
    <mergeCell ref="B24:I24"/>
    <mergeCell ref="B25:I25"/>
    <mergeCell ref="B26:I26"/>
    <mergeCell ref="A7:J7"/>
    <mergeCell ref="A8:J8"/>
    <mergeCell ref="B19:I19"/>
    <mergeCell ref="B20:I20"/>
    <mergeCell ref="B21:I21"/>
    <mergeCell ref="B14:I14"/>
    <mergeCell ref="B15:I15"/>
    <mergeCell ref="B16:I16"/>
    <mergeCell ref="B17:I17"/>
    <mergeCell ref="B18:I18"/>
    <mergeCell ref="A1:C1"/>
    <mergeCell ref="A3:J3"/>
    <mergeCell ref="A4:J4"/>
    <mergeCell ref="A5:J5"/>
    <mergeCell ref="A6:J6"/>
    <mergeCell ref="A68:F68"/>
    <mergeCell ref="A36:G36"/>
    <mergeCell ref="B43:G43"/>
    <mergeCell ref="B48:F48"/>
    <mergeCell ref="B49:F49"/>
    <mergeCell ref="B50:G50"/>
    <mergeCell ref="B44:F44"/>
    <mergeCell ref="B39:F39"/>
    <mergeCell ref="B40:F40"/>
    <mergeCell ref="B41:F41"/>
    <mergeCell ref="B42:F42"/>
    <mergeCell ref="B45:F45"/>
    <mergeCell ref="B47:F47"/>
    <mergeCell ref="B46:F46"/>
    <mergeCell ref="A53:F53"/>
    <mergeCell ref="B64:G64"/>
  </mergeCells>
  <phoneticPr fontId="2"/>
  <hyperlinks>
    <hyperlink ref="L2" location="目次!F88" display="目　　次" xr:uid="{00000000-0004-0000-4B00-000000000000}"/>
  </hyperlinks>
  <pageMargins left="0.74803149606299213" right="0.74803149606299213" top="0.98425196850393704" bottom="0.98425196850393704" header="0.51181102362204722" footer="0.51181102362204722"/>
  <pageSetup paperSize="9" scale="93" orientation="portrait" horizontalDpi="4294967292" verticalDpi="4294967292" r:id="rId1"/>
  <rowBreaks count="1" manualBreakCount="1">
    <brk id="50" max="9" man="1"/>
  </rowBreaks>
  <colBreaks count="1" manualBreakCount="1">
    <brk id="10" max="112"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156"/>
  <sheetViews>
    <sheetView showGridLines="0" zoomScaleNormal="100" workbookViewId="0">
      <selection activeCell="H2" sqref="H2"/>
    </sheetView>
  </sheetViews>
  <sheetFormatPr defaultRowHeight="12.75"/>
  <cols>
    <col min="1" max="1" width="11" style="1329" customWidth="1"/>
    <col min="2" max="6" width="9.5" style="64" customWidth="1"/>
    <col min="7" max="16384" width="9" style="64"/>
  </cols>
  <sheetData>
    <row r="1" spans="1:12" ht="19.5" customHeight="1" thickBot="1">
      <c r="A1" s="1865" t="s">
        <v>3688</v>
      </c>
      <c r="B1" s="2442"/>
      <c r="C1" s="2442"/>
      <c r="D1" s="2442"/>
      <c r="E1" s="4065"/>
      <c r="F1" s="2597" t="s">
        <v>3687</v>
      </c>
    </row>
    <row r="2" spans="1:12" s="65" customFormat="1" ht="20.100000000000001" customHeight="1">
      <c r="A2" s="1866" t="s">
        <v>1755</v>
      </c>
      <c r="B2" s="1867" t="s">
        <v>3686</v>
      </c>
      <c r="C2" s="1868"/>
      <c r="D2" s="1868"/>
      <c r="E2" s="1868"/>
      <c r="F2" s="1869"/>
      <c r="H2" s="5207" t="s">
        <v>8125</v>
      </c>
    </row>
    <row r="3" spans="1:12" s="65" customFormat="1" ht="20.100000000000001" customHeight="1">
      <c r="A3" s="1870"/>
      <c r="B3" s="5916" t="s">
        <v>3685</v>
      </c>
      <c r="C3" s="5681"/>
      <c r="D3" s="5917" t="s">
        <v>3684</v>
      </c>
      <c r="E3" s="5681"/>
      <c r="F3" s="5918" t="s">
        <v>3683</v>
      </c>
    </row>
    <row r="4" spans="1:12" s="65" customFormat="1" ht="20.100000000000001" customHeight="1">
      <c r="A4" s="1871"/>
      <c r="B4" s="1872" t="s">
        <v>3682</v>
      </c>
      <c r="C4" s="4041" t="s">
        <v>3680</v>
      </c>
      <c r="D4" s="4041" t="s">
        <v>3681</v>
      </c>
      <c r="E4" s="4041" t="s">
        <v>3680</v>
      </c>
      <c r="F4" s="5919"/>
    </row>
    <row r="5" spans="1:12" s="65" customFormat="1" ht="20.100000000000001" customHeight="1">
      <c r="A5" s="1873" t="s">
        <v>3679</v>
      </c>
      <c r="B5" s="1272" t="s">
        <v>3678</v>
      </c>
      <c r="C5" s="1874" t="s">
        <v>3676</v>
      </c>
      <c r="D5" s="1272" t="s">
        <v>3677</v>
      </c>
      <c r="E5" s="1272" t="s">
        <v>3676</v>
      </c>
      <c r="F5" s="1272" t="s">
        <v>3676</v>
      </c>
    </row>
    <row r="6" spans="1:12" ht="20.100000000000001" customHeight="1">
      <c r="A6" s="2812">
        <v>2</v>
      </c>
      <c r="B6" s="2811">
        <v>233</v>
      </c>
      <c r="C6" s="1291">
        <v>22863</v>
      </c>
      <c r="D6" s="1291">
        <v>312</v>
      </c>
      <c r="E6" s="1291">
        <v>4812</v>
      </c>
      <c r="F6" s="1875">
        <v>27675</v>
      </c>
      <c r="G6" s="106"/>
    </row>
    <row r="7" spans="1:12" ht="20.100000000000001" customHeight="1">
      <c r="A7" s="1876">
        <v>3</v>
      </c>
      <c r="B7" s="1255">
        <v>219</v>
      </c>
      <c r="C7" s="1255">
        <v>32106</v>
      </c>
      <c r="D7" s="1255">
        <v>278</v>
      </c>
      <c r="E7" s="1255">
        <v>4684</v>
      </c>
      <c r="F7" s="1877">
        <v>36790</v>
      </c>
      <c r="G7" s="106"/>
    </row>
    <row r="8" spans="1:12" ht="20.100000000000001" customHeight="1">
      <c r="A8" s="1471">
        <v>4</v>
      </c>
      <c r="B8" s="101">
        <v>280</v>
      </c>
      <c r="C8" s="101">
        <v>31237</v>
      </c>
      <c r="D8" s="101">
        <v>440</v>
      </c>
      <c r="E8" s="101">
        <v>6040</v>
      </c>
      <c r="F8" s="3084">
        <f>C8+E8</f>
        <v>37277</v>
      </c>
      <c r="G8" s="106"/>
    </row>
    <row r="9" spans="1:12" ht="20.100000000000001" customHeight="1">
      <c r="A9" s="2035">
        <v>5</v>
      </c>
      <c r="B9" s="101">
        <v>173</v>
      </c>
      <c r="C9" s="101">
        <v>23130</v>
      </c>
      <c r="D9" s="101">
        <v>330</v>
      </c>
      <c r="E9" s="101">
        <v>7808</v>
      </c>
      <c r="F9" s="3084">
        <f>C9+E9</f>
        <v>30938</v>
      </c>
      <c r="G9" s="106"/>
    </row>
    <row r="10" spans="1:12" ht="20.100000000000001" customHeight="1">
      <c r="A10" s="3085">
        <v>6</v>
      </c>
      <c r="B10" s="3086">
        <v>260</v>
      </c>
      <c r="C10" s="3086">
        <v>29149</v>
      </c>
      <c r="D10" s="3086">
        <v>450</v>
      </c>
      <c r="E10" s="3086">
        <v>9916</v>
      </c>
      <c r="F10" s="3087">
        <f t="shared" ref="F10" si="0">C10+E10</f>
        <v>39065</v>
      </c>
    </row>
    <row r="11" spans="1:12" ht="15.95" customHeight="1">
      <c r="A11" s="1649"/>
      <c r="B11" s="1291"/>
      <c r="C11" s="1291"/>
      <c r="D11" s="1291"/>
      <c r="E11" s="1291"/>
      <c r="F11" s="1291"/>
      <c r="H11" s="5920"/>
      <c r="I11" s="5920"/>
      <c r="J11" s="5920"/>
      <c r="K11" s="5920"/>
      <c r="L11" s="5920"/>
    </row>
    <row r="12" spans="1:12" ht="15.95" customHeight="1">
      <c r="A12" s="1330"/>
      <c r="H12" s="5920"/>
      <c r="I12" s="5920"/>
      <c r="J12" s="5920"/>
      <c r="K12" s="5920"/>
      <c r="L12" s="5920"/>
    </row>
    <row r="13" spans="1:12" ht="15.95" customHeight="1">
      <c r="A13" s="1331"/>
    </row>
    <row r="14" spans="1:12" ht="15.95" customHeight="1">
      <c r="A14" s="1330"/>
      <c r="D14" s="106"/>
    </row>
    <row r="15" spans="1:12" ht="15.95" customHeight="1">
      <c r="A15" s="1330"/>
    </row>
    <row r="16" spans="1:12" ht="15.95" customHeight="1">
      <c r="A16" s="1330"/>
    </row>
    <row r="17" spans="1:1">
      <c r="A17" s="1330"/>
    </row>
    <row r="18" spans="1:1">
      <c r="A18" s="1330"/>
    </row>
    <row r="19" spans="1:1">
      <c r="A19" s="1330"/>
    </row>
    <row r="20" spans="1:1">
      <c r="A20" s="1330"/>
    </row>
    <row r="21" spans="1:1">
      <c r="A21" s="1330"/>
    </row>
    <row r="22" spans="1:1">
      <c r="A22" s="1330"/>
    </row>
    <row r="23" spans="1:1">
      <c r="A23" s="1330"/>
    </row>
    <row r="24" spans="1:1">
      <c r="A24" s="1330"/>
    </row>
    <row r="25" spans="1:1">
      <c r="A25" s="1330"/>
    </row>
    <row r="26" spans="1:1">
      <c r="A26" s="1330"/>
    </row>
    <row r="27" spans="1:1">
      <c r="A27" s="1330"/>
    </row>
    <row r="28" spans="1:1">
      <c r="A28" s="1330"/>
    </row>
    <row r="29" spans="1:1">
      <c r="A29" s="1330"/>
    </row>
    <row r="30" spans="1:1">
      <c r="A30" s="1330"/>
    </row>
    <row r="31" spans="1:1">
      <c r="A31" s="1330"/>
    </row>
    <row r="32" spans="1:1">
      <c r="A32" s="1330"/>
    </row>
    <row r="33" spans="1:1">
      <c r="A33" s="1330"/>
    </row>
    <row r="34" spans="1:1">
      <c r="A34" s="1330"/>
    </row>
    <row r="35" spans="1:1">
      <c r="A35" s="1330"/>
    </row>
    <row r="36" spans="1:1">
      <c r="A36" s="1330"/>
    </row>
    <row r="37" spans="1:1">
      <c r="A37" s="1330"/>
    </row>
    <row r="38" spans="1:1">
      <c r="A38" s="1330"/>
    </row>
    <row r="39" spans="1:1">
      <c r="A39" s="1330"/>
    </row>
    <row r="40" spans="1:1">
      <c r="A40" s="1330"/>
    </row>
    <row r="41" spans="1:1">
      <c r="A41" s="1330"/>
    </row>
    <row r="42" spans="1:1">
      <c r="A42" s="1330"/>
    </row>
    <row r="43" spans="1:1">
      <c r="A43" s="1330"/>
    </row>
    <row r="44" spans="1:1">
      <c r="A44" s="1330"/>
    </row>
    <row r="45" spans="1:1">
      <c r="A45" s="1330"/>
    </row>
    <row r="46" spans="1:1">
      <c r="A46" s="1330"/>
    </row>
    <row r="47" spans="1:1">
      <c r="A47" s="1330"/>
    </row>
    <row r="48" spans="1:1">
      <c r="A48" s="1330"/>
    </row>
    <row r="49" spans="1:1">
      <c r="A49" s="1330"/>
    </row>
    <row r="50" spans="1:1">
      <c r="A50" s="1330"/>
    </row>
    <row r="51" spans="1:1">
      <c r="A51" s="1330"/>
    </row>
    <row r="52" spans="1:1">
      <c r="A52" s="1330"/>
    </row>
    <row r="53" spans="1:1">
      <c r="A53" s="1330"/>
    </row>
    <row r="54" spans="1:1">
      <c r="A54" s="1330"/>
    </row>
    <row r="55" spans="1:1">
      <c r="A55" s="1330"/>
    </row>
    <row r="56" spans="1:1">
      <c r="A56" s="1330"/>
    </row>
    <row r="57" spans="1:1">
      <c r="A57" s="1330"/>
    </row>
    <row r="58" spans="1:1">
      <c r="A58" s="1330"/>
    </row>
    <row r="59" spans="1:1">
      <c r="A59" s="1330"/>
    </row>
    <row r="60" spans="1:1">
      <c r="A60" s="1330"/>
    </row>
    <row r="61" spans="1:1">
      <c r="A61" s="1330"/>
    </row>
    <row r="62" spans="1:1">
      <c r="A62" s="1330"/>
    </row>
    <row r="63" spans="1:1">
      <c r="A63" s="1330"/>
    </row>
    <row r="64" spans="1:1">
      <c r="A64" s="1330"/>
    </row>
    <row r="65" spans="1:1">
      <c r="A65" s="1330"/>
    </row>
    <row r="66" spans="1:1">
      <c r="A66" s="1330"/>
    </row>
    <row r="67" spans="1:1">
      <c r="A67" s="1330"/>
    </row>
    <row r="68" spans="1:1">
      <c r="A68" s="1330"/>
    </row>
    <row r="69" spans="1:1">
      <c r="A69" s="1330"/>
    </row>
    <row r="70" spans="1:1">
      <c r="A70" s="1330"/>
    </row>
    <row r="71" spans="1:1">
      <c r="A71" s="1330"/>
    </row>
    <row r="72" spans="1:1">
      <c r="A72" s="1330"/>
    </row>
    <row r="73" spans="1:1">
      <c r="A73" s="1330"/>
    </row>
    <row r="74" spans="1:1">
      <c r="A74" s="1330"/>
    </row>
    <row r="75" spans="1:1">
      <c r="A75" s="1330"/>
    </row>
    <row r="76" spans="1:1">
      <c r="A76" s="1330"/>
    </row>
    <row r="77" spans="1:1">
      <c r="A77" s="1330"/>
    </row>
    <row r="78" spans="1:1">
      <c r="A78" s="1330"/>
    </row>
    <row r="79" spans="1:1">
      <c r="A79" s="1330"/>
    </row>
    <row r="80" spans="1:1">
      <c r="A80" s="1330"/>
    </row>
    <row r="81" spans="1:1">
      <c r="A81" s="1330"/>
    </row>
    <row r="82" spans="1:1">
      <c r="A82" s="1330"/>
    </row>
    <row r="83" spans="1:1">
      <c r="A83" s="1330"/>
    </row>
    <row r="84" spans="1:1">
      <c r="A84" s="1330"/>
    </row>
    <row r="85" spans="1:1">
      <c r="A85" s="1330"/>
    </row>
    <row r="86" spans="1:1">
      <c r="A86" s="1330"/>
    </row>
    <row r="87" spans="1:1">
      <c r="A87" s="1330"/>
    </row>
    <row r="88" spans="1:1">
      <c r="A88" s="1330"/>
    </row>
    <row r="89" spans="1:1">
      <c r="A89" s="1330"/>
    </row>
    <row r="90" spans="1:1">
      <c r="A90" s="1330"/>
    </row>
    <row r="91" spans="1:1">
      <c r="A91" s="1330"/>
    </row>
    <row r="92" spans="1:1">
      <c r="A92" s="1330"/>
    </row>
    <row r="93" spans="1:1">
      <c r="A93" s="1330"/>
    </row>
    <row r="94" spans="1:1">
      <c r="A94" s="1330"/>
    </row>
    <row r="95" spans="1:1">
      <c r="A95" s="1330"/>
    </row>
    <row r="96" spans="1:1">
      <c r="A96" s="1330"/>
    </row>
    <row r="97" spans="1:1">
      <c r="A97" s="1330"/>
    </row>
    <row r="98" spans="1:1">
      <c r="A98" s="1330"/>
    </row>
    <row r="99" spans="1:1">
      <c r="A99" s="1330"/>
    </row>
    <row r="100" spans="1:1">
      <c r="A100" s="1330"/>
    </row>
    <row r="101" spans="1:1">
      <c r="A101" s="1330"/>
    </row>
    <row r="102" spans="1:1">
      <c r="A102" s="1330"/>
    </row>
    <row r="103" spans="1:1">
      <c r="A103" s="1330"/>
    </row>
    <row r="104" spans="1:1">
      <c r="A104" s="1330"/>
    </row>
    <row r="105" spans="1:1">
      <c r="A105" s="1330"/>
    </row>
    <row r="106" spans="1:1">
      <c r="A106" s="1330"/>
    </row>
    <row r="107" spans="1:1">
      <c r="A107" s="1330"/>
    </row>
    <row r="108" spans="1:1">
      <c r="A108" s="1330"/>
    </row>
    <row r="109" spans="1:1">
      <c r="A109" s="1330"/>
    </row>
    <row r="110" spans="1:1">
      <c r="A110" s="1330"/>
    </row>
    <row r="111" spans="1:1">
      <c r="A111" s="1330"/>
    </row>
    <row r="112" spans="1:1">
      <c r="A112" s="1330"/>
    </row>
    <row r="113" spans="1:1">
      <c r="A113" s="1330"/>
    </row>
    <row r="114" spans="1:1">
      <c r="A114" s="1330"/>
    </row>
    <row r="115" spans="1:1">
      <c r="A115" s="1330"/>
    </row>
    <row r="116" spans="1:1">
      <c r="A116" s="1330"/>
    </row>
    <row r="117" spans="1:1">
      <c r="A117" s="1330"/>
    </row>
    <row r="118" spans="1:1">
      <c r="A118" s="1330"/>
    </row>
    <row r="119" spans="1:1">
      <c r="A119" s="1330"/>
    </row>
    <row r="120" spans="1:1">
      <c r="A120" s="1330"/>
    </row>
    <row r="121" spans="1:1">
      <c r="A121" s="1330"/>
    </row>
    <row r="122" spans="1:1">
      <c r="A122" s="1330"/>
    </row>
    <row r="123" spans="1:1">
      <c r="A123" s="1330"/>
    </row>
    <row r="124" spans="1:1">
      <c r="A124" s="1330"/>
    </row>
    <row r="125" spans="1:1">
      <c r="A125" s="1330"/>
    </row>
    <row r="126" spans="1:1">
      <c r="A126" s="1330"/>
    </row>
    <row r="127" spans="1:1">
      <c r="A127" s="1330"/>
    </row>
    <row r="128" spans="1:1">
      <c r="A128" s="1330"/>
    </row>
    <row r="129" spans="1:1">
      <c r="A129" s="1330"/>
    </row>
    <row r="130" spans="1:1">
      <c r="A130" s="1330"/>
    </row>
    <row r="131" spans="1:1">
      <c r="A131" s="1330"/>
    </row>
    <row r="132" spans="1:1">
      <c r="A132" s="1330"/>
    </row>
    <row r="133" spans="1:1">
      <c r="A133" s="1330"/>
    </row>
    <row r="134" spans="1:1">
      <c r="A134" s="1330"/>
    </row>
    <row r="135" spans="1:1">
      <c r="A135" s="1330"/>
    </row>
    <row r="136" spans="1:1">
      <c r="A136" s="1330"/>
    </row>
    <row r="137" spans="1:1">
      <c r="A137" s="1330"/>
    </row>
    <row r="138" spans="1:1">
      <c r="A138" s="1330"/>
    </row>
    <row r="139" spans="1:1">
      <c r="A139" s="1330"/>
    </row>
    <row r="140" spans="1:1">
      <c r="A140" s="1330"/>
    </row>
    <row r="141" spans="1:1">
      <c r="A141" s="1330"/>
    </row>
    <row r="142" spans="1:1">
      <c r="A142" s="1330"/>
    </row>
    <row r="143" spans="1:1">
      <c r="A143" s="1330"/>
    </row>
    <row r="144" spans="1:1">
      <c r="A144" s="1330"/>
    </row>
    <row r="145" spans="1:1">
      <c r="A145" s="1330"/>
    </row>
    <row r="146" spans="1:1">
      <c r="A146" s="1330"/>
    </row>
    <row r="147" spans="1:1">
      <c r="A147" s="1330"/>
    </row>
    <row r="148" spans="1:1">
      <c r="A148" s="1330"/>
    </row>
    <row r="149" spans="1:1">
      <c r="A149" s="1330"/>
    </row>
    <row r="150" spans="1:1">
      <c r="A150" s="1330"/>
    </row>
    <row r="151" spans="1:1">
      <c r="A151" s="1330"/>
    </row>
    <row r="152" spans="1:1">
      <c r="A152" s="1330"/>
    </row>
    <row r="153" spans="1:1">
      <c r="A153" s="1330"/>
    </row>
    <row r="154" spans="1:1">
      <c r="A154" s="1330"/>
    </row>
    <row r="155" spans="1:1">
      <c r="A155" s="1330"/>
    </row>
    <row r="156" spans="1:1">
      <c r="A156" s="1330"/>
    </row>
  </sheetData>
  <mergeCells count="4">
    <mergeCell ref="B3:C3"/>
    <mergeCell ref="D3:E3"/>
    <mergeCell ref="F3:F4"/>
    <mergeCell ref="H11:L12"/>
  </mergeCells>
  <phoneticPr fontId="2"/>
  <hyperlinks>
    <hyperlink ref="H2" location="目次!F89" display="目　次" xr:uid="{00000000-0004-0000-4C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16"/>
  <sheetViews>
    <sheetView showGridLines="0" workbookViewId="0">
      <selection activeCell="G2" sqref="G2"/>
    </sheetView>
  </sheetViews>
  <sheetFormatPr defaultRowHeight="13.5"/>
  <cols>
    <col min="1" max="1" width="13.375" style="116" customWidth="1"/>
    <col min="2" max="5" width="11" style="116" customWidth="1"/>
    <col min="6" max="16384" width="9" style="116"/>
  </cols>
  <sheetData>
    <row r="1" spans="1:12" ht="18.75" customHeight="1" thickBot="1">
      <c r="A1" s="1508" t="s">
        <v>3693</v>
      </c>
      <c r="B1" s="108"/>
      <c r="C1" s="108"/>
      <c r="D1" s="108"/>
      <c r="E1" s="108"/>
      <c r="F1" s="108"/>
      <c r="G1" s="108"/>
      <c r="H1" s="108"/>
    </row>
    <row r="2" spans="1:12" s="120" customFormat="1" ht="18.75">
      <c r="A2" s="1878" t="s">
        <v>1755</v>
      </c>
      <c r="B2" s="188" t="s">
        <v>3692</v>
      </c>
      <c r="C2" s="187"/>
      <c r="D2" s="188" t="s">
        <v>3691</v>
      </c>
      <c r="E2" s="187"/>
      <c r="G2" s="5115" t="s">
        <v>8125</v>
      </c>
    </row>
    <row r="3" spans="1:12" s="120" customFormat="1">
      <c r="A3" s="1879"/>
      <c r="B3" s="5921" t="s">
        <v>3685</v>
      </c>
      <c r="C3" s="5922"/>
      <c r="D3" s="5921" t="s">
        <v>3685</v>
      </c>
      <c r="E3" s="5922"/>
    </row>
    <row r="4" spans="1:12" s="120" customFormat="1">
      <c r="B4" s="1880" t="s">
        <v>3682</v>
      </c>
      <c r="C4" s="1880" t="s">
        <v>3690</v>
      </c>
      <c r="D4" s="1880" t="s">
        <v>3682</v>
      </c>
      <c r="E4" s="1881" t="s">
        <v>3690</v>
      </c>
    </row>
    <row r="5" spans="1:12" s="120" customFormat="1">
      <c r="A5" s="1882" t="s">
        <v>3679</v>
      </c>
      <c r="B5" s="1883" t="s">
        <v>3689</v>
      </c>
      <c r="C5" s="1883" t="s">
        <v>3676</v>
      </c>
      <c r="D5" s="1883" t="s">
        <v>3689</v>
      </c>
      <c r="E5" s="184" t="s">
        <v>3676</v>
      </c>
    </row>
    <row r="6" spans="1:12" ht="20.100000000000001" customHeight="1">
      <c r="A6" s="1884">
        <v>2</v>
      </c>
      <c r="B6" s="884">
        <v>175</v>
      </c>
      <c r="C6" s="1885">
        <v>607</v>
      </c>
      <c r="D6" s="840">
        <v>252</v>
      </c>
      <c r="E6" s="840">
        <v>1199</v>
      </c>
      <c r="F6" s="108"/>
      <c r="G6" s="108"/>
      <c r="H6" s="108"/>
    </row>
    <row r="7" spans="1:12" ht="20.100000000000001" customHeight="1">
      <c r="A7" s="1886">
        <v>3</v>
      </c>
      <c r="B7" s="1644">
        <v>149</v>
      </c>
      <c r="C7" s="2444">
        <v>249</v>
      </c>
      <c r="D7" s="2443">
        <v>236</v>
      </c>
      <c r="E7" s="1645">
        <v>1974</v>
      </c>
      <c r="F7" s="108"/>
      <c r="G7" s="108"/>
      <c r="H7" s="108"/>
    </row>
    <row r="8" spans="1:12" ht="20.100000000000001" customHeight="1">
      <c r="A8" s="2012">
        <v>4</v>
      </c>
      <c r="B8" s="1156">
        <v>280</v>
      </c>
      <c r="C8" s="3088">
        <v>596</v>
      </c>
      <c r="D8" s="1927">
        <v>308</v>
      </c>
      <c r="E8" s="348">
        <v>2069</v>
      </c>
      <c r="F8" s="108"/>
      <c r="G8" s="108"/>
      <c r="H8" s="108"/>
    </row>
    <row r="9" spans="1:12" ht="20.100000000000001" customHeight="1">
      <c r="A9" s="2012">
        <v>5</v>
      </c>
      <c r="B9" s="348">
        <v>263</v>
      </c>
      <c r="C9" s="3088">
        <v>395</v>
      </c>
      <c r="D9" s="1927">
        <v>304</v>
      </c>
      <c r="E9" s="348">
        <v>1955</v>
      </c>
      <c r="F9" s="108"/>
      <c r="G9" s="108"/>
      <c r="H9" s="108"/>
    </row>
    <row r="10" spans="1:12" ht="20.100000000000001" customHeight="1" thickBot="1">
      <c r="A10" s="3089">
        <v>6</v>
      </c>
      <c r="B10" s="3090">
        <v>256</v>
      </c>
      <c r="C10" s="3091">
        <v>770</v>
      </c>
      <c r="D10" s="3092">
        <v>297</v>
      </c>
      <c r="E10" s="3090">
        <v>1666</v>
      </c>
      <c r="F10" s="108"/>
      <c r="G10" s="108"/>
      <c r="H10" s="108"/>
    </row>
    <row r="11" spans="1:12">
      <c r="A11" s="108"/>
      <c r="B11" s="108"/>
      <c r="C11" s="108"/>
      <c r="D11" s="108"/>
      <c r="E11" s="108"/>
      <c r="F11" s="108"/>
      <c r="G11" s="108"/>
      <c r="H11" s="108"/>
    </row>
    <row r="12" spans="1:12">
      <c r="A12" s="554"/>
      <c r="B12" s="108"/>
      <c r="C12" s="108"/>
      <c r="D12" s="108"/>
      <c r="E12" s="108"/>
      <c r="F12" s="108"/>
      <c r="G12" s="108"/>
      <c r="H12" s="108"/>
    </row>
    <row r="15" spans="1:12">
      <c r="H15" s="5923"/>
      <c r="I15" s="5923"/>
      <c r="J15" s="5923"/>
      <c r="K15" s="5923"/>
      <c r="L15" s="5923"/>
    </row>
    <row r="16" spans="1:12">
      <c r="H16" s="5923"/>
      <c r="I16" s="5923"/>
      <c r="J16" s="5923"/>
      <c r="K16" s="5923"/>
      <c r="L16" s="5923"/>
    </row>
  </sheetData>
  <mergeCells count="3">
    <mergeCell ref="B3:C3"/>
    <mergeCell ref="D3:E3"/>
    <mergeCell ref="H15:L16"/>
  </mergeCells>
  <phoneticPr fontId="2"/>
  <hyperlinks>
    <hyperlink ref="G2" location="目次!F90" display="目　次" xr:uid="{00000000-0004-0000-4D00-000000000000}"/>
  </hyperlinks>
  <pageMargins left="0.86614173228346458" right="0.86614173228346458" top="0.98425196850393704" bottom="0.98425196850393704" header="0.51181102362204722" footer="0.51181102362204722"/>
  <pageSetup paperSize="9" orientation="portrait" verticalDpi="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
  <sheetViews>
    <sheetView showGridLines="0" zoomScaleNormal="100" workbookViewId="0"/>
  </sheetViews>
  <sheetFormatPr defaultRowHeight="18.75"/>
  <cols>
    <col min="1" max="16384" width="9" style="612"/>
  </cols>
  <sheetData>
    <row r="1" spans="1:12">
      <c r="A1" s="647" t="s">
        <v>4919</v>
      </c>
      <c r="L1" s="646"/>
    </row>
    <row r="2" spans="1:12">
      <c r="K2" s="588" t="s">
        <v>8125</v>
      </c>
    </row>
  </sheetData>
  <phoneticPr fontId="2"/>
  <hyperlinks>
    <hyperlink ref="K2" location="目次!F9" display="目　次" xr:uid="{00000000-0004-0000-0600-000000000000}"/>
  </hyperlinks>
  <pageMargins left="0.7" right="0.7" top="0.75" bottom="0.75" header="0.3" footer="0.3"/>
  <pageSetup paperSize="9" scale="8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17"/>
  <sheetViews>
    <sheetView showGridLines="0" zoomScaleNormal="100" workbookViewId="0">
      <selection activeCell="L2" sqref="L2"/>
    </sheetView>
  </sheetViews>
  <sheetFormatPr defaultRowHeight="18.75"/>
  <cols>
    <col min="1" max="1" width="10.25" style="173" bestFit="1" customWidth="1"/>
    <col min="2" max="2" width="6.625" style="173" customWidth="1"/>
    <col min="3" max="3" width="6.75" style="173" bestFit="1" customWidth="1"/>
    <col min="4" max="13" width="9" style="173"/>
    <col min="14" max="14" width="16.125" style="173" bestFit="1" customWidth="1"/>
    <col min="15" max="15" width="6.75" style="173" bestFit="1" customWidth="1"/>
    <col min="16" max="16384" width="9" style="173"/>
  </cols>
  <sheetData>
    <row r="1" spans="1:26" ht="14.25" customHeight="1">
      <c r="A1" s="3461" t="s">
        <v>4715</v>
      </c>
      <c r="B1" s="4047"/>
      <c r="C1" s="268"/>
      <c r="D1" s="268"/>
      <c r="E1" s="268"/>
      <c r="F1" s="268"/>
      <c r="G1" s="268"/>
      <c r="H1" s="268"/>
      <c r="I1" s="268"/>
      <c r="J1" s="268"/>
      <c r="K1" s="268"/>
      <c r="L1" s="268"/>
      <c r="M1" s="405"/>
      <c r="N1" s="405"/>
      <c r="O1" s="405"/>
      <c r="P1" s="405"/>
      <c r="Q1" s="405"/>
      <c r="R1" s="405"/>
      <c r="S1" s="405"/>
      <c r="T1" s="405"/>
      <c r="U1" s="405"/>
      <c r="V1" s="405"/>
      <c r="W1" s="405"/>
      <c r="X1" s="405"/>
      <c r="Y1" s="405"/>
      <c r="Z1" s="405"/>
    </row>
    <row r="2" spans="1:26">
      <c r="A2" s="4048"/>
      <c r="B2" s="4048"/>
      <c r="C2" s="174"/>
      <c r="D2" s="174"/>
      <c r="E2" s="174"/>
      <c r="F2" s="174"/>
      <c r="G2" s="174"/>
      <c r="H2" s="174"/>
      <c r="I2" s="174"/>
      <c r="J2" s="174"/>
      <c r="K2" s="174"/>
      <c r="L2" s="588" t="s">
        <v>8125</v>
      </c>
    </row>
    <row r="3" spans="1:26" ht="40.5" customHeight="1">
      <c r="A3" s="5926" t="s">
        <v>4714</v>
      </c>
      <c r="B3" s="5926"/>
      <c r="C3" s="5926"/>
      <c r="D3" s="5926"/>
      <c r="E3" s="5926"/>
      <c r="F3" s="5926"/>
      <c r="G3" s="5926"/>
      <c r="H3" s="5926"/>
      <c r="I3" s="5926"/>
      <c r="J3" s="5926"/>
      <c r="K3" s="268"/>
      <c r="L3" s="268"/>
      <c r="M3" s="405"/>
      <c r="N3" s="405"/>
      <c r="O3" s="405"/>
      <c r="P3" s="405"/>
      <c r="Q3" s="405"/>
      <c r="R3" s="405"/>
      <c r="S3" s="405"/>
      <c r="T3" s="405"/>
      <c r="U3" s="405"/>
      <c r="V3" s="405"/>
      <c r="W3" s="405"/>
      <c r="X3" s="405"/>
      <c r="Y3" s="405"/>
      <c r="Z3" s="405"/>
    </row>
    <row r="4" spans="1:26" ht="59.25" customHeight="1">
      <c r="A4" s="5927" t="s">
        <v>7113</v>
      </c>
      <c r="B4" s="5927"/>
      <c r="C4" s="5927"/>
      <c r="D4" s="5927"/>
      <c r="E4" s="5927"/>
      <c r="F4" s="5927"/>
      <c r="G4" s="5927"/>
      <c r="H4" s="5927"/>
      <c r="I4" s="5927"/>
      <c r="J4" s="5927"/>
      <c r="K4" s="268"/>
      <c r="L4" s="268"/>
      <c r="M4" s="405"/>
      <c r="N4" s="405"/>
      <c r="O4" s="405"/>
      <c r="P4" s="405"/>
      <c r="Q4" s="405"/>
      <c r="R4" s="405"/>
      <c r="S4" s="405"/>
      <c r="T4" s="405"/>
      <c r="U4" s="405"/>
      <c r="V4" s="405"/>
      <c r="W4" s="405"/>
      <c r="X4" s="405"/>
      <c r="Y4" s="405"/>
      <c r="Z4" s="405"/>
    </row>
    <row r="5" spans="1:26" ht="37.5" customHeight="1">
      <c r="A5" s="5927" t="s">
        <v>4713</v>
      </c>
      <c r="B5" s="5927"/>
      <c r="C5" s="5927"/>
      <c r="D5" s="5927"/>
      <c r="E5" s="5927"/>
      <c r="F5" s="5927"/>
      <c r="G5" s="5927"/>
      <c r="H5" s="5927"/>
      <c r="I5" s="5927"/>
      <c r="J5" s="5927"/>
      <c r="K5" s="268"/>
      <c r="L5" s="268"/>
      <c r="M5" s="405"/>
      <c r="N5" s="405"/>
      <c r="O5" s="405"/>
      <c r="P5" s="405"/>
      <c r="Q5" s="405"/>
      <c r="R5" s="405"/>
      <c r="S5" s="405"/>
      <c r="T5" s="405"/>
      <c r="U5" s="405"/>
      <c r="V5" s="405"/>
      <c r="W5" s="405"/>
      <c r="X5" s="405"/>
      <c r="Y5" s="405"/>
      <c r="Z5" s="405"/>
    </row>
    <row r="6" spans="1:26">
      <c r="A6" s="4046" t="s">
        <v>720</v>
      </c>
      <c r="B6" s="4046"/>
      <c r="C6" s="174"/>
      <c r="D6" s="174"/>
      <c r="E6" s="174"/>
      <c r="F6" s="174"/>
      <c r="G6" s="174"/>
      <c r="H6" s="174"/>
      <c r="I6" s="174"/>
      <c r="J6" s="174"/>
      <c r="K6" s="174"/>
      <c r="L6" s="174"/>
    </row>
    <row r="7" spans="1:26" ht="12" customHeight="1">
      <c r="A7" s="4046"/>
      <c r="B7" s="4046"/>
      <c r="C7" s="174"/>
      <c r="D7" s="174"/>
      <c r="E7" s="174"/>
      <c r="F7" s="174"/>
      <c r="G7" s="174"/>
      <c r="H7" s="174"/>
      <c r="I7" s="174"/>
      <c r="J7" s="174"/>
      <c r="K7" s="174"/>
      <c r="L7" s="174"/>
    </row>
    <row r="8" spans="1:26">
      <c r="A8" s="3462"/>
      <c r="B8" s="3462"/>
      <c r="C8" s="273"/>
      <c r="D8" s="273"/>
      <c r="E8" s="273"/>
      <c r="F8" s="273"/>
      <c r="G8" s="273"/>
      <c r="H8" s="273"/>
      <c r="I8" s="273"/>
      <c r="J8" s="273"/>
      <c r="K8" s="174"/>
      <c r="L8" s="174"/>
    </row>
    <row r="9" spans="1:26">
      <c r="A9" s="4030"/>
      <c r="B9" s="4030"/>
      <c r="C9" s="4029"/>
      <c r="D9" s="4029"/>
      <c r="E9" s="4029"/>
      <c r="F9" s="4029"/>
      <c r="G9" s="4029"/>
      <c r="H9" s="4029"/>
      <c r="I9" s="4029"/>
      <c r="J9" s="4029"/>
      <c r="K9" s="174"/>
      <c r="L9" s="174"/>
      <c r="N9" s="5925"/>
      <c r="O9" s="5925"/>
      <c r="P9" s="5925"/>
      <c r="Q9" s="5925"/>
      <c r="R9" s="5925"/>
      <c r="S9" s="5925"/>
      <c r="T9" s="5925"/>
      <c r="U9" s="5925"/>
      <c r="V9" s="5925"/>
    </row>
    <row r="10" spans="1:26">
      <c r="A10" s="5924"/>
      <c r="B10" s="5924"/>
      <c r="C10" s="5924"/>
      <c r="D10" s="5924"/>
      <c r="E10" s="5924"/>
      <c r="F10" s="5924"/>
      <c r="G10" s="5924"/>
      <c r="H10" s="5924"/>
      <c r="I10" s="5924"/>
      <c r="J10" s="5924"/>
      <c r="K10" s="174"/>
      <c r="L10" s="174"/>
      <c r="N10" s="5925"/>
      <c r="O10" s="5925"/>
      <c r="P10" s="5925"/>
      <c r="Q10" s="5925"/>
      <c r="R10" s="5925"/>
      <c r="S10" s="5925"/>
      <c r="T10" s="5925"/>
      <c r="U10" s="5925"/>
      <c r="V10" s="5925"/>
    </row>
    <row r="11" spans="1:26">
      <c r="A11" s="4063" t="s">
        <v>4712</v>
      </c>
      <c r="B11" s="4063" t="s">
        <v>4711</v>
      </c>
      <c r="C11" s="4029"/>
      <c r="D11" s="4029"/>
      <c r="E11" s="4029"/>
      <c r="F11" s="4029"/>
      <c r="G11" s="4029"/>
      <c r="H11" s="4029"/>
      <c r="I11" s="4029"/>
      <c r="J11" s="4029"/>
      <c r="K11" s="174"/>
      <c r="L11" s="174"/>
      <c r="Q11" s="405"/>
      <c r="R11" s="405"/>
    </row>
    <row r="12" spans="1:26" ht="35.25" customHeight="1">
      <c r="A12" s="4063" t="s">
        <v>4710</v>
      </c>
      <c r="B12" s="5844" t="s">
        <v>4709</v>
      </c>
      <c r="C12" s="5844"/>
      <c r="D12" s="5844"/>
      <c r="E12" s="5844"/>
      <c r="F12" s="5844"/>
      <c r="G12" s="5844"/>
      <c r="H12" s="5844"/>
      <c r="I12" s="5844"/>
      <c r="J12" s="5844"/>
      <c r="K12" s="268"/>
      <c r="L12" s="268"/>
      <c r="M12" s="405"/>
      <c r="Q12" s="405"/>
      <c r="R12" s="405"/>
      <c r="S12" s="405"/>
      <c r="T12" s="405"/>
      <c r="U12" s="405"/>
      <c r="V12" s="405"/>
      <c r="W12" s="405"/>
      <c r="X12" s="405"/>
      <c r="Y12" s="405"/>
      <c r="Z12" s="405"/>
    </row>
    <row r="13" spans="1:26">
      <c r="A13" s="3463"/>
      <c r="B13" s="3463"/>
      <c r="C13" s="174"/>
      <c r="D13" s="174"/>
      <c r="E13" s="174"/>
      <c r="F13" s="174"/>
      <c r="G13" s="174"/>
      <c r="H13" s="174"/>
      <c r="I13" s="174"/>
      <c r="J13" s="174"/>
      <c r="K13" s="174"/>
      <c r="L13" s="174"/>
    </row>
    <row r="14" spans="1:26">
      <c r="A14" s="174"/>
      <c r="B14" s="174"/>
      <c r="C14" s="174"/>
      <c r="D14" s="174"/>
      <c r="E14" s="174"/>
      <c r="F14" s="174"/>
      <c r="G14" s="174"/>
      <c r="H14" s="174"/>
      <c r="I14" s="174"/>
      <c r="J14" s="2328" t="s">
        <v>4708</v>
      </c>
      <c r="K14" s="174"/>
      <c r="L14" s="174"/>
    </row>
    <row r="15" spans="1:26">
      <c r="A15" s="174"/>
      <c r="B15" s="174"/>
      <c r="C15" s="174"/>
      <c r="D15" s="174"/>
      <c r="E15" s="174"/>
      <c r="F15" s="174"/>
      <c r="G15" s="174"/>
      <c r="H15" s="174"/>
      <c r="I15" s="174"/>
      <c r="J15" s="174"/>
      <c r="K15" s="174"/>
      <c r="L15" s="174"/>
    </row>
    <row r="16" spans="1:26">
      <c r="A16" s="174"/>
      <c r="B16" s="174"/>
      <c r="C16" s="174"/>
      <c r="D16" s="174"/>
      <c r="E16" s="174"/>
      <c r="F16" s="174"/>
      <c r="G16" s="174"/>
      <c r="H16" s="174"/>
      <c r="I16" s="174"/>
      <c r="J16" s="174"/>
      <c r="K16" s="174"/>
      <c r="L16" s="174"/>
    </row>
    <row r="17" spans="1:10">
      <c r="A17" s="267"/>
      <c r="B17" s="267"/>
      <c r="C17" s="267"/>
      <c r="D17" s="267"/>
      <c r="E17" s="267"/>
      <c r="F17" s="267"/>
      <c r="G17" s="267"/>
      <c r="H17" s="267"/>
      <c r="I17" s="267"/>
      <c r="J17" s="267"/>
    </row>
  </sheetData>
  <mergeCells count="7">
    <mergeCell ref="B12:J12"/>
    <mergeCell ref="A10:J10"/>
    <mergeCell ref="N9:V9"/>
    <mergeCell ref="N10:V10"/>
    <mergeCell ref="A3:J3"/>
    <mergeCell ref="A4:J4"/>
    <mergeCell ref="A5:J5"/>
  </mergeCells>
  <phoneticPr fontId="2"/>
  <hyperlinks>
    <hyperlink ref="L2" location="目次!F91" display="目　次" xr:uid="{00000000-0004-0000-4E00-000000000000}"/>
  </hyperlinks>
  <pageMargins left="0.74803149606299213" right="0.74803149606299213" top="0.98425196850393704" bottom="0.98425196850393704" header="0.51181102362204722" footer="0.51181102362204722"/>
  <pageSetup paperSize="9" scale="9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Y14"/>
  <sheetViews>
    <sheetView showGridLines="0" zoomScaleNormal="100" workbookViewId="0">
      <selection activeCell="M2" sqref="M2"/>
    </sheetView>
  </sheetViews>
  <sheetFormatPr defaultRowHeight="18.75"/>
  <cols>
    <col min="1" max="1" width="9" style="1320"/>
    <col min="2" max="2" width="3.25" style="1320" bestFit="1" customWidth="1"/>
    <col min="3" max="16384" width="9" style="1320"/>
  </cols>
  <sheetData>
    <row r="1" spans="1:25" ht="14.25" customHeight="1">
      <c r="A1" s="3461" t="s">
        <v>6532</v>
      </c>
      <c r="B1" s="3461"/>
      <c r="C1" s="268"/>
      <c r="D1" s="268"/>
      <c r="E1" s="268"/>
      <c r="F1" s="268"/>
      <c r="G1" s="268"/>
      <c r="H1" s="268"/>
      <c r="I1" s="268"/>
      <c r="J1" s="268"/>
      <c r="K1" s="268"/>
      <c r="L1" s="268"/>
      <c r="M1" s="268"/>
      <c r="N1" s="405"/>
      <c r="O1" s="405"/>
      <c r="P1" s="405"/>
      <c r="Q1" s="405"/>
      <c r="R1" s="405"/>
      <c r="S1" s="405"/>
      <c r="T1" s="405"/>
      <c r="U1" s="405"/>
      <c r="V1" s="405"/>
      <c r="W1" s="405"/>
      <c r="X1" s="405"/>
      <c r="Y1" s="405"/>
    </row>
    <row r="2" spans="1:25">
      <c r="A2" s="4048"/>
      <c r="B2" s="4048"/>
      <c r="C2" s="268"/>
      <c r="D2" s="268"/>
      <c r="E2" s="268"/>
      <c r="F2" s="268"/>
      <c r="G2" s="268"/>
      <c r="H2" s="268"/>
      <c r="I2" s="268"/>
      <c r="J2" s="268"/>
      <c r="K2" s="268"/>
      <c r="L2" s="268"/>
      <c r="M2" s="588" t="s">
        <v>8125</v>
      </c>
      <c r="N2" s="405"/>
      <c r="O2" s="405"/>
      <c r="P2" s="405"/>
      <c r="Q2" s="405"/>
      <c r="R2" s="405"/>
      <c r="S2" s="405"/>
      <c r="T2" s="405"/>
      <c r="U2" s="405"/>
      <c r="V2" s="405"/>
      <c r="W2" s="405"/>
      <c r="X2" s="405"/>
      <c r="Y2" s="405"/>
    </row>
    <row r="3" spans="1:25" ht="262.5" customHeight="1">
      <c r="A3" s="5928" t="s">
        <v>6535</v>
      </c>
      <c r="B3" s="5928"/>
      <c r="C3" s="5928"/>
      <c r="D3" s="5928"/>
      <c r="E3" s="5928"/>
      <c r="F3" s="5928"/>
      <c r="G3" s="5928"/>
      <c r="H3" s="5928"/>
      <c r="I3" s="5928"/>
      <c r="J3" s="5928"/>
      <c r="K3" s="268"/>
      <c r="L3" s="268"/>
      <c r="M3" s="268"/>
      <c r="N3" s="405"/>
      <c r="O3" s="405"/>
      <c r="P3" s="405"/>
      <c r="Q3" s="405"/>
      <c r="R3" s="405"/>
      <c r="S3" s="405"/>
      <c r="T3" s="405"/>
      <c r="U3" s="405"/>
      <c r="V3" s="405"/>
      <c r="W3" s="405"/>
      <c r="X3" s="405"/>
      <c r="Y3" s="405"/>
    </row>
    <row r="4" spans="1:25">
      <c r="A4" s="5927"/>
      <c r="B4" s="5927"/>
      <c r="C4" s="5927"/>
      <c r="D4" s="5927"/>
      <c r="E4" s="5927"/>
      <c r="F4" s="5927"/>
      <c r="G4" s="5927"/>
      <c r="H4" s="5927"/>
      <c r="I4" s="5927"/>
      <c r="J4" s="5927"/>
      <c r="K4" s="268"/>
      <c r="L4" s="268"/>
      <c r="M4" s="268"/>
      <c r="N4" s="405"/>
      <c r="O4" s="405"/>
      <c r="P4" s="405"/>
      <c r="Q4" s="405"/>
      <c r="R4" s="405"/>
      <c r="S4" s="405"/>
      <c r="T4" s="405"/>
      <c r="U4" s="405"/>
      <c r="V4" s="405"/>
      <c r="W4" s="405"/>
      <c r="X4" s="405"/>
      <c r="Y4" s="405"/>
    </row>
    <row r="5" spans="1:25">
      <c r="A5" s="4046"/>
      <c r="B5" s="4046"/>
      <c r="C5" s="268"/>
      <c r="D5" s="268"/>
      <c r="E5" s="268"/>
      <c r="F5" s="268"/>
      <c r="G5" s="268"/>
      <c r="H5" s="268"/>
      <c r="I5" s="268"/>
      <c r="J5" s="268"/>
      <c r="K5" s="268"/>
      <c r="L5" s="268"/>
      <c r="M5" s="268"/>
      <c r="N5" s="405"/>
      <c r="O5" s="405"/>
      <c r="P5" s="405"/>
      <c r="Q5" s="405"/>
      <c r="R5" s="405"/>
      <c r="S5" s="405"/>
      <c r="T5" s="405"/>
      <c r="U5" s="405"/>
      <c r="V5" s="405"/>
      <c r="W5" s="405"/>
      <c r="X5" s="405"/>
      <c r="Y5" s="405"/>
    </row>
    <row r="6" spans="1:25">
      <c r="A6" s="3464" t="s">
        <v>4776</v>
      </c>
      <c r="B6" s="268" t="s">
        <v>4722</v>
      </c>
      <c r="C6" s="268" t="s">
        <v>6533</v>
      </c>
      <c r="D6" s="268"/>
      <c r="E6" s="268"/>
      <c r="F6" s="268"/>
      <c r="G6" s="268"/>
      <c r="H6" s="268"/>
      <c r="I6" s="268"/>
      <c r="J6" s="268"/>
      <c r="K6" s="268"/>
      <c r="L6" s="268"/>
      <c r="M6" s="268"/>
      <c r="N6" s="405"/>
      <c r="O6" s="405"/>
      <c r="P6" s="405"/>
      <c r="Q6" s="405"/>
      <c r="R6" s="405"/>
      <c r="S6" s="405"/>
      <c r="T6" s="405"/>
      <c r="U6" s="405"/>
      <c r="V6" s="405"/>
      <c r="W6" s="405"/>
      <c r="X6" s="405"/>
      <c r="Y6" s="405"/>
    </row>
    <row r="7" spans="1:25">
      <c r="A7" s="3464" t="s">
        <v>4774</v>
      </c>
      <c r="B7" s="268" t="s">
        <v>4722</v>
      </c>
      <c r="C7" s="268" t="s">
        <v>6534</v>
      </c>
      <c r="D7" s="268"/>
      <c r="E7" s="268"/>
      <c r="F7" s="268"/>
      <c r="G7" s="268"/>
      <c r="H7" s="268"/>
      <c r="I7" s="268"/>
      <c r="J7" s="268"/>
      <c r="K7" s="268"/>
      <c r="L7" s="268"/>
      <c r="M7" s="268"/>
      <c r="N7" s="405"/>
      <c r="O7" s="405"/>
      <c r="P7" s="405"/>
      <c r="Q7" s="405"/>
      <c r="R7" s="405"/>
      <c r="S7" s="405"/>
      <c r="T7" s="405"/>
      <c r="U7" s="405"/>
      <c r="V7" s="405"/>
      <c r="W7" s="405"/>
      <c r="X7" s="405"/>
      <c r="Y7" s="405"/>
    </row>
    <row r="8" spans="1:25">
      <c r="A8" s="3464" t="s">
        <v>4770</v>
      </c>
      <c r="B8" s="268" t="s">
        <v>4722</v>
      </c>
      <c r="C8" s="268" t="s">
        <v>4769</v>
      </c>
      <c r="D8" s="268"/>
      <c r="E8" s="268"/>
      <c r="F8" s="268"/>
      <c r="G8" s="268"/>
      <c r="H8" s="268"/>
      <c r="I8" s="268"/>
      <c r="J8" s="268"/>
      <c r="K8" s="268"/>
      <c r="L8" s="268"/>
      <c r="M8" s="268"/>
      <c r="N8" s="405"/>
      <c r="O8" s="405"/>
      <c r="P8" s="405"/>
      <c r="Q8" s="405"/>
      <c r="R8" s="405"/>
      <c r="S8" s="405"/>
      <c r="T8" s="405"/>
      <c r="U8" s="405"/>
      <c r="V8" s="405"/>
      <c r="W8" s="405"/>
      <c r="X8" s="405"/>
      <c r="Y8" s="405"/>
    </row>
    <row r="9" spans="1:25">
      <c r="A9" s="4043"/>
      <c r="B9" s="4043"/>
      <c r="C9" s="4063"/>
      <c r="D9" s="4063"/>
      <c r="E9" s="4063"/>
      <c r="F9" s="4063"/>
      <c r="G9" s="4063"/>
      <c r="H9" s="4063"/>
      <c r="I9" s="4063"/>
      <c r="J9" s="4063"/>
      <c r="K9" s="268"/>
      <c r="L9" s="268"/>
      <c r="M9" s="268"/>
      <c r="N9" s="405"/>
      <c r="O9" s="405"/>
      <c r="P9" s="405"/>
      <c r="Q9" s="405"/>
      <c r="R9" s="405"/>
      <c r="S9" s="405"/>
      <c r="T9" s="405"/>
      <c r="U9" s="405"/>
      <c r="V9" s="405"/>
      <c r="W9" s="405"/>
      <c r="X9" s="405"/>
      <c r="Y9" s="405"/>
    </row>
    <row r="10" spans="1:25" ht="13.5" customHeight="1">
      <c r="A10" s="4029"/>
      <c r="B10" s="4063"/>
      <c r="C10" s="4063"/>
      <c r="D10" s="4063"/>
      <c r="E10" s="4063"/>
      <c r="F10" s="4063"/>
      <c r="G10" s="4063"/>
      <c r="H10" s="4063"/>
      <c r="I10" s="4063"/>
      <c r="J10" s="2328" t="s">
        <v>4708</v>
      </c>
      <c r="K10" s="268"/>
      <c r="L10" s="268"/>
      <c r="M10" s="268"/>
      <c r="N10" s="405"/>
      <c r="O10" s="405"/>
      <c r="P10" s="405"/>
      <c r="Q10" s="405"/>
      <c r="R10" s="405"/>
      <c r="S10" s="405"/>
      <c r="T10" s="405"/>
      <c r="U10" s="405"/>
      <c r="V10" s="405"/>
      <c r="W10" s="405"/>
      <c r="X10" s="405"/>
      <c r="Y10" s="405"/>
    </row>
    <row r="11" spans="1:25">
      <c r="A11" s="174"/>
      <c r="B11" s="174"/>
      <c r="C11" s="174"/>
      <c r="D11" s="174"/>
      <c r="E11" s="174"/>
      <c r="F11" s="174"/>
      <c r="G11" s="174"/>
      <c r="H11" s="174"/>
      <c r="I11" s="174"/>
      <c r="J11" s="174"/>
      <c r="K11" s="174"/>
      <c r="L11" s="174"/>
      <c r="M11" s="174"/>
    </row>
    <row r="12" spans="1:25">
      <c r="A12" s="174"/>
      <c r="B12" s="174"/>
      <c r="C12" s="174"/>
      <c r="D12" s="174"/>
      <c r="E12" s="174"/>
      <c r="F12" s="174"/>
      <c r="G12" s="174"/>
      <c r="H12" s="174"/>
      <c r="I12" s="174"/>
      <c r="J12" s="174"/>
      <c r="K12" s="174"/>
      <c r="L12" s="174"/>
      <c r="M12" s="174"/>
    </row>
    <row r="14" spans="1:25">
      <c r="C14" s="274"/>
    </row>
  </sheetData>
  <mergeCells count="2">
    <mergeCell ref="A3:J3"/>
    <mergeCell ref="A4:J4"/>
  </mergeCells>
  <phoneticPr fontId="2"/>
  <hyperlinks>
    <hyperlink ref="M2" location="目次!F92" display="目　次" xr:uid="{00000000-0004-0000-4F00-000000000000}"/>
  </hyperlinks>
  <pageMargins left="0.75" right="0.75" top="1" bottom="1" header="0.5" footer="0.5"/>
  <pageSetup paperSize="9" orientation="landscape" verticalDpi="4294967292"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Z30"/>
  <sheetViews>
    <sheetView showGridLines="0" zoomScaleNormal="100" workbookViewId="0">
      <selection activeCell="K2" sqref="K2"/>
    </sheetView>
  </sheetViews>
  <sheetFormatPr defaultRowHeight="18.75"/>
  <cols>
    <col min="1" max="1" width="15.25" style="173" customWidth="1"/>
    <col min="2" max="2" width="2.5" style="173" bestFit="1" customWidth="1"/>
    <col min="3" max="3" width="17.875" style="173" customWidth="1"/>
    <col min="4" max="9" width="9" style="173"/>
    <col min="10" max="10" width="7" style="173" customWidth="1"/>
    <col min="11" max="11" width="12" style="173" customWidth="1"/>
    <col min="12" max="12" width="2.5" style="173" bestFit="1" customWidth="1"/>
    <col min="13" max="13" width="16.5" style="173" bestFit="1" customWidth="1"/>
    <col min="14" max="16384" width="9" style="173"/>
  </cols>
  <sheetData>
    <row r="1" spans="1:26" ht="14.25" customHeight="1">
      <c r="A1" s="3461" t="s">
        <v>4748</v>
      </c>
      <c r="B1" s="4047"/>
      <c r="C1" s="4047"/>
      <c r="D1" s="4047"/>
      <c r="E1" s="268"/>
      <c r="F1" s="268"/>
      <c r="G1" s="268"/>
      <c r="H1" s="268"/>
      <c r="I1" s="268"/>
      <c r="J1" s="268"/>
      <c r="K1" s="268"/>
      <c r="L1" s="405"/>
      <c r="M1" s="405"/>
      <c r="N1" s="405"/>
      <c r="O1" s="405"/>
      <c r="P1" s="405"/>
      <c r="Q1" s="405"/>
      <c r="R1" s="405"/>
      <c r="S1" s="405"/>
      <c r="T1" s="405"/>
      <c r="U1" s="405"/>
      <c r="V1" s="405"/>
      <c r="W1" s="405"/>
      <c r="X1" s="405"/>
      <c r="Y1" s="405"/>
      <c r="Z1" s="405"/>
    </row>
    <row r="2" spans="1:26">
      <c r="A2" s="4048"/>
      <c r="B2" s="174"/>
      <c r="C2" s="174"/>
      <c r="D2" s="174"/>
      <c r="E2" s="174"/>
      <c r="F2" s="174"/>
      <c r="G2" s="174"/>
      <c r="H2" s="174"/>
      <c r="I2" s="174"/>
      <c r="J2" s="174"/>
      <c r="K2" s="588" t="s">
        <v>8125</v>
      </c>
    </row>
    <row r="3" spans="1:26">
      <c r="A3" s="4048"/>
      <c r="B3" s="174"/>
      <c r="C3" s="174"/>
      <c r="D3" s="174"/>
      <c r="E3" s="174"/>
      <c r="F3" s="174"/>
      <c r="G3" s="174"/>
      <c r="H3" s="174"/>
      <c r="I3" s="174"/>
      <c r="J3" s="174"/>
      <c r="K3" s="174"/>
    </row>
    <row r="4" spans="1:26" ht="15" customHeight="1">
      <c r="A4" s="5928" t="s">
        <v>4747</v>
      </c>
      <c r="B4" s="5928"/>
      <c r="C4" s="5928"/>
      <c r="D4" s="5928"/>
      <c r="E4" s="5928"/>
      <c r="F4" s="5928"/>
      <c r="G4" s="5928"/>
      <c r="H4" s="5928"/>
      <c r="I4" s="268"/>
      <c r="J4" s="268"/>
      <c r="K4" s="268"/>
      <c r="L4" s="405"/>
      <c r="M4" s="405"/>
      <c r="N4" s="405"/>
      <c r="O4" s="405"/>
      <c r="P4" s="405"/>
      <c r="Q4" s="405"/>
      <c r="R4" s="405"/>
      <c r="S4" s="405"/>
      <c r="T4" s="405"/>
      <c r="U4" s="405"/>
      <c r="V4" s="405"/>
      <c r="W4" s="405"/>
      <c r="X4" s="405"/>
      <c r="Y4" s="405"/>
      <c r="Z4" s="405"/>
    </row>
    <row r="5" spans="1:26" ht="74.25" customHeight="1">
      <c r="A5" s="5926" t="s">
        <v>4746</v>
      </c>
      <c r="B5" s="5926"/>
      <c r="C5" s="5926"/>
      <c r="D5" s="5926"/>
      <c r="E5" s="5926"/>
      <c r="F5" s="5926"/>
      <c r="G5" s="5926"/>
      <c r="H5" s="5926"/>
      <c r="I5" s="5926"/>
      <c r="J5" s="268"/>
      <c r="K5" s="268"/>
      <c r="L5" s="405"/>
      <c r="M5" s="405"/>
      <c r="N5" s="405"/>
      <c r="O5" s="405"/>
      <c r="P5" s="405"/>
      <c r="Q5" s="405"/>
      <c r="R5" s="405"/>
      <c r="S5" s="405"/>
      <c r="T5" s="405"/>
      <c r="U5" s="405"/>
      <c r="V5" s="405"/>
      <c r="W5" s="405"/>
      <c r="X5" s="405"/>
      <c r="Y5" s="405"/>
      <c r="Z5" s="405"/>
    </row>
    <row r="6" spans="1:26" ht="21.75" customHeight="1">
      <c r="A6" s="5927" t="s">
        <v>4745</v>
      </c>
      <c r="B6" s="5927"/>
      <c r="C6" s="5927"/>
      <c r="D6" s="5927"/>
      <c r="E6" s="5927"/>
      <c r="F6" s="5927"/>
      <c r="G6" s="5927"/>
      <c r="H6" s="5927"/>
      <c r="I6" s="5927"/>
      <c r="J6" s="268"/>
      <c r="K6" s="268"/>
      <c r="L6" s="405"/>
      <c r="M6" s="405"/>
      <c r="N6" s="405"/>
      <c r="O6" s="405"/>
      <c r="P6" s="405"/>
      <c r="Q6" s="405"/>
      <c r="R6" s="405"/>
      <c r="S6" s="405"/>
      <c r="T6" s="405"/>
      <c r="U6" s="405"/>
      <c r="V6" s="405"/>
      <c r="W6" s="405"/>
      <c r="X6" s="405"/>
      <c r="Y6" s="405"/>
      <c r="Z6" s="405"/>
    </row>
    <row r="7" spans="1:26" ht="13.5" customHeight="1">
      <c r="A7" s="3464" t="s">
        <v>4353</v>
      </c>
      <c r="B7" s="268"/>
      <c r="C7" s="3465">
        <v>19082</v>
      </c>
      <c r="D7" s="3466"/>
      <c r="E7" s="3466"/>
      <c r="F7" s="3466"/>
      <c r="G7" s="3466"/>
      <c r="H7" s="3466"/>
      <c r="I7" s="3466"/>
      <c r="J7" s="268"/>
      <c r="K7" s="174"/>
      <c r="N7" s="405"/>
      <c r="O7" s="405"/>
      <c r="P7" s="405"/>
      <c r="Q7" s="405"/>
      <c r="R7" s="405"/>
      <c r="S7" s="405"/>
      <c r="T7" s="405"/>
      <c r="U7" s="405"/>
      <c r="V7" s="405"/>
      <c r="W7" s="405"/>
      <c r="X7" s="405"/>
      <c r="Y7" s="405"/>
      <c r="Z7" s="405"/>
    </row>
    <row r="8" spans="1:26" ht="13.5" customHeight="1">
      <c r="A8" s="3464" t="s">
        <v>4744</v>
      </c>
      <c r="B8" s="268"/>
      <c r="C8" s="268" t="s">
        <v>4743</v>
      </c>
      <c r="D8" s="3466"/>
      <c r="E8" s="3466"/>
      <c r="F8" s="3466"/>
      <c r="G8" s="3466"/>
      <c r="H8" s="3466"/>
      <c r="I8" s="3466"/>
      <c r="J8" s="268"/>
      <c r="K8" s="174"/>
      <c r="N8" s="405"/>
      <c r="O8" s="405"/>
      <c r="P8" s="405"/>
      <c r="Q8" s="405"/>
      <c r="R8" s="405"/>
      <c r="S8" s="405"/>
      <c r="T8" s="405"/>
      <c r="U8" s="405"/>
      <c r="V8" s="405"/>
      <c r="W8" s="405"/>
      <c r="X8" s="405"/>
      <c r="Y8" s="405"/>
      <c r="Z8" s="405"/>
    </row>
    <row r="9" spans="1:26" ht="13.5" customHeight="1">
      <c r="A9" s="3464"/>
      <c r="B9" s="174"/>
      <c r="C9" s="268" t="s">
        <v>4742</v>
      </c>
      <c r="D9" s="3466"/>
      <c r="E9" s="3466"/>
      <c r="F9" s="3466"/>
      <c r="G9" s="3466"/>
      <c r="H9" s="3466"/>
      <c r="I9" s="3466"/>
      <c r="J9" s="268"/>
      <c r="K9" s="174"/>
      <c r="N9" s="405"/>
      <c r="O9" s="405"/>
      <c r="P9" s="405"/>
      <c r="Q9" s="405"/>
      <c r="R9" s="405"/>
      <c r="S9" s="405"/>
      <c r="T9" s="405"/>
      <c r="U9" s="405"/>
      <c r="V9" s="405"/>
      <c r="W9" s="405"/>
      <c r="X9" s="405"/>
      <c r="Y9" s="405"/>
      <c r="Z9" s="405"/>
    </row>
    <row r="10" spans="1:26" ht="13.5" customHeight="1">
      <c r="A10" s="3467" t="s">
        <v>4741</v>
      </c>
      <c r="B10" s="268"/>
      <c r="C10" s="268" t="s">
        <v>4740</v>
      </c>
      <c r="D10" s="3466"/>
      <c r="E10" s="3466"/>
      <c r="F10" s="3466"/>
      <c r="G10" s="3466"/>
      <c r="H10" s="3466"/>
      <c r="I10" s="3466"/>
      <c r="J10" s="268"/>
      <c r="K10" s="174"/>
      <c r="N10" s="405"/>
      <c r="O10" s="405"/>
      <c r="P10" s="405"/>
      <c r="Q10" s="405"/>
      <c r="R10" s="405"/>
      <c r="S10" s="405"/>
      <c r="T10" s="405"/>
      <c r="U10" s="405"/>
      <c r="V10" s="405"/>
      <c r="W10" s="405"/>
      <c r="X10" s="405"/>
      <c r="Y10" s="405"/>
      <c r="Z10" s="405"/>
    </row>
    <row r="11" spans="1:26">
      <c r="A11" s="1854"/>
      <c r="B11" s="1854"/>
      <c r="C11" s="1854"/>
      <c r="D11" s="1854"/>
      <c r="E11" s="1854"/>
      <c r="F11" s="1854"/>
      <c r="G11" s="1854"/>
      <c r="H11" s="1854"/>
      <c r="I11" s="1854"/>
      <c r="J11" s="174"/>
      <c r="K11" s="174"/>
    </row>
    <row r="12" spans="1:26" ht="13.5" customHeight="1">
      <c r="A12" s="5928" t="s">
        <v>4739</v>
      </c>
      <c r="B12" s="5928"/>
      <c r="C12" s="5928"/>
      <c r="D12" s="5928"/>
      <c r="E12" s="5928"/>
      <c r="F12" s="5928"/>
      <c r="G12" s="5928"/>
      <c r="H12" s="5928"/>
      <c r="I12" s="5928"/>
      <c r="J12" s="268"/>
      <c r="K12" s="268"/>
      <c r="L12" s="405"/>
      <c r="M12" s="405"/>
      <c r="N12" s="405"/>
      <c r="O12" s="405"/>
      <c r="P12" s="405"/>
      <c r="Q12" s="405"/>
      <c r="R12" s="405"/>
      <c r="S12" s="405"/>
      <c r="T12" s="405"/>
      <c r="U12" s="405"/>
      <c r="V12" s="405"/>
      <c r="W12" s="405"/>
      <c r="X12" s="405"/>
      <c r="Y12" s="405"/>
      <c r="Z12" s="405"/>
    </row>
    <row r="13" spans="1:26" ht="54" customHeight="1">
      <c r="A13" s="5926" t="s">
        <v>4738</v>
      </c>
      <c r="B13" s="5926"/>
      <c r="C13" s="5926"/>
      <c r="D13" s="5926"/>
      <c r="E13" s="5926"/>
      <c r="F13" s="5926"/>
      <c r="G13" s="5926"/>
      <c r="H13" s="5926"/>
      <c r="I13" s="5926"/>
      <c r="J13" s="268"/>
      <c r="K13" s="268"/>
      <c r="L13" s="405"/>
      <c r="M13" s="405"/>
      <c r="N13" s="405"/>
      <c r="O13" s="405"/>
      <c r="P13" s="405"/>
      <c r="Q13" s="405"/>
      <c r="R13" s="405"/>
      <c r="S13" s="405"/>
      <c r="T13" s="405"/>
      <c r="U13" s="405"/>
      <c r="V13" s="405"/>
      <c r="W13" s="405"/>
      <c r="X13" s="405"/>
      <c r="Y13" s="405"/>
      <c r="Z13" s="405"/>
    </row>
    <row r="14" spans="1:26" ht="31.5" customHeight="1">
      <c r="A14" s="5927" t="s">
        <v>4737</v>
      </c>
      <c r="B14" s="5927"/>
      <c r="C14" s="5927"/>
      <c r="D14" s="5927"/>
      <c r="E14" s="5927"/>
      <c r="F14" s="5927"/>
      <c r="G14" s="5927"/>
      <c r="H14" s="5927"/>
      <c r="I14" s="5927"/>
      <c r="J14" s="268"/>
      <c r="K14" s="268"/>
      <c r="L14" s="405"/>
      <c r="M14" s="405"/>
      <c r="N14" s="405"/>
      <c r="O14" s="405"/>
      <c r="P14" s="405"/>
      <c r="Q14" s="405"/>
      <c r="R14" s="405"/>
      <c r="S14" s="405"/>
      <c r="T14" s="405"/>
      <c r="U14" s="405"/>
      <c r="V14" s="405"/>
      <c r="W14" s="405"/>
      <c r="X14" s="405"/>
      <c r="Y14" s="405"/>
      <c r="Z14" s="405"/>
    </row>
    <row r="15" spans="1:26" ht="13.5" customHeight="1">
      <c r="A15" s="3464" t="s">
        <v>4736</v>
      </c>
      <c r="B15" s="268"/>
      <c r="C15" s="3465">
        <v>36435</v>
      </c>
      <c r="D15" s="3466"/>
      <c r="E15" s="3466"/>
      <c r="F15" s="3466"/>
      <c r="G15" s="3466"/>
      <c r="H15" s="3466"/>
      <c r="I15" s="3466"/>
      <c r="J15" s="268"/>
      <c r="K15" s="174"/>
      <c r="N15" s="405"/>
      <c r="O15" s="405"/>
      <c r="P15" s="405"/>
      <c r="Q15" s="405"/>
      <c r="R15" s="405"/>
      <c r="S15" s="405"/>
      <c r="T15" s="405"/>
      <c r="U15" s="405"/>
      <c r="V15" s="405"/>
      <c r="W15" s="405"/>
      <c r="X15" s="405"/>
      <c r="Y15" s="405"/>
      <c r="Z15" s="405"/>
    </row>
    <row r="16" spans="1:26" ht="13.5" customHeight="1">
      <c r="A16" s="3464" t="s">
        <v>3378</v>
      </c>
      <c r="B16" s="268"/>
      <c r="C16" s="268" t="s">
        <v>4735</v>
      </c>
      <c r="D16" s="3466"/>
      <c r="E16" s="3466"/>
      <c r="F16" s="3466"/>
      <c r="G16" s="3466"/>
      <c r="H16" s="3466"/>
      <c r="I16" s="3466"/>
      <c r="J16" s="268"/>
      <c r="K16" s="174"/>
      <c r="N16" s="405"/>
      <c r="O16" s="405"/>
      <c r="P16" s="405"/>
      <c r="Q16" s="405"/>
      <c r="R16" s="405"/>
      <c r="S16" s="405"/>
      <c r="T16" s="405"/>
      <c r="U16" s="405"/>
      <c r="V16" s="405"/>
      <c r="W16" s="405"/>
      <c r="X16" s="405"/>
      <c r="Y16" s="405"/>
      <c r="Z16" s="405"/>
    </row>
    <row r="17" spans="1:26" ht="13.5" customHeight="1">
      <c r="A17" s="3464" t="s">
        <v>3532</v>
      </c>
      <c r="B17" s="268"/>
      <c r="C17" s="268" t="s">
        <v>4734</v>
      </c>
      <c r="D17" s="3466"/>
      <c r="E17" s="3466"/>
      <c r="F17" s="3466"/>
      <c r="G17" s="3466"/>
      <c r="H17" s="3466"/>
      <c r="I17" s="3466"/>
      <c r="J17" s="268"/>
      <c r="K17" s="174"/>
      <c r="N17" s="405"/>
      <c r="O17" s="405"/>
      <c r="P17" s="405"/>
      <c r="Q17" s="405"/>
      <c r="R17" s="405"/>
      <c r="S17" s="405"/>
      <c r="T17" s="405"/>
      <c r="U17" s="405"/>
      <c r="V17" s="405"/>
      <c r="W17" s="405"/>
      <c r="X17" s="405"/>
      <c r="Y17" s="405"/>
      <c r="Z17" s="405"/>
    </row>
    <row r="18" spans="1:26" ht="13.5" customHeight="1">
      <c r="A18" s="3464" t="s">
        <v>4733</v>
      </c>
      <c r="B18" s="268"/>
      <c r="C18" s="268" t="s">
        <v>4732</v>
      </c>
      <c r="D18" s="3466"/>
      <c r="E18" s="3466"/>
      <c r="F18" s="3466"/>
      <c r="G18" s="3466"/>
      <c r="H18" s="3466"/>
      <c r="I18" s="3466"/>
      <c r="J18" s="268"/>
      <c r="K18" s="174"/>
      <c r="N18" s="405"/>
      <c r="O18" s="405"/>
      <c r="P18" s="405"/>
      <c r="Q18" s="405"/>
      <c r="R18" s="405"/>
      <c r="S18" s="405"/>
      <c r="T18" s="405"/>
      <c r="U18" s="405"/>
      <c r="V18" s="405"/>
      <c r="W18" s="405"/>
      <c r="X18" s="405"/>
      <c r="Y18" s="405"/>
      <c r="Z18" s="405"/>
    </row>
    <row r="19" spans="1:26">
      <c r="A19" s="1854"/>
      <c r="B19" s="1854"/>
      <c r="C19" s="1854"/>
      <c r="D19" s="1854"/>
      <c r="E19" s="1854"/>
      <c r="F19" s="1854"/>
      <c r="G19" s="1854"/>
      <c r="H19" s="1854"/>
      <c r="I19" s="1854"/>
      <c r="J19" s="174"/>
      <c r="K19" s="174"/>
    </row>
    <row r="20" spans="1:26" ht="13.5" customHeight="1">
      <c r="A20" s="3464" t="s">
        <v>3537</v>
      </c>
      <c r="B20" s="3464" t="s">
        <v>4722</v>
      </c>
      <c r="C20" s="268" t="s">
        <v>4731</v>
      </c>
      <c r="D20" s="3466"/>
      <c r="E20" s="3466"/>
      <c r="F20" s="3466"/>
      <c r="G20" s="3466"/>
      <c r="H20" s="3466"/>
      <c r="I20" s="3466"/>
      <c r="J20" s="268"/>
      <c r="K20" s="174"/>
      <c r="N20" s="405"/>
      <c r="O20" s="405"/>
      <c r="P20" s="405"/>
      <c r="Q20" s="405"/>
      <c r="R20" s="405"/>
      <c r="S20" s="405"/>
      <c r="T20" s="405"/>
      <c r="U20" s="405"/>
      <c r="V20" s="405"/>
      <c r="W20" s="405"/>
      <c r="X20" s="405"/>
      <c r="Y20" s="405"/>
      <c r="Z20" s="405"/>
    </row>
    <row r="21" spans="1:26" ht="13.5" customHeight="1">
      <c r="A21" s="3464" t="s">
        <v>4730</v>
      </c>
      <c r="B21" s="3464" t="s">
        <v>4722</v>
      </c>
      <c r="C21" s="268" t="s">
        <v>4729</v>
      </c>
      <c r="D21" s="3466"/>
      <c r="E21" s="3466"/>
      <c r="F21" s="3466"/>
      <c r="G21" s="3466"/>
      <c r="H21" s="3466"/>
      <c r="I21" s="3466"/>
      <c r="J21" s="268"/>
      <c r="K21" s="174"/>
      <c r="N21" s="405"/>
      <c r="O21" s="405"/>
      <c r="P21" s="405"/>
      <c r="Q21" s="405"/>
      <c r="R21" s="405"/>
      <c r="S21" s="405"/>
      <c r="T21" s="405"/>
      <c r="U21" s="405"/>
      <c r="V21" s="405"/>
      <c r="W21" s="405"/>
      <c r="X21" s="405"/>
      <c r="Y21" s="405"/>
      <c r="Z21" s="405"/>
    </row>
    <row r="22" spans="1:26" ht="13.5" customHeight="1">
      <c r="A22" s="3464"/>
      <c r="B22" s="3464"/>
      <c r="C22" s="268" t="s">
        <v>4728</v>
      </c>
      <c r="D22" s="3466"/>
      <c r="E22" s="3466"/>
      <c r="F22" s="3466"/>
      <c r="G22" s="3466"/>
      <c r="H22" s="3466"/>
      <c r="I22" s="3466"/>
      <c r="J22" s="268"/>
      <c r="K22" s="174"/>
      <c r="N22" s="405"/>
      <c r="O22" s="405"/>
      <c r="P22" s="405"/>
      <c r="Q22" s="405"/>
      <c r="R22" s="405"/>
      <c r="S22" s="405"/>
      <c r="T22" s="405"/>
      <c r="U22" s="405"/>
      <c r="V22" s="405"/>
      <c r="W22" s="405"/>
      <c r="X22" s="405"/>
      <c r="Y22" s="405"/>
      <c r="Z22" s="405"/>
    </row>
    <row r="23" spans="1:26" ht="13.5" customHeight="1">
      <c r="A23" s="3464" t="s">
        <v>4727</v>
      </c>
      <c r="B23" s="3464" t="s">
        <v>4722</v>
      </c>
      <c r="C23" s="268" t="s">
        <v>4726</v>
      </c>
      <c r="D23" s="3466"/>
      <c r="E23" s="3466"/>
      <c r="F23" s="3466"/>
      <c r="G23" s="3466"/>
      <c r="H23" s="3466"/>
      <c r="I23" s="3466"/>
      <c r="J23" s="268"/>
      <c r="K23" s="174"/>
      <c r="N23" s="405"/>
      <c r="O23" s="405"/>
      <c r="P23" s="405"/>
      <c r="Q23" s="405"/>
      <c r="R23" s="405"/>
      <c r="S23" s="405"/>
      <c r="T23" s="405"/>
      <c r="U23" s="405"/>
      <c r="V23" s="405"/>
      <c r="W23" s="405"/>
      <c r="X23" s="405"/>
      <c r="Y23" s="405"/>
      <c r="Z23" s="405"/>
    </row>
    <row r="24" spans="1:26" ht="13.5" customHeight="1">
      <c r="A24" s="3464" t="s">
        <v>4725</v>
      </c>
      <c r="B24" s="3464" t="s">
        <v>4722</v>
      </c>
      <c r="C24" s="268" t="s">
        <v>4724</v>
      </c>
      <c r="D24" s="3466"/>
      <c r="E24" s="3466"/>
      <c r="F24" s="3466"/>
      <c r="G24" s="3466"/>
      <c r="H24" s="3466"/>
      <c r="I24" s="3466"/>
      <c r="J24" s="268"/>
      <c r="K24" s="174"/>
      <c r="N24" s="405"/>
      <c r="O24" s="405"/>
      <c r="P24" s="405"/>
      <c r="Q24" s="405"/>
      <c r="R24" s="405"/>
      <c r="S24" s="405"/>
      <c r="T24" s="405"/>
      <c r="U24" s="405"/>
      <c r="V24" s="405"/>
      <c r="W24" s="405"/>
      <c r="X24" s="405"/>
      <c r="Y24" s="405"/>
      <c r="Z24" s="405"/>
    </row>
    <row r="25" spans="1:26" ht="13.5" customHeight="1">
      <c r="A25" s="3464" t="s">
        <v>4723</v>
      </c>
      <c r="B25" s="3464" t="s">
        <v>4722</v>
      </c>
      <c r="C25" s="268" t="s">
        <v>4721</v>
      </c>
      <c r="D25" s="3466"/>
      <c r="E25" s="3466"/>
      <c r="F25" s="3466"/>
      <c r="G25" s="3466"/>
      <c r="H25" s="3466"/>
      <c r="I25" s="3466"/>
      <c r="J25" s="268"/>
      <c r="K25" s="174"/>
      <c r="N25" s="405"/>
      <c r="O25" s="405"/>
      <c r="P25" s="405"/>
      <c r="Q25" s="405"/>
      <c r="R25" s="405"/>
      <c r="S25" s="405"/>
      <c r="T25" s="405"/>
      <c r="U25" s="405"/>
      <c r="V25" s="405"/>
      <c r="W25" s="405"/>
      <c r="X25" s="405"/>
      <c r="Y25" s="405"/>
      <c r="Z25" s="405"/>
    </row>
    <row r="26" spans="1:26">
      <c r="A26" s="1854"/>
      <c r="B26" s="1854"/>
      <c r="C26" s="1854"/>
      <c r="D26" s="1854"/>
      <c r="E26" s="1854"/>
      <c r="F26" s="1854"/>
      <c r="G26" s="1854"/>
      <c r="H26" s="1854"/>
      <c r="I26" s="1854"/>
      <c r="J26" s="174"/>
      <c r="K26" s="174"/>
    </row>
    <row r="27" spans="1:26" ht="13.5" customHeight="1">
      <c r="A27" s="174"/>
      <c r="B27" s="3466"/>
      <c r="C27" s="3466"/>
      <c r="D27" s="3466"/>
      <c r="E27" s="3466"/>
      <c r="F27" s="3466"/>
      <c r="G27" s="3466"/>
      <c r="H27" s="3466"/>
      <c r="I27" s="3468" t="s">
        <v>4708</v>
      </c>
      <c r="J27" s="268"/>
      <c r="K27" s="268"/>
      <c r="L27" s="405"/>
      <c r="M27" s="405"/>
      <c r="N27" s="405"/>
      <c r="O27" s="405"/>
      <c r="P27" s="405"/>
      <c r="Q27" s="405"/>
      <c r="R27" s="405"/>
      <c r="S27" s="405"/>
      <c r="T27" s="405"/>
      <c r="U27" s="405"/>
      <c r="V27" s="405"/>
      <c r="W27" s="405"/>
      <c r="X27" s="405"/>
      <c r="Y27" s="405"/>
      <c r="Z27" s="405"/>
    </row>
    <row r="28" spans="1:26">
      <c r="A28" s="174"/>
      <c r="B28" s="174"/>
      <c r="C28" s="174"/>
      <c r="D28" s="174"/>
      <c r="E28" s="174"/>
      <c r="F28" s="174"/>
      <c r="G28" s="174"/>
      <c r="H28" s="174"/>
      <c r="I28" s="174"/>
      <c r="J28" s="174"/>
      <c r="K28" s="174"/>
    </row>
    <row r="29" spans="1:26">
      <c r="A29" s="267"/>
      <c r="B29" s="267"/>
      <c r="C29" s="267"/>
      <c r="D29" s="267"/>
      <c r="E29" s="267"/>
      <c r="F29" s="267"/>
      <c r="G29" s="267"/>
      <c r="H29" s="267"/>
      <c r="I29" s="267"/>
    </row>
    <row r="30" spans="1:26">
      <c r="A30" s="267"/>
      <c r="B30" s="267"/>
      <c r="C30" s="267"/>
      <c r="D30" s="267"/>
      <c r="E30" s="267"/>
      <c r="F30" s="267"/>
      <c r="G30" s="267"/>
      <c r="H30" s="267"/>
      <c r="I30" s="267"/>
    </row>
  </sheetData>
  <mergeCells count="6">
    <mergeCell ref="A14:I14"/>
    <mergeCell ref="A4:H4"/>
    <mergeCell ref="A5:I5"/>
    <mergeCell ref="A6:I6"/>
    <mergeCell ref="A12:I12"/>
    <mergeCell ref="A13:I13"/>
  </mergeCells>
  <phoneticPr fontId="2"/>
  <hyperlinks>
    <hyperlink ref="K2" location="目次!F93" display="目　次" xr:uid="{00000000-0004-0000-5000-000000000000}"/>
  </hyperlinks>
  <pageMargins left="0.75" right="0.75" top="1" bottom="1" header="0.5" footer="0.5"/>
  <pageSetup paperSize="9" scale="98" orientation="portrait" horizontalDpi="4294967292" verticalDpi="4294967292"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J46"/>
  <sheetViews>
    <sheetView showGridLines="0" workbookViewId="0">
      <selection activeCell="J2" sqref="J2"/>
    </sheetView>
  </sheetViews>
  <sheetFormatPr defaultRowHeight="12.75"/>
  <cols>
    <col min="1" max="1" width="9.625" style="64" customWidth="1"/>
    <col min="2" max="7" width="8.25" style="64" customWidth="1"/>
    <col min="8" max="8" width="9.625" style="64" customWidth="1"/>
    <col min="9" max="16384" width="9" style="64"/>
  </cols>
  <sheetData>
    <row r="1" spans="1:10" ht="17.25" customHeight="1" thickBot="1">
      <c r="A1" s="128" t="s">
        <v>4750</v>
      </c>
      <c r="H1" s="4065" t="s">
        <v>4720</v>
      </c>
    </row>
    <row r="2" spans="1:10" s="65" customFormat="1" ht="20.100000000000001" customHeight="1">
      <c r="A2" s="4121" t="s">
        <v>300</v>
      </c>
      <c r="B2" s="5722" t="s">
        <v>4719</v>
      </c>
      <c r="C2" s="5929"/>
      <c r="D2" s="5722" t="s">
        <v>4718</v>
      </c>
      <c r="E2" s="5929"/>
      <c r="F2" s="5722" t="s">
        <v>897</v>
      </c>
      <c r="G2" s="5929"/>
      <c r="H2" s="5930" t="s">
        <v>387</v>
      </c>
      <c r="I2" s="139"/>
      <c r="J2" s="5207" t="s">
        <v>8125</v>
      </c>
    </row>
    <row r="3" spans="1:10" s="65" customFormat="1" ht="20.100000000000001" customHeight="1">
      <c r="A3" s="250" t="s">
        <v>4749</v>
      </c>
      <c r="B3" s="2559" t="s">
        <v>3568</v>
      </c>
      <c r="C3" s="2270" t="s">
        <v>4717</v>
      </c>
      <c r="D3" s="2559" t="s">
        <v>3568</v>
      </c>
      <c r="E3" s="2270" t="s">
        <v>4717</v>
      </c>
      <c r="F3" s="2559" t="s">
        <v>3568</v>
      </c>
      <c r="G3" s="2270" t="s">
        <v>4717</v>
      </c>
      <c r="H3" s="5640"/>
      <c r="I3" s="139"/>
    </row>
    <row r="4" spans="1:10" ht="20.100000000000001" customHeight="1">
      <c r="A4" s="2562" t="s">
        <v>305</v>
      </c>
      <c r="B4" s="2563">
        <v>942</v>
      </c>
      <c r="C4" s="2563">
        <v>33</v>
      </c>
      <c r="D4" s="2563">
        <v>277</v>
      </c>
      <c r="E4" s="2563">
        <v>0</v>
      </c>
      <c r="F4" s="2563">
        <v>1219</v>
      </c>
      <c r="G4" s="2563">
        <v>33</v>
      </c>
      <c r="H4" s="2560">
        <v>1252</v>
      </c>
      <c r="I4" s="3"/>
    </row>
    <row r="5" spans="1:10" ht="20.100000000000001" customHeight="1">
      <c r="A5" s="2564">
        <v>2</v>
      </c>
      <c r="B5" s="2560">
        <v>515</v>
      </c>
      <c r="C5" s="2560">
        <v>21</v>
      </c>
      <c r="D5" s="2560">
        <v>46</v>
      </c>
      <c r="E5" s="2560">
        <v>30</v>
      </c>
      <c r="F5" s="2560">
        <v>561</v>
      </c>
      <c r="G5" s="2560">
        <v>51</v>
      </c>
      <c r="H5" s="2560">
        <v>612</v>
      </c>
      <c r="I5" s="3"/>
    </row>
    <row r="6" spans="1:10" ht="20.100000000000001" customHeight="1">
      <c r="A6" s="2565">
        <v>3</v>
      </c>
      <c r="B6" s="2561">
        <v>530</v>
      </c>
      <c r="C6" s="2561">
        <v>29</v>
      </c>
      <c r="D6" s="2561">
        <v>77</v>
      </c>
      <c r="E6" s="2561">
        <v>1</v>
      </c>
      <c r="F6" s="2561">
        <v>607</v>
      </c>
      <c r="G6" s="2561">
        <v>30</v>
      </c>
      <c r="H6" s="2561">
        <v>637</v>
      </c>
      <c r="I6" s="3"/>
    </row>
    <row r="7" spans="1:10" ht="20.100000000000001" customHeight="1">
      <c r="A7" s="3093">
        <v>4</v>
      </c>
      <c r="B7" s="2561">
        <v>734</v>
      </c>
      <c r="C7" s="2561">
        <v>26</v>
      </c>
      <c r="D7" s="2561">
        <v>96</v>
      </c>
      <c r="E7" s="2561">
        <v>0</v>
      </c>
      <c r="F7" s="2561">
        <v>830</v>
      </c>
      <c r="G7" s="2561">
        <v>26</v>
      </c>
      <c r="H7" s="2561">
        <v>856</v>
      </c>
      <c r="I7" s="3"/>
    </row>
    <row r="8" spans="1:10" ht="20.100000000000001" customHeight="1">
      <c r="A8" s="3093">
        <v>5</v>
      </c>
      <c r="B8" s="2561">
        <v>961</v>
      </c>
      <c r="C8" s="2561">
        <v>33</v>
      </c>
      <c r="D8" s="2561">
        <v>252</v>
      </c>
      <c r="E8" s="2561">
        <v>0</v>
      </c>
      <c r="F8" s="2561">
        <v>1213</v>
      </c>
      <c r="G8" s="2561">
        <v>33</v>
      </c>
      <c r="H8" s="2561">
        <v>1246</v>
      </c>
      <c r="I8" s="3"/>
    </row>
    <row r="9" spans="1:10" ht="20.100000000000001" customHeight="1" thickBot="1">
      <c r="A9" s="3094">
        <v>6</v>
      </c>
      <c r="B9" s="3095">
        <v>1400</v>
      </c>
      <c r="C9" s="3095">
        <v>48</v>
      </c>
      <c r="D9" s="3095">
        <v>237</v>
      </c>
      <c r="E9" s="3095">
        <v>9</v>
      </c>
      <c r="F9" s="3095">
        <v>1637</v>
      </c>
      <c r="G9" s="3095">
        <v>57</v>
      </c>
      <c r="H9" s="3095">
        <v>1694</v>
      </c>
      <c r="I9" s="3"/>
    </row>
    <row r="10" spans="1:10" ht="20.100000000000001" customHeight="1">
      <c r="A10" s="3"/>
      <c r="B10" s="1291"/>
      <c r="C10" s="1291"/>
      <c r="D10" s="1291"/>
      <c r="E10" s="1291"/>
      <c r="F10" s="1291"/>
      <c r="G10" s="3"/>
      <c r="H10" s="4062" t="s">
        <v>4716</v>
      </c>
      <c r="I10" s="3"/>
    </row>
    <row r="11" spans="1:10" ht="13.5" customHeight="1">
      <c r="A11" s="3"/>
      <c r="B11" s="3"/>
      <c r="C11" s="3"/>
      <c r="D11" s="3"/>
      <c r="E11" s="3"/>
      <c r="F11" s="3"/>
      <c r="G11" s="3"/>
      <c r="H11" s="3"/>
      <c r="I11" s="3"/>
    </row>
    <row r="12" spans="1:10" ht="13.5" customHeight="1">
      <c r="A12" s="3"/>
      <c r="B12" s="3"/>
      <c r="C12" s="3"/>
      <c r="D12" s="3"/>
      <c r="E12" s="3"/>
      <c r="F12" s="3"/>
      <c r="G12" s="3"/>
      <c r="H12" s="3"/>
      <c r="I12" s="3"/>
    </row>
    <row r="13" spans="1:10" ht="13.5" customHeight="1"/>
    <row r="14" spans="1:10" ht="13.5" customHeight="1"/>
    <row r="15" spans="1:10" ht="13.5" customHeight="1"/>
    <row r="16" spans="1:10" ht="13.5" customHeight="1"/>
    <row r="17" spans="7:7" ht="13.5" customHeight="1"/>
    <row r="18" spans="7:7" ht="13.5" customHeight="1"/>
    <row r="19" spans="7:7" ht="13.5" customHeight="1">
      <c r="G19" s="106"/>
    </row>
    <row r="20" spans="7:7" ht="13.5" customHeight="1">
      <c r="G20" s="106"/>
    </row>
    <row r="21" spans="7:7" ht="15" customHeight="1"/>
    <row r="22" spans="7:7" ht="15.95" customHeight="1"/>
    <row r="23" spans="7:7" ht="15.95" customHeight="1"/>
    <row r="24" spans="7:7" ht="15.95" customHeight="1"/>
    <row r="25" spans="7:7" ht="15.95" customHeight="1"/>
    <row r="26" spans="7:7" ht="15.95" customHeight="1"/>
    <row r="27" spans="7:7" ht="15.95" customHeight="1"/>
    <row r="28" spans="7:7" ht="15.95" customHeight="1"/>
    <row r="29" spans="7:7" ht="15.95" customHeight="1"/>
    <row r="30" spans="7:7" ht="15.95" customHeight="1"/>
    <row r="31" spans="7:7" ht="15.95" customHeight="1"/>
    <row r="32" spans="7:7"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sheetData>
  <mergeCells count="4">
    <mergeCell ref="B2:C2"/>
    <mergeCell ref="D2:E2"/>
    <mergeCell ref="F2:G2"/>
    <mergeCell ref="H2:H3"/>
  </mergeCells>
  <phoneticPr fontId="2"/>
  <hyperlinks>
    <hyperlink ref="J2" location="目次!F94" display="目　次" xr:uid="{00000000-0004-0000-5100-000000000000}"/>
  </hyperlinks>
  <pageMargins left="0.9055118110236221" right="0.9055118110236221" top="0.98425196850393704" bottom="0.98425196850393704" header="0.51181102362204722" footer="0.51181102362204722"/>
  <pageSetup paperSize="9"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11"/>
  <sheetViews>
    <sheetView showGridLines="0" zoomScaleNormal="100" workbookViewId="0">
      <selection activeCell="K2" sqref="K2"/>
    </sheetView>
  </sheetViews>
  <sheetFormatPr defaultRowHeight="18.75"/>
  <cols>
    <col min="1" max="9" width="9" style="173"/>
    <col min="10" max="10" width="7" style="173" customWidth="1"/>
    <col min="11" max="16384" width="9" style="173"/>
  </cols>
  <sheetData>
    <row r="1" spans="1:18" ht="14.25" customHeight="1">
      <c r="A1" s="5932" t="s">
        <v>4753</v>
      </c>
      <c r="B1" s="5932"/>
      <c r="C1" s="5932"/>
      <c r="D1" s="5932"/>
      <c r="E1" s="5932"/>
      <c r="F1" s="5932"/>
      <c r="G1" s="5932"/>
      <c r="H1" s="5932"/>
      <c r="I1" s="5932"/>
      <c r="J1" s="268"/>
      <c r="K1" s="268"/>
      <c r="L1" s="405"/>
      <c r="M1" s="405"/>
      <c r="N1" s="405"/>
      <c r="O1" s="405"/>
      <c r="P1" s="405"/>
    </row>
    <row r="2" spans="1:18" ht="60" customHeight="1">
      <c r="A2" s="5926" t="s">
        <v>4752</v>
      </c>
      <c r="B2" s="5926"/>
      <c r="C2" s="5926"/>
      <c r="D2" s="5926"/>
      <c r="E2" s="5926"/>
      <c r="F2" s="5926"/>
      <c r="G2" s="5926"/>
      <c r="H2" s="5926"/>
      <c r="I2" s="5926"/>
      <c r="J2" s="268"/>
      <c r="K2" s="5123" t="s">
        <v>8127</v>
      </c>
      <c r="L2" s="405"/>
      <c r="M2" s="405"/>
      <c r="N2" s="405"/>
      <c r="O2" s="405"/>
      <c r="P2" s="405"/>
    </row>
    <row r="3" spans="1:18" ht="39.75" customHeight="1">
      <c r="A3" s="5933" t="s">
        <v>7017</v>
      </c>
      <c r="B3" s="5933"/>
      <c r="C3" s="5933"/>
      <c r="D3" s="5933"/>
      <c r="E3" s="5933"/>
      <c r="F3" s="5933"/>
      <c r="G3" s="5933"/>
      <c r="H3" s="5933"/>
      <c r="I3" s="5933"/>
      <c r="J3" s="268"/>
      <c r="K3" s="268"/>
      <c r="L3" s="405"/>
      <c r="M3" s="405"/>
      <c r="N3" s="405"/>
      <c r="O3" s="405"/>
      <c r="P3" s="405"/>
      <c r="Q3" s="405"/>
      <c r="R3" s="405"/>
    </row>
    <row r="4" spans="1:18" ht="13.5" customHeight="1">
      <c r="A4" s="268"/>
      <c r="B4" s="268"/>
      <c r="C4" s="268"/>
      <c r="D4" s="268"/>
      <c r="E4" s="268"/>
      <c r="F4" s="268"/>
      <c r="G4" s="268"/>
      <c r="H4" s="268"/>
      <c r="I4" s="268"/>
      <c r="J4" s="268"/>
      <c r="K4" s="1854"/>
      <c r="L4" s="539"/>
      <c r="M4" s="539"/>
      <c r="N4" s="539"/>
      <c r="O4" s="539"/>
      <c r="P4" s="539"/>
      <c r="Q4" s="405"/>
      <c r="R4" s="405"/>
    </row>
    <row r="5" spans="1:18" ht="13.5" customHeight="1">
      <c r="A5" s="268"/>
      <c r="B5" s="4063"/>
      <c r="C5" s="268"/>
      <c r="D5" s="268"/>
      <c r="E5" s="268"/>
      <c r="F5" s="268"/>
      <c r="G5" s="268"/>
      <c r="H5" s="268"/>
      <c r="I5" s="268"/>
      <c r="J5" s="268"/>
      <c r="K5" s="1854"/>
      <c r="L5" s="539"/>
      <c r="M5" s="539"/>
      <c r="N5" s="539"/>
      <c r="O5" s="539"/>
      <c r="P5" s="539"/>
      <c r="Q5" s="405"/>
      <c r="R5" s="405"/>
    </row>
    <row r="6" spans="1:18" ht="13.5" customHeight="1">
      <c r="A6" s="268"/>
      <c r="B6" s="268"/>
      <c r="C6" s="268"/>
      <c r="D6" s="268"/>
      <c r="E6" s="268"/>
      <c r="F6" s="268"/>
      <c r="G6" s="268"/>
      <c r="H6" s="268"/>
      <c r="I6" s="268"/>
      <c r="J6" s="268"/>
      <c r="K6" s="1854"/>
      <c r="L6" s="539"/>
      <c r="M6" s="539"/>
      <c r="N6" s="539"/>
      <c r="O6" s="539"/>
      <c r="P6" s="539"/>
      <c r="Q6" s="405"/>
      <c r="R6" s="405"/>
    </row>
    <row r="7" spans="1:18">
      <c r="A7" s="5931"/>
      <c r="B7" s="5931"/>
      <c r="C7" s="5931"/>
      <c r="D7" s="5931"/>
      <c r="E7" s="5931"/>
      <c r="F7" s="5931"/>
      <c r="G7" s="5931"/>
      <c r="H7" s="5931"/>
      <c r="I7" s="5931"/>
      <c r="J7" s="174"/>
      <c r="K7" s="268"/>
      <c r="L7" s="405"/>
      <c r="M7" s="405"/>
      <c r="N7" s="405"/>
      <c r="O7" s="405"/>
      <c r="P7" s="405"/>
      <c r="Q7" s="405"/>
      <c r="R7" s="405"/>
    </row>
    <row r="8" spans="1:18" ht="13.5" customHeight="1">
      <c r="A8" s="174"/>
      <c r="B8" s="268"/>
      <c r="C8" s="268"/>
      <c r="D8" s="268"/>
      <c r="E8" s="268"/>
      <c r="F8" s="268"/>
      <c r="G8" s="268"/>
      <c r="H8" s="268"/>
      <c r="I8" s="2328" t="s">
        <v>4708</v>
      </c>
      <c r="J8" s="268"/>
      <c r="K8" s="268"/>
      <c r="L8" s="405"/>
      <c r="M8" s="405"/>
      <c r="N8" s="405"/>
      <c r="O8" s="405"/>
      <c r="P8" s="405"/>
      <c r="Q8" s="405"/>
      <c r="R8" s="405"/>
    </row>
    <row r="9" spans="1:18">
      <c r="A9" s="4046"/>
      <c r="B9" s="174"/>
      <c r="C9" s="174"/>
      <c r="D9" s="174"/>
      <c r="E9" s="174"/>
      <c r="F9" s="174"/>
      <c r="G9" s="174"/>
      <c r="H9" s="174"/>
      <c r="I9" s="174"/>
      <c r="J9" s="174"/>
      <c r="K9" s="268"/>
      <c r="L9" s="405"/>
      <c r="M9" s="405"/>
      <c r="N9" s="405"/>
      <c r="O9" s="405"/>
      <c r="P9" s="405"/>
      <c r="Q9" s="405"/>
      <c r="R9" s="405"/>
    </row>
    <row r="10" spans="1:18">
      <c r="A10" s="267"/>
      <c r="B10" s="267"/>
      <c r="C10" s="267"/>
      <c r="D10" s="267"/>
      <c r="E10" s="267"/>
      <c r="F10" s="267"/>
      <c r="G10" s="267"/>
      <c r="H10" s="267"/>
      <c r="I10" s="267"/>
      <c r="K10" s="405"/>
      <c r="L10" s="405"/>
      <c r="M10" s="405"/>
      <c r="N10" s="405"/>
      <c r="O10" s="405"/>
      <c r="P10" s="405"/>
      <c r="Q10" s="405"/>
      <c r="R10" s="405"/>
    </row>
    <row r="11" spans="1:18">
      <c r="A11" s="267"/>
      <c r="B11" s="267"/>
      <c r="C11" s="267"/>
      <c r="D11" s="267"/>
      <c r="E11" s="267"/>
      <c r="F11" s="267"/>
      <c r="G11" s="267"/>
      <c r="H11" s="267"/>
      <c r="I11" s="267"/>
      <c r="K11" s="405"/>
      <c r="L11" s="405"/>
      <c r="M11" s="405"/>
      <c r="N11" s="405"/>
      <c r="O11" s="405"/>
      <c r="P11" s="405"/>
      <c r="Q11" s="405"/>
      <c r="R11" s="405"/>
    </row>
  </sheetData>
  <mergeCells count="4">
    <mergeCell ref="A7:I7"/>
    <mergeCell ref="A1:I1"/>
    <mergeCell ref="A2:I2"/>
    <mergeCell ref="A3:I3"/>
  </mergeCells>
  <phoneticPr fontId="2"/>
  <hyperlinks>
    <hyperlink ref="K2" location="目次!F95" display="目　次　" xr:uid="{00000000-0004-0000-5200-000000000000}"/>
  </hyperlinks>
  <pageMargins left="0.75" right="0.75" top="1" bottom="1" header="0.5" footer="0.5"/>
  <pageSetup paperSize="9" orientation="landscape" horizontalDpi="1200"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P20"/>
  <sheetViews>
    <sheetView showGridLines="0" zoomScaleNormal="100" workbookViewId="0">
      <selection activeCell="J2" sqref="J2"/>
    </sheetView>
  </sheetViews>
  <sheetFormatPr defaultRowHeight="18.75"/>
  <cols>
    <col min="1" max="1" width="9" style="173"/>
    <col min="2" max="2" width="16.125" style="173" bestFit="1" customWidth="1"/>
    <col min="3" max="3" width="9" style="173"/>
    <col min="4" max="4" width="16.125" style="173" bestFit="1" customWidth="1"/>
    <col min="5" max="16384" width="9" style="173"/>
  </cols>
  <sheetData>
    <row r="1" spans="1:16" ht="14.25" customHeight="1">
      <c r="A1" s="5937" t="s">
        <v>7114</v>
      </c>
      <c r="B1" s="5937"/>
      <c r="C1" s="5937"/>
      <c r="D1" s="5937"/>
      <c r="E1" s="5937"/>
      <c r="F1" s="5937"/>
      <c r="G1" s="5937"/>
      <c r="H1" s="5937"/>
      <c r="I1" s="3469"/>
      <c r="J1" s="268"/>
      <c r="K1" s="405"/>
      <c r="L1" s="405"/>
      <c r="M1" s="405"/>
      <c r="N1" s="405"/>
      <c r="O1" s="405"/>
      <c r="P1" s="405"/>
    </row>
    <row r="2" spans="1:16">
      <c r="A2" s="5935"/>
      <c r="B2" s="5935"/>
      <c r="C2" s="5935"/>
      <c r="D2" s="5935"/>
      <c r="E2" s="5935"/>
      <c r="F2" s="5935"/>
      <c r="G2" s="5935"/>
      <c r="H2" s="5935"/>
      <c r="I2" s="5935"/>
      <c r="J2" s="5123" t="s">
        <v>8125</v>
      </c>
    </row>
    <row r="3" spans="1:16" ht="117" customHeight="1">
      <c r="A3" s="5934" t="s">
        <v>4768</v>
      </c>
      <c r="B3" s="5934"/>
      <c r="C3" s="5934"/>
      <c r="D3" s="5934"/>
      <c r="E3" s="5934"/>
      <c r="F3" s="5934"/>
      <c r="G3" s="5934"/>
      <c r="H3" s="5934"/>
      <c r="I3" s="3470"/>
      <c r="J3" s="174"/>
      <c r="K3" s="405"/>
      <c r="L3" s="405"/>
      <c r="M3" s="405"/>
      <c r="N3" s="405"/>
      <c r="O3" s="405"/>
      <c r="P3" s="405"/>
    </row>
    <row r="4" spans="1:16" ht="40.5" customHeight="1">
      <c r="A4" s="5927" t="s">
        <v>4767</v>
      </c>
      <c r="B4" s="5927"/>
      <c r="C4" s="5927"/>
      <c r="D4" s="5927"/>
      <c r="E4" s="5927"/>
      <c r="F4" s="5927"/>
      <c r="G4" s="5927"/>
      <c r="H4" s="5927"/>
      <c r="I4" s="3471"/>
      <c r="J4" s="268"/>
      <c r="K4" s="405"/>
      <c r="L4" s="405"/>
      <c r="M4" s="405"/>
      <c r="N4" s="405"/>
      <c r="O4" s="405"/>
      <c r="P4" s="405"/>
    </row>
    <row r="5" spans="1:16">
      <c r="A5" s="268"/>
      <c r="B5" s="268"/>
      <c r="C5" s="268"/>
      <c r="D5" s="268"/>
      <c r="E5" s="268"/>
      <c r="F5" s="268"/>
      <c r="G5" s="268"/>
      <c r="H5" s="268"/>
      <c r="I5" s="1854"/>
      <c r="J5" s="174"/>
    </row>
    <row r="6" spans="1:16" ht="13.5" customHeight="1">
      <c r="A6" s="268" t="s">
        <v>4766</v>
      </c>
      <c r="B6" s="5928" t="s">
        <v>4765</v>
      </c>
      <c r="C6" s="5928"/>
      <c r="D6" s="4044"/>
      <c r="E6" s="4044"/>
      <c r="F6" s="4044"/>
      <c r="G6" s="4044"/>
      <c r="H6" s="4044"/>
      <c r="I6" s="3466"/>
      <c r="J6" s="268"/>
      <c r="K6" s="405"/>
      <c r="L6" s="405"/>
      <c r="M6" s="405"/>
      <c r="N6" s="405"/>
      <c r="O6" s="405"/>
      <c r="P6" s="405"/>
    </row>
    <row r="7" spans="1:16" ht="13.5" customHeight="1">
      <c r="A7" s="268" t="s">
        <v>4764</v>
      </c>
      <c r="B7" s="5938">
        <v>31372</v>
      </c>
      <c r="C7" s="5938"/>
      <c r="D7" s="3472"/>
      <c r="E7" s="4044"/>
      <c r="F7" s="4044"/>
      <c r="G7" s="4044"/>
      <c r="H7" s="4044"/>
      <c r="I7" s="3466"/>
      <c r="J7" s="268"/>
      <c r="K7" s="405"/>
      <c r="L7" s="405"/>
      <c r="M7" s="405"/>
      <c r="N7" s="405"/>
      <c r="O7" s="405"/>
      <c r="P7" s="405"/>
    </row>
    <row r="8" spans="1:16" ht="13.5" customHeight="1">
      <c r="A8" s="268" t="s">
        <v>4763</v>
      </c>
      <c r="B8" s="5928" t="s">
        <v>4762</v>
      </c>
      <c r="C8" s="5928"/>
      <c r="D8" s="5928"/>
      <c r="E8" s="5928"/>
      <c r="F8" s="5928"/>
      <c r="G8" s="5928"/>
      <c r="H8" s="5928"/>
      <c r="I8" s="3466"/>
      <c r="J8" s="268"/>
      <c r="K8" s="405"/>
      <c r="L8" s="405"/>
      <c r="M8" s="405"/>
      <c r="N8" s="405"/>
      <c r="O8" s="405"/>
      <c r="P8" s="405"/>
    </row>
    <row r="9" spans="1:16" ht="13.5" customHeight="1">
      <c r="A9" s="174"/>
      <c r="B9" s="5928" t="s">
        <v>4761</v>
      </c>
      <c r="C9" s="5928"/>
      <c r="D9" s="5928"/>
      <c r="E9" s="5928"/>
      <c r="F9" s="5928"/>
      <c r="G9" s="5928"/>
      <c r="H9" s="5928"/>
      <c r="I9" s="3466"/>
      <c r="J9" s="268"/>
      <c r="K9" s="405"/>
      <c r="L9" s="405"/>
      <c r="M9" s="405"/>
      <c r="N9" s="405"/>
      <c r="O9" s="405"/>
      <c r="P9" s="405"/>
    </row>
    <row r="10" spans="1:16" ht="33" customHeight="1">
      <c r="A10" s="174"/>
      <c r="B10" s="5928" t="s">
        <v>4760</v>
      </c>
      <c r="C10" s="5928"/>
      <c r="D10" s="5928"/>
      <c r="E10" s="5928"/>
      <c r="F10" s="5928"/>
      <c r="G10" s="5928"/>
      <c r="H10" s="5928"/>
      <c r="I10" s="3466"/>
      <c r="J10" s="268"/>
      <c r="K10" s="405"/>
      <c r="L10" s="405"/>
      <c r="M10" s="405"/>
      <c r="N10" s="405"/>
      <c r="O10" s="405"/>
      <c r="P10" s="405"/>
    </row>
    <row r="11" spans="1:16" ht="13.5" customHeight="1">
      <c r="A11" s="174"/>
      <c r="B11" s="5936" t="s">
        <v>4759</v>
      </c>
      <c r="C11" s="5936"/>
      <c r="D11" s="5936"/>
      <c r="E11" s="5936"/>
      <c r="F11" s="5936"/>
      <c r="G11" s="5936"/>
      <c r="H11" s="5936"/>
      <c r="I11" s="3466"/>
      <c r="J11" s="268"/>
      <c r="K11" s="405"/>
      <c r="L11" s="405"/>
      <c r="M11" s="405"/>
      <c r="N11" s="405"/>
      <c r="O11" s="405"/>
      <c r="P11" s="405"/>
    </row>
    <row r="12" spans="1:16" ht="13.5" customHeight="1">
      <c r="A12" s="268" t="s">
        <v>4758</v>
      </c>
      <c r="B12" s="4044" t="s">
        <v>4757</v>
      </c>
      <c r="C12" s="4044"/>
      <c r="D12" s="4044"/>
      <c r="E12" s="4044"/>
      <c r="F12" s="4044"/>
      <c r="G12" s="4044"/>
      <c r="H12" s="4044"/>
      <c r="I12" s="3466"/>
      <c r="J12" s="268"/>
      <c r="K12" s="405"/>
      <c r="L12" s="405"/>
      <c r="M12" s="405"/>
      <c r="N12" s="405"/>
      <c r="O12" s="405"/>
      <c r="P12" s="405"/>
    </row>
    <row r="13" spans="1:16" ht="13.5" customHeight="1">
      <c r="A13" s="268" t="s">
        <v>4756</v>
      </c>
      <c r="B13" s="5928" t="s">
        <v>4755</v>
      </c>
      <c r="C13" s="5928"/>
      <c r="D13" s="5928"/>
      <c r="E13" s="4044"/>
      <c r="F13" s="4044"/>
      <c r="G13" s="4044"/>
      <c r="H13" s="4044"/>
      <c r="I13" s="3466"/>
      <c r="J13" s="268"/>
      <c r="K13" s="405"/>
      <c r="L13" s="405"/>
      <c r="M13" s="405"/>
      <c r="N13" s="405"/>
      <c r="O13" s="405"/>
      <c r="P13" s="405"/>
    </row>
    <row r="14" spans="1:16" ht="13.5" customHeight="1">
      <c r="A14" s="268" t="s">
        <v>4751</v>
      </c>
      <c r="B14" s="4044" t="s">
        <v>4754</v>
      </c>
      <c r="C14" s="4044"/>
      <c r="D14" s="4044"/>
      <c r="E14" s="4044"/>
      <c r="F14" s="4044"/>
      <c r="G14" s="4044"/>
      <c r="H14" s="4044"/>
      <c r="I14" s="3466"/>
      <c r="J14" s="268"/>
      <c r="K14" s="405"/>
      <c r="L14" s="405"/>
      <c r="M14" s="405"/>
      <c r="N14" s="405"/>
      <c r="O14" s="405"/>
      <c r="P14" s="405"/>
    </row>
    <row r="15" spans="1:16">
      <c r="A15" s="268"/>
      <c r="B15" s="268"/>
      <c r="C15" s="268"/>
      <c r="D15" s="268"/>
      <c r="E15" s="268"/>
      <c r="F15" s="268"/>
      <c r="G15" s="268"/>
      <c r="H15" s="268"/>
      <c r="I15" s="1854"/>
      <c r="J15" s="174"/>
    </row>
    <row r="16" spans="1:16" ht="13.5" customHeight="1">
      <c r="A16" s="174"/>
      <c r="B16" s="4044"/>
      <c r="C16" s="4044"/>
      <c r="D16" s="4044"/>
      <c r="E16" s="4044"/>
      <c r="F16" s="4044"/>
      <c r="G16" s="4044"/>
      <c r="H16" s="2328" t="s">
        <v>4708</v>
      </c>
      <c r="I16" s="3466"/>
      <c r="J16" s="268"/>
      <c r="K16" s="405"/>
      <c r="L16" s="405"/>
      <c r="M16" s="405"/>
      <c r="N16" s="405"/>
      <c r="O16" s="405"/>
      <c r="P16" s="405"/>
    </row>
    <row r="17" spans="1:10">
      <c r="A17" s="268"/>
      <c r="B17" s="268"/>
      <c r="C17" s="268"/>
      <c r="D17" s="268"/>
      <c r="E17" s="268"/>
      <c r="F17" s="268"/>
      <c r="G17" s="268"/>
      <c r="H17" s="268"/>
      <c r="I17" s="268"/>
      <c r="J17" s="174"/>
    </row>
    <row r="18" spans="1:10">
      <c r="A18" s="174"/>
      <c r="B18" s="174"/>
      <c r="C18" s="174"/>
      <c r="D18" s="174"/>
      <c r="E18" s="174"/>
      <c r="F18" s="174"/>
      <c r="G18" s="174"/>
      <c r="H18" s="174"/>
      <c r="I18" s="174"/>
      <c r="J18" s="174"/>
    </row>
    <row r="19" spans="1:10">
      <c r="A19" s="267"/>
      <c r="B19" s="267"/>
      <c r="C19" s="267"/>
      <c r="D19" s="267"/>
      <c r="E19" s="267"/>
      <c r="F19" s="267"/>
      <c r="G19" s="267"/>
      <c r="H19" s="267"/>
    </row>
    <row r="20" spans="1:10">
      <c r="A20" s="267"/>
      <c r="B20" s="267"/>
      <c r="C20" s="267"/>
      <c r="D20" s="267"/>
      <c r="E20" s="267"/>
      <c r="F20" s="267"/>
      <c r="G20" s="267"/>
      <c r="H20" s="267"/>
    </row>
  </sheetData>
  <mergeCells count="11">
    <mergeCell ref="B13:D13"/>
    <mergeCell ref="B9:H9"/>
    <mergeCell ref="B8:H8"/>
    <mergeCell ref="B7:C7"/>
    <mergeCell ref="B6:C6"/>
    <mergeCell ref="B10:H10"/>
    <mergeCell ref="A3:H3"/>
    <mergeCell ref="A4:H4"/>
    <mergeCell ref="A2:I2"/>
    <mergeCell ref="B11:H11"/>
    <mergeCell ref="A1:H1"/>
  </mergeCells>
  <phoneticPr fontId="2"/>
  <hyperlinks>
    <hyperlink ref="J2" location="目次!F96" display="目　次" xr:uid="{00000000-0004-0000-5300-000000000000}"/>
  </hyperlinks>
  <pageMargins left="0.75" right="0.75" top="1" bottom="1" header="0.5" footer="0.5"/>
  <pageSetup paperSize="9"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X15"/>
  <sheetViews>
    <sheetView showGridLines="0" zoomScaleNormal="100" workbookViewId="0">
      <selection activeCell="L2" sqref="L2"/>
    </sheetView>
  </sheetViews>
  <sheetFormatPr defaultRowHeight="18.75"/>
  <cols>
    <col min="1" max="1" width="9" style="173"/>
    <col min="2" max="2" width="3.25" style="173" bestFit="1" customWidth="1"/>
    <col min="3" max="16384" width="9" style="173"/>
  </cols>
  <sheetData>
    <row r="1" spans="1:24" ht="14.25" customHeight="1">
      <c r="A1" s="3461" t="s">
        <v>4778</v>
      </c>
      <c r="B1" s="3461"/>
      <c r="C1" s="268"/>
      <c r="D1" s="268"/>
      <c r="E1" s="268"/>
      <c r="F1" s="268"/>
      <c r="G1" s="268"/>
      <c r="H1" s="268"/>
      <c r="I1" s="268"/>
      <c r="J1" s="268"/>
      <c r="K1" s="268"/>
      <c r="L1" s="268"/>
      <c r="M1" s="405"/>
      <c r="N1" s="405"/>
      <c r="O1" s="405"/>
      <c r="P1" s="405"/>
      <c r="Q1" s="405"/>
      <c r="R1" s="405"/>
      <c r="S1" s="405"/>
      <c r="T1" s="405"/>
      <c r="U1" s="405"/>
      <c r="V1" s="405"/>
      <c r="W1" s="405"/>
      <c r="X1" s="405"/>
    </row>
    <row r="2" spans="1:24">
      <c r="A2" s="4048"/>
      <c r="B2" s="4048"/>
      <c r="C2" s="268"/>
      <c r="D2" s="268"/>
      <c r="E2" s="268"/>
      <c r="F2" s="268"/>
      <c r="G2" s="268"/>
      <c r="H2" s="268"/>
      <c r="I2" s="268"/>
      <c r="J2" s="268"/>
      <c r="K2" s="268"/>
      <c r="L2" s="588" t="s">
        <v>8125</v>
      </c>
      <c r="M2" s="405"/>
      <c r="N2" s="405"/>
      <c r="O2" s="405"/>
      <c r="P2" s="405"/>
      <c r="Q2" s="405"/>
      <c r="R2" s="405"/>
      <c r="S2" s="405"/>
      <c r="T2" s="405"/>
      <c r="U2" s="405"/>
      <c r="V2" s="405"/>
      <c r="W2" s="405"/>
      <c r="X2" s="405"/>
    </row>
    <row r="3" spans="1:24" ht="116.25" customHeight="1">
      <c r="A3" s="5939" t="s">
        <v>4777</v>
      </c>
      <c r="B3" s="5939"/>
      <c r="C3" s="5939"/>
      <c r="D3" s="5939"/>
      <c r="E3" s="5939"/>
      <c r="F3" s="5939"/>
      <c r="G3" s="5939"/>
      <c r="H3" s="5939"/>
      <c r="I3" s="5939"/>
      <c r="J3" s="5939"/>
      <c r="K3" s="268"/>
      <c r="L3" s="268"/>
      <c r="M3" s="405"/>
      <c r="N3" s="405"/>
      <c r="O3" s="405"/>
      <c r="P3" s="405"/>
      <c r="Q3" s="405"/>
      <c r="R3" s="405"/>
      <c r="S3" s="405"/>
      <c r="T3" s="405"/>
      <c r="U3" s="405"/>
      <c r="V3" s="405"/>
      <c r="W3" s="405"/>
      <c r="X3" s="405"/>
    </row>
    <row r="4" spans="1:24" ht="139.5" customHeight="1">
      <c r="A4" s="5927" t="s">
        <v>7115</v>
      </c>
      <c r="B4" s="5927"/>
      <c r="C4" s="5927"/>
      <c r="D4" s="5927"/>
      <c r="E4" s="5927"/>
      <c r="F4" s="5927"/>
      <c r="G4" s="5927"/>
      <c r="H4" s="5927"/>
      <c r="I4" s="5927"/>
      <c r="J4" s="5927"/>
      <c r="K4" s="268"/>
      <c r="L4" s="268"/>
      <c r="M4" s="405"/>
      <c r="N4" s="405"/>
      <c r="O4" s="405"/>
      <c r="P4" s="405"/>
      <c r="Q4" s="405"/>
      <c r="R4" s="405"/>
      <c r="S4" s="405"/>
      <c r="T4" s="405"/>
      <c r="U4" s="405"/>
      <c r="V4" s="405"/>
      <c r="W4" s="405"/>
      <c r="X4" s="405"/>
    </row>
    <row r="5" spans="1:24">
      <c r="A5" s="4043"/>
      <c r="B5" s="4043"/>
      <c r="C5" s="4063"/>
      <c r="D5" s="4063"/>
      <c r="E5" s="4063"/>
      <c r="F5" s="4063"/>
      <c r="G5" s="4063"/>
      <c r="H5" s="4063"/>
      <c r="I5" s="4063"/>
      <c r="J5" s="4063"/>
      <c r="K5" s="268"/>
      <c r="L5" s="268"/>
      <c r="M5" s="405"/>
      <c r="N5" s="405"/>
      <c r="O5" s="405"/>
      <c r="P5" s="405"/>
      <c r="Q5" s="405"/>
      <c r="R5" s="405"/>
      <c r="S5" s="405"/>
      <c r="T5" s="405"/>
      <c r="U5" s="405"/>
      <c r="V5" s="405"/>
      <c r="W5" s="405"/>
      <c r="X5" s="405"/>
    </row>
    <row r="6" spans="1:24">
      <c r="A6" s="2793" t="s">
        <v>4776</v>
      </c>
      <c r="B6" s="4063" t="s">
        <v>4722</v>
      </c>
      <c r="C6" s="4063" t="s">
        <v>4775</v>
      </c>
      <c r="D6" s="4063"/>
      <c r="E6" s="4063"/>
      <c r="F6" s="4063"/>
      <c r="G6" s="4063"/>
      <c r="H6" s="4063"/>
      <c r="I6" s="4063"/>
      <c r="J6" s="4063"/>
      <c r="K6" s="268"/>
      <c r="L6" s="268"/>
      <c r="M6" s="405"/>
      <c r="N6" s="405"/>
      <c r="O6" s="405"/>
      <c r="P6" s="405"/>
      <c r="Q6" s="405"/>
      <c r="R6" s="405"/>
      <c r="S6" s="405"/>
      <c r="T6" s="405"/>
      <c r="U6" s="405"/>
      <c r="V6" s="405"/>
      <c r="W6" s="405"/>
      <c r="X6" s="405"/>
    </row>
    <row r="7" spans="1:24">
      <c r="A7" s="2793" t="s">
        <v>4774</v>
      </c>
      <c r="B7" s="4063" t="s">
        <v>4722</v>
      </c>
      <c r="C7" s="268" t="s">
        <v>4773</v>
      </c>
      <c r="D7" s="268"/>
      <c r="E7" s="268"/>
      <c r="F7" s="4063"/>
      <c r="G7" s="4063"/>
      <c r="H7" s="4063"/>
      <c r="I7" s="4063"/>
      <c r="J7" s="4063"/>
      <c r="K7" s="268"/>
      <c r="L7" s="268"/>
      <c r="M7" s="405"/>
      <c r="N7" s="405"/>
      <c r="O7" s="405"/>
      <c r="P7" s="405"/>
      <c r="Q7" s="405"/>
      <c r="R7" s="405"/>
      <c r="S7" s="405"/>
      <c r="T7" s="405"/>
      <c r="U7" s="405"/>
      <c r="V7" s="405"/>
      <c r="W7" s="405"/>
      <c r="X7" s="405"/>
    </row>
    <row r="8" spans="1:24">
      <c r="A8" s="2793" t="s">
        <v>4772</v>
      </c>
      <c r="B8" s="4063"/>
      <c r="C8" s="4063" t="s">
        <v>4771</v>
      </c>
      <c r="D8" s="4063"/>
      <c r="E8" s="4063"/>
      <c r="F8" s="4063"/>
      <c r="G8" s="4063"/>
      <c r="H8" s="4063"/>
      <c r="I8" s="4063"/>
      <c r="J8" s="4063"/>
      <c r="K8" s="268"/>
      <c r="L8" s="268"/>
      <c r="M8" s="405"/>
      <c r="N8" s="405"/>
      <c r="O8" s="405"/>
      <c r="P8" s="405"/>
      <c r="Q8" s="405"/>
      <c r="R8" s="405"/>
      <c r="S8" s="405"/>
      <c r="T8" s="405"/>
      <c r="U8" s="405"/>
      <c r="V8" s="405"/>
      <c r="W8" s="405"/>
      <c r="X8" s="405"/>
    </row>
    <row r="9" spans="1:24">
      <c r="A9" s="2793" t="s">
        <v>4770</v>
      </c>
      <c r="B9" s="4063" t="s">
        <v>4722</v>
      </c>
      <c r="C9" s="4063" t="s">
        <v>4769</v>
      </c>
      <c r="D9" s="4063"/>
      <c r="E9" s="4063"/>
      <c r="F9" s="4063"/>
      <c r="G9" s="4063"/>
      <c r="H9" s="4063"/>
      <c r="I9" s="4063"/>
      <c r="J9" s="4063"/>
      <c r="K9" s="268"/>
      <c r="L9" s="268"/>
      <c r="M9" s="405"/>
      <c r="N9" s="405"/>
      <c r="O9" s="405"/>
      <c r="P9" s="405"/>
      <c r="Q9" s="405"/>
      <c r="R9" s="405"/>
      <c r="S9" s="405"/>
      <c r="T9" s="405"/>
      <c r="U9" s="405"/>
      <c r="V9" s="405"/>
      <c r="W9" s="405"/>
      <c r="X9" s="405"/>
    </row>
    <row r="10" spans="1:24">
      <c r="A10" s="4043"/>
      <c r="B10" s="4043"/>
      <c r="C10" s="4063"/>
      <c r="D10" s="4063"/>
      <c r="E10" s="4063"/>
      <c r="F10" s="4063"/>
      <c r="G10" s="4063"/>
      <c r="H10" s="4063"/>
      <c r="I10" s="4063"/>
      <c r="J10" s="4063"/>
      <c r="K10" s="268"/>
      <c r="L10" s="268"/>
      <c r="M10" s="405"/>
      <c r="N10" s="405"/>
      <c r="O10" s="405"/>
      <c r="P10" s="405"/>
      <c r="Q10" s="405"/>
      <c r="R10" s="405"/>
      <c r="S10" s="405"/>
      <c r="T10" s="405"/>
      <c r="U10" s="405"/>
      <c r="V10" s="405"/>
      <c r="W10" s="405"/>
      <c r="X10" s="405"/>
    </row>
    <row r="11" spans="1:24" ht="13.5" customHeight="1">
      <c r="A11" s="4029"/>
      <c r="B11" s="4063"/>
      <c r="C11" s="4063"/>
      <c r="D11" s="4063"/>
      <c r="E11" s="4063"/>
      <c r="F11" s="4063"/>
      <c r="G11" s="4063"/>
      <c r="H11" s="4063"/>
      <c r="I11" s="4063"/>
      <c r="J11" s="2328" t="s">
        <v>4708</v>
      </c>
      <c r="K11" s="268"/>
      <c r="L11" s="268"/>
      <c r="M11" s="405"/>
      <c r="N11" s="405"/>
      <c r="O11" s="405"/>
      <c r="P11" s="405"/>
      <c r="Q11" s="405"/>
      <c r="R11" s="405"/>
      <c r="S11" s="405"/>
      <c r="T11" s="405"/>
      <c r="U11" s="405"/>
      <c r="V11" s="405"/>
      <c r="W11" s="405"/>
      <c r="X11" s="405"/>
    </row>
    <row r="12" spans="1:24">
      <c r="A12" s="174"/>
      <c r="B12" s="174"/>
      <c r="C12" s="174"/>
      <c r="D12" s="174"/>
      <c r="E12" s="174"/>
      <c r="F12" s="174"/>
      <c r="G12" s="174"/>
      <c r="H12" s="174"/>
      <c r="I12" s="174"/>
      <c r="J12" s="174"/>
      <c r="K12" s="174"/>
      <c r="L12" s="174"/>
    </row>
    <row r="13" spans="1:24">
      <c r="A13" s="174"/>
      <c r="B13" s="174"/>
      <c r="C13" s="174"/>
      <c r="D13" s="174"/>
      <c r="E13" s="174"/>
      <c r="F13" s="174"/>
      <c r="G13" s="174"/>
      <c r="H13" s="174"/>
      <c r="I13" s="174"/>
      <c r="J13" s="174"/>
      <c r="K13" s="174"/>
      <c r="L13" s="174"/>
    </row>
    <row r="15" spans="1:24">
      <c r="C15" s="274"/>
    </row>
  </sheetData>
  <mergeCells count="2">
    <mergeCell ref="A3:J3"/>
    <mergeCell ref="A4:J4"/>
  </mergeCells>
  <phoneticPr fontId="2"/>
  <hyperlinks>
    <hyperlink ref="L2" location="目次!F97" display="目　次" xr:uid="{00000000-0004-0000-5400-000000000000}"/>
  </hyperlinks>
  <pageMargins left="0.75" right="0.75" top="1" bottom="1" header="0.5" footer="0.5"/>
  <pageSetup paperSize="9" orientation="portrait" verticalDpi="4294967292"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X16"/>
  <sheetViews>
    <sheetView showGridLines="0" zoomScaleNormal="100" workbookViewId="0">
      <selection activeCell="L2" sqref="L2"/>
    </sheetView>
  </sheetViews>
  <sheetFormatPr defaultRowHeight="18.75"/>
  <cols>
    <col min="1" max="1" width="9" style="173"/>
    <col min="2" max="2" width="3.25" style="173" bestFit="1" customWidth="1"/>
    <col min="3" max="16384" width="9" style="173"/>
  </cols>
  <sheetData>
    <row r="1" spans="1:24" ht="14.25" customHeight="1">
      <c r="A1" s="3461" t="s">
        <v>4786</v>
      </c>
      <c r="B1" s="3461"/>
      <c r="C1" s="268"/>
      <c r="D1" s="268"/>
      <c r="E1" s="268"/>
      <c r="F1" s="268"/>
      <c r="G1" s="268"/>
      <c r="H1" s="268"/>
      <c r="I1" s="268"/>
      <c r="J1" s="268"/>
      <c r="K1" s="268"/>
      <c r="L1" s="268"/>
      <c r="M1" s="405"/>
      <c r="N1" s="405"/>
      <c r="O1" s="405"/>
      <c r="P1" s="405"/>
      <c r="Q1" s="405"/>
      <c r="R1" s="405"/>
      <c r="S1" s="405"/>
      <c r="T1" s="405"/>
      <c r="U1" s="405"/>
      <c r="V1" s="405"/>
      <c r="W1" s="405"/>
      <c r="X1" s="405"/>
    </row>
    <row r="2" spans="1:24">
      <c r="A2" s="4048"/>
      <c r="B2" s="4048"/>
      <c r="C2" s="268"/>
      <c r="D2" s="268"/>
      <c r="E2" s="268"/>
      <c r="F2" s="268"/>
      <c r="G2" s="268"/>
      <c r="H2" s="268"/>
      <c r="I2" s="268"/>
      <c r="J2" s="268"/>
      <c r="K2" s="268"/>
      <c r="L2" s="588" t="s">
        <v>8125</v>
      </c>
      <c r="M2" s="405"/>
      <c r="N2" s="405"/>
      <c r="O2" s="405"/>
      <c r="P2" s="405"/>
      <c r="Q2" s="405"/>
      <c r="R2" s="405"/>
      <c r="S2" s="405"/>
      <c r="T2" s="405"/>
      <c r="U2" s="405"/>
      <c r="V2" s="405"/>
      <c r="W2" s="405"/>
      <c r="X2" s="405"/>
    </row>
    <row r="3" spans="1:24" ht="89.25" customHeight="1">
      <c r="A3" s="5939" t="s">
        <v>4785</v>
      </c>
      <c r="B3" s="5939"/>
      <c r="C3" s="5939"/>
      <c r="D3" s="5939"/>
      <c r="E3" s="5939"/>
      <c r="F3" s="5939"/>
      <c r="G3" s="5939"/>
      <c r="H3" s="5939"/>
      <c r="I3" s="5939"/>
      <c r="J3" s="5939"/>
      <c r="K3" s="268"/>
      <c r="L3" s="268"/>
      <c r="M3" s="405"/>
      <c r="N3" s="405"/>
      <c r="O3" s="405"/>
      <c r="P3" s="405"/>
      <c r="Q3" s="405"/>
      <c r="R3" s="405"/>
      <c r="S3" s="405"/>
      <c r="T3" s="405"/>
      <c r="U3" s="405"/>
      <c r="V3" s="405"/>
      <c r="W3" s="405"/>
      <c r="X3" s="405"/>
    </row>
    <row r="4" spans="1:24" ht="52.5" customHeight="1">
      <c r="A4" s="5939" t="s">
        <v>4784</v>
      </c>
      <c r="B4" s="5939"/>
      <c r="C4" s="5939"/>
      <c r="D4" s="5939"/>
      <c r="E4" s="5939"/>
      <c r="F4" s="5939"/>
      <c r="G4" s="5939"/>
      <c r="H4" s="5939"/>
      <c r="I4" s="5939"/>
      <c r="J4" s="5939"/>
      <c r="K4" s="268"/>
      <c r="L4" s="268"/>
      <c r="M4" s="405"/>
      <c r="N4" s="405"/>
      <c r="O4" s="405"/>
      <c r="P4" s="405"/>
      <c r="Q4" s="405"/>
      <c r="R4" s="405"/>
      <c r="S4" s="405"/>
      <c r="T4" s="405"/>
      <c r="U4" s="405"/>
      <c r="V4" s="405"/>
      <c r="W4" s="405"/>
      <c r="X4" s="405"/>
    </row>
    <row r="5" spans="1:24" ht="33.75" customHeight="1">
      <c r="A5" s="5939" t="s">
        <v>4783</v>
      </c>
      <c r="B5" s="5939"/>
      <c r="C5" s="5939"/>
      <c r="D5" s="5939"/>
      <c r="E5" s="5939"/>
      <c r="F5" s="5939"/>
      <c r="G5" s="5939"/>
      <c r="H5" s="5939"/>
      <c r="I5" s="5939"/>
      <c r="J5" s="5939"/>
      <c r="K5" s="268"/>
      <c r="L5" s="268"/>
      <c r="M5" s="405"/>
      <c r="N5" s="405"/>
      <c r="O5" s="405"/>
      <c r="P5" s="405"/>
      <c r="Q5" s="405"/>
      <c r="R5" s="405"/>
      <c r="S5" s="405"/>
      <c r="T5" s="405"/>
      <c r="U5" s="405"/>
      <c r="V5" s="405"/>
      <c r="W5" s="405"/>
      <c r="X5" s="405"/>
    </row>
    <row r="6" spans="1:24" ht="32.25" customHeight="1">
      <c r="A6" s="5939" t="s">
        <v>4782</v>
      </c>
      <c r="B6" s="5939"/>
      <c r="C6" s="5939"/>
      <c r="D6" s="5939"/>
      <c r="E6" s="5939"/>
      <c r="F6" s="5939"/>
      <c r="G6" s="5939"/>
      <c r="H6" s="5939"/>
      <c r="I6" s="5939"/>
      <c r="J6" s="5939"/>
      <c r="K6" s="268"/>
      <c r="L6" s="268"/>
      <c r="M6" s="405"/>
      <c r="N6" s="405"/>
      <c r="O6" s="405"/>
      <c r="P6" s="405"/>
      <c r="Q6" s="405"/>
      <c r="R6" s="405"/>
      <c r="S6" s="405"/>
      <c r="T6" s="405"/>
      <c r="U6" s="405"/>
      <c r="V6" s="405"/>
      <c r="W6" s="405"/>
      <c r="X6" s="405"/>
    </row>
    <row r="7" spans="1:24">
      <c r="A7" s="4043"/>
      <c r="B7" s="4043"/>
      <c r="C7" s="4063"/>
      <c r="D7" s="4063"/>
      <c r="E7" s="4063"/>
      <c r="F7" s="4063"/>
      <c r="G7" s="4063"/>
      <c r="H7" s="4063"/>
      <c r="I7" s="4063"/>
      <c r="J7" s="4063"/>
      <c r="K7" s="268"/>
      <c r="L7" s="268"/>
      <c r="M7" s="405"/>
      <c r="N7" s="405"/>
      <c r="O7" s="405"/>
      <c r="P7" s="405"/>
      <c r="Q7" s="405"/>
      <c r="R7" s="405"/>
      <c r="S7" s="405"/>
      <c r="T7" s="405"/>
      <c r="U7" s="405"/>
      <c r="V7" s="405"/>
      <c r="W7" s="405"/>
      <c r="X7" s="405"/>
    </row>
    <row r="8" spans="1:24">
      <c r="A8" s="2793" t="s">
        <v>4776</v>
      </c>
      <c r="B8" s="4063" t="s">
        <v>4722</v>
      </c>
      <c r="C8" s="4063" t="s">
        <v>4781</v>
      </c>
      <c r="D8" s="4063"/>
      <c r="E8" s="4063"/>
      <c r="F8" s="4063"/>
      <c r="G8" s="4063"/>
      <c r="H8" s="4063"/>
      <c r="I8" s="4063"/>
      <c r="J8" s="4063"/>
      <c r="K8" s="268"/>
      <c r="L8" s="268"/>
      <c r="M8" s="405"/>
      <c r="N8" s="405"/>
      <c r="O8" s="405"/>
      <c r="P8" s="405"/>
      <c r="Q8" s="405"/>
      <c r="R8" s="405"/>
      <c r="S8" s="405"/>
      <c r="T8" s="405"/>
      <c r="U8" s="405"/>
      <c r="V8" s="405"/>
      <c r="W8" s="405"/>
      <c r="X8" s="405"/>
    </row>
    <row r="9" spans="1:24">
      <c r="A9" s="2793" t="s">
        <v>4774</v>
      </c>
      <c r="B9" s="4063" t="s">
        <v>4722</v>
      </c>
      <c r="C9" s="4063" t="s">
        <v>4780</v>
      </c>
      <c r="D9" s="4063"/>
      <c r="E9" s="4063"/>
      <c r="F9" s="4063"/>
      <c r="G9" s="4063"/>
      <c r="H9" s="4063"/>
      <c r="I9" s="4063"/>
      <c r="J9" s="4063"/>
      <c r="K9" s="268"/>
      <c r="L9" s="268"/>
      <c r="M9" s="405"/>
      <c r="N9" s="405"/>
      <c r="O9" s="405"/>
      <c r="P9" s="405"/>
      <c r="Q9" s="405"/>
      <c r="R9" s="405"/>
      <c r="S9" s="405"/>
      <c r="T9" s="405"/>
      <c r="U9" s="405"/>
      <c r="V9" s="405"/>
      <c r="W9" s="405"/>
      <c r="X9" s="405"/>
    </row>
    <row r="10" spans="1:24">
      <c r="A10" s="2793" t="s">
        <v>4772</v>
      </c>
      <c r="B10" s="4063"/>
      <c r="C10" s="4063" t="s">
        <v>4779</v>
      </c>
      <c r="D10" s="4063"/>
      <c r="E10" s="4063"/>
      <c r="F10" s="4063"/>
      <c r="G10" s="4063"/>
      <c r="H10" s="4063"/>
      <c r="I10" s="4063"/>
      <c r="J10" s="4063"/>
      <c r="K10" s="268"/>
      <c r="L10" s="268"/>
      <c r="M10" s="405"/>
      <c r="N10" s="405"/>
      <c r="O10" s="405"/>
      <c r="P10" s="405"/>
      <c r="Q10" s="405"/>
      <c r="R10" s="405"/>
      <c r="S10" s="405"/>
      <c r="T10" s="405"/>
      <c r="U10" s="405"/>
      <c r="V10" s="405"/>
      <c r="W10" s="405"/>
      <c r="X10" s="405"/>
    </row>
    <row r="11" spans="1:24">
      <c r="A11" s="2793" t="s">
        <v>4770</v>
      </c>
      <c r="B11" s="4063" t="s">
        <v>4722</v>
      </c>
      <c r="C11" s="4063" t="s">
        <v>4769</v>
      </c>
      <c r="D11" s="4063"/>
      <c r="E11" s="4063"/>
      <c r="F11" s="4063"/>
      <c r="G11" s="4063"/>
      <c r="H11" s="4063"/>
      <c r="I11" s="4063"/>
      <c r="J11" s="4063"/>
      <c r="K11" s="268"/>
      <c r="L11" s="268"/>
      <c r="M11" s="405"/>
      <c r="N11" s="405"/>
      <c r="O11" s="405"/>
      <c r="P11" s="405"/>
      <c r="Q11" s="405"/>
      <c r="R11" s="405"/>
      <c r="S11" s="405"/>
      <c r="T11" s="405"/>
      <c r="U11" s="405"/>
      <c r="V11" s="405"/>
      <c r="W11" s="405"/>
      <c r="X11" s="405"/>
    </row>
    <row r="12" spans="1:24">
      <c r="A12" s="4043"/>
      <c r="B12" s="4043"/>
      <c r="C12" s="4063"/>
      <c r="D12" s="4063"/>
      <c r="E12" s="4063"/>
      <c r="F12" s="4063"/>
      <c r="G12" s="4063"/>
      <c r="H12" s="4063"/>
      <c r="I12" s="4063"/>
      <c r="J12" s="4063"/>
      <c r="K12" s="4046"/>
      <c r="L12" s="268"/>
      <c r="M12" s="405"/>
      <c r="N12" s="405"/>
      <c r="O12" s="405"/>
      <c r="P12" s="405"/>
      <c r="Q12" s="405"/>
      <c r="R12" s="405"/>
      <c r="S12" s="405"/>
      <c r="T12" s="405"/>
      <c r="U12" s="405"/>
      <c r="V12" s="405"/>
      <c r="W12" s="405"/>
      <c r="X12" s="405"/>
    </row>
    <row r="13" spans="1:24">
      <c r="A13" s="4029"/>
      <c r="B13" s="4063"/>
      <c r="C13" s="4063"/>
      <c r="D13" s="4063"/>
      <c r="E13" s="4063"/>
      <c r="F13" s="4063"/>
      <c r="G13" s="4063"/>
      <c r="H13" s="4063"/>
      <c r="I13" s="4063"/>
      <c r="J13" s="2328" t="s">
        <v>4708</v>
      </c>
      <c r="K13" s="268"/>
      <c r="L13" s="268"/>
      <c r="M13" s="405"/>
      <c r="N13" s="405"/>
      <c r="O13" s="405"/>
      <c r="P13" s="405"/>
      <c r="Q13" s="405"/>
      <c r="R13" s="405"/>
      <c r="S13" s="405"/>
      <c r="T13" s="405"/>
      <c r="U13" s="405"/>
      <c r="V13" s="405"/>
      <c r="W13" s="405"/>
      <c r="X13" s="405"/>
    </row>
    <row r="14" spans="1:24">
      <c r="A14" s="4029"/>
      <c r="B14" s="4029"/>
      <c r="C14" s="4029"/>
      <c r="D14" s="4029"/>
      <c r="E14" s="4029"/>
      <c r="F14" s="4029"/>
      <c r="G14" s="4029"/>
      <c r="H14" s="4029"/>
      <c r="I14" s="4029"/>
      <c r="J14" s="4029"/>
      <c r="K14" s="174"/>
      <c r="L14" s="174"/>
    </row>
    <row r="16" spans="1:24">
      <c r="C16" s="274"/>
    </row>
  </sheetData>
  <mergeCells count="4">
    <mergeCell ref="A3:J3"/>
    <mergeCell ref="A4:J4"/>
    <mergeCell ref="A5:J5"/>
    <mergeCell ref="A6:J6"/>
  </mergeCells>
  <phoneticPr fontId="2"/>
  <hyperlinks>
    <hyperlink ref="L2" location="目次!F98" display="目　次" xr:uid="{00000000-0004-0000-5500-000000000000}"/>
  </hyperlinks>
  <pageMargins left="0.75" right="0.75" top="1" bottom="1" header="0.5" footer="0.5"/>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33"/>
  <sheetViews>
    <sheetView showGridLines="0" zoomScale="115" zoomScaleNormal="115" workbookViewId="0">
      <selection activeCell="H2" sqref="H2"/>
    </sheetView>
  </sheetViews>
  <sheetFormatPr defaultRowHeight="13.5"/>
  <cols>
    <col min="1" max="1" width="14.625" style="1349" customWidth="1"/>
    <col min="2" max="6" width="11.625" style="1349" customWidth="1"/>
    <col min="7" max="7" width="6.375" style="1345" customWidth="1"/>
    <col min="8" max="16384" width="9" style="1345"/>
  </cols>
  <sheetData>
    <row r="1" spans="1:9" ht="18.75" customHeight="1" thickBot="1">
      <c r="A1" s="1660" t="s">
        <v>781</v>
      </c>
      <c r="E1" s="5940"/>
      <c r="F1" s="5940"/>
      <c r="G1" s="1351"/>
      <c r="H1" s="1351"/>
      <c r="I1" s="1351"/>
    </row>
    <row r="2" spans="1:9" s="1346" customFormat="1" ht="15" customHeight="1">
      <c r="A2" s="4052" t="s">
        <v>780</v>
      </c>
      <c r="B2" s="1887" t="s">
        <v>557</v>
      </c>
      <c r="C2" s="1888"/>
      <c r="D2" s="1887" t="s">
        <v>779</v>
      </c>
      <c r="E2" s="1889"/>
      <c r="F2" s="5941" t="s">
        <v>778</v>
      </c>
      <c r="G2" s="4317"/>
      <c r="H2" s="1350" t="s">
        <v>8125</v>
      </c>
      <c r="I2" s="4317"/>
    </row>
    <row r="3" spans="1:9" s="1346" customFormat="1" ht="15" customHeight="1">
      <c r="A3" s="1890" t="s">
        <v>515</v>
      </c>
      <c r="B3" s="1661" t="s">
        <v>377</v>
      </c>
      <c r="C3" s="4050" t="s">
        <v>376</v>
      </c>
      <c r="D3" s="4050" t="s">
        <v>377</v>
      </c>
      <c r="E3" s="4050" t="s">
        <v>376</v>
      </c>
      <c r="F3" s="5942"/>
      <c r="G3" s="4317"/>
      <c r="H3" s="4317"/>
      <c r="I3" s="4317"/>
    </row>
    <row r="4" spans="1:9" s="1351" customFormat="1" ht="15" customHeight="1">
      <c r="A4" s="2528">
        <v>2</v>
      </c>
      <c r="B4" s="1412">
        <v>39962</v>
      </c>
      <c r="C4" s="1412">
        <v>100008</v>
      </c>
      <c r="D4" s="1412">
        <v>370</v>
      </c>
      <c r="E4" s="1412">
        <v>439</v>
      </c>
      <c r="F4" s="1412">
        <v>4.3899999999999997</v>
      </c>
    </row>
    <row r="5" spans="1:9" s="1351" customFormat="1" ht="15" customHeight="1">
      <c r="A5" s="2528">
        <v>3</v>
      </c>
      <c r="B5" s="1412">
        <v>40064</v>
      </c>
      <c r="C5" s="1412">
        <v>98921</v>
      </c>
      <c r="D5" s="1412">
        <v>384</v>
      </c>
      <c r="E5" s="1412">
        <v>442</v>
      </c>
      <c r="F5" s="2529">
        <v>4.4682120075615899</v>
      </c>
    </row>
    <row r="6" spans="1:9" s="1351" customFormat="1" ht="15" customHeight="1">
      <c r="A6" s="2528">
        <v>4</v>
      </c>
      <c r="B6" s="1412">
        <v>40076</v>
      </c>
      <c r="C6" s="1412">
        <v>97750</v>
      </c>
      <c r="D6" s="1412">
        <v>365</v>
      </c>
      <c r="E6" s="1412">
        <v>428</v>
      </c>
      <c r="F6" s="1412">
        <v>4.38</v>
      </c>
    </row>
    <row r="7" spans="1:9" s="1351" customFormat="1" ht="15" customHeight="1">
      <c r="A7" s="2528">
        <v>5</v>
      </c>
      <c r="B7" s="1412">
        <v>40151</v>
      </c>
      <c r="C7" s="1412">
        <v>96557</v>
      </c>
      <c r="D7" s="1412">
        <v>359</v>
      </c>
      <c r="E7" s="1412">
        <v>416</v>
      </c>
      <c r="F7" s="1412">
        <v>4.3099999999999996</v>
      </c>
    </row>
    <row r="8" spans="1:9" ht="21.75" customHeight="1">
      <c r="A8" s="3096">
        <v>6</v>
      </c>
      <c r="B8" s="3097">
        <f>SUM(B14:B29)</f>
        <v>40345</v>
      </c>
      <c r="C8" s="3097">
        <f>SUM(C14:C29)</f>
        <v>94193</v>
      </c>
      <c r="D8" s="3097">
        <f>SUM(D14:D29)</f>
        <v>368</v>
      </c>
      <c r="E8" s="3097">
        <f>SUM(E14:E29)</f>
        <v>435</v>
      </c>
      <c r="F8" s="3098">
        <f>IFERROR(E8/C8*1000,"")</f>
        <v>4.6181775715817528</v>
      </c>
      <c r="G8" s="1351"/>
      <c r="H8" s="1351"/>
      <c r="I8" s="1351"/>
    </row>
    <row r="9" spans="1:9" s="1351" customFormat="1" ht="15" customHeight="1">
      <c r="A9" s="3099" t="s">
        <v>508</v>
      </c>
      <c r="B9" s="2301">
        <v>1367</v>
      </c>
      <c r="C9" s="2301">
        <v>2645</v>
      </c>
      <c r="D9" s="2300">
        <v>23</v>
      </c>
      <c r="E9" s="2300">
        <v>26</v>
      </c>
      <c r="F9" s="3097"/>
    </row>
    <row r="10" spans="1:9" s="1351" customFormat="1" ht="15" customHeight="1">
      <c r="A10" s="3099" t="s">
        <v>505</v>
      </c>
      <c r="B10" s="2301">
        <v>1171</v>
      </c>
      <c r="C10" s="2301">
        <v>2401</v>
      </c>
      <c r="D10" s="2300">
        <v>35</v>
      </c>
      <c r="E10" s="2300">
        <v>38</v>
      </c>
      <c r="F10" s="3097"/>
    </row>
    <row r="11" spans="1:9" s="1351" customFormat="1" ht="15" customHeight="1">
      <c r="A11" s="3099" t="s">
        <v>502</v>
      </c>
      <c r="B11" s="2301">
        <v>2053</v>
      </c>
      <c r="C11" s="2301">
        <v>4618</v>
      </c>
      <c r="D11" s="2300">
        <v>36</v>
      </c>
      <c r="E11" s="2300">
        <v>37</v>
      </c>
      <c r="F11" s="3097"/>
    </row>
    <row r="12" spans="1:9" s="1351" customFormat="1" ht="15" customHeight="1">
      <c r="A12" s="3099" t="s">
        <v>499</v>
      </c>
      <c r="B12" s="2301">
        <v>1402</v>
      </c>
      <c r="C12" s="2301">
        <v>3101</v>
      </c>
      <c r="D12" s="2300">
        <v>19</v>
      </c>
      <c r="E12" s="2300">
        <v>21</v>
      </c>
      <c r="F12" s="3097"/>
    </row>
    <row r="13" spans="1:9" s="1351" customFormat="1" ht="15" customHeight="1">
      <c r="A13" s="3099" t="s">
        <v>496</v>
      </c>
      <c r="B13" s="2301">
        <v>1275</v>
      </c>
      <c r="C13" s="2301">
        <v>2626</v>
      </c>
      <c r="D13" s="2300">
        <v>20</v>
      </c>
      <c r="E13" s="2300">
        <v>20</v>
      </c>
      <c r="F13" s="3097"/>
    </row>
    <row r="14" spans="1:9" ht="21" customHeight="1">
      <c r="A14" s="3100" t="s">
        <v>777</v>
      </c>
      <c r="B14" s="3101">
        <f>SUM(B9:B13)</f>
        <v>7268</v>
      </c>
      <c r="C14" s="3101">
        <f>SUM(C9:C13)</f>
        <v>15391</v>
      </c>
      <c r="D14" s="3101">
        <f>SUM(D9:D13)</f>
        <v>133</v>
      </c>
      <c r="E14" s="3101">
        <f>SUM(E9:E13)</f>
        <v>142</v>
      </c>
      <c r="F14" s="3102">
        <f>IFERROR(E14/C14*1000,"")</f>
        <v>9.2261711389773247</v>
      </c>
      <c r="G14" s="1351"/>
      <c r="H14" s="1351"/>
      <c r="I14" s="1351"/>
    </row>
    <row r="15" spans="1:9" s="1351" customFormat="1" ht="15" customHeight="1">
      <c r="A15" s="3099" t="s">
        <v>493</v>
      </c>
      <c r="B15" s="3103">
        <v>1583</v>
      </c>
      <c r="C15" s="3103">
        <v>4007</v>
      </c>
      <c r="D15" s="3104">
        <v>11</v>
      </c>
      <c r="E15" s="3104">
        <v>14</v>
      </c>
      <c r="F15" s="3105"/>
    </row>
    <row r="16" spans="1:9" s="1351" customFormat="1" ht="15" customHeight="1">
      <c r="A16" s="3099" t="s">
        <v>490</v>
      </c>
      <c r="B16" s="3103">
        <v>5401</v>
      </c>
      <c r="C16" s="3103">
        <v>12632</v>
      </c>
      <c r="D16" s="3104">
        <v>69</v>
      </c>
      <c r="E16" s="3104">
        <v>80</v>
      </c>
      <c r="F16" s="3105"/>
    </row>
    <row r="17" spans="1:9" s="1351" customFormat="1" ht="15" customHeight="1">
      <c r="A17" s="3099" t="s">
        <v>487</v>
      </c>
      <c r="B17" s="3103">
        <v>953</v>
      </c>
      <c r="C17" s="3103">
        <v>2493</v>
      </c>
      <c r="D17" s="3104">
        <v>4</v>
      </c>
      <c r="E17" s="3104">
        <v>5</v>
      </c>
      <c r="F17" s="3105"/>
    </row>
    <row r="18" spans="1:9" s="1351" customFormat="1" ht="15" customHeight="1">
      <c r="A18" s="3099" t="s">
        <v>484</v>
      </c>
      <c r="B18" s="3103">
        <v>465</v>
      </c>
      <c r="C18" s="3103">
        <v>1097</v>
      </c>
      <c r="D18" s="3104">
        <v>2</v>
      </c>
      <c r="E18" s="3104">
        <v>3</v>
      </c>
      <c r="F18" s="3105"/>
    </row>
    <row r="19" spans="1:9" s="1351" customFormat="1" ht="15" customHeight="1">
      <c r="A19" s="3099" t="s">
        <v>481</v>
      </c>
      <c r="B19" s="3103">
        <v>549</v>
      </c>
      <c r="C19" s="3103">
        <v>1378</v>
      </c>
      <c r="D19" s="3104">
        <v>3</v>
      </c>
      <c r="E19" s="3104">
        <v>8</v>
      </c>
      <c r="F19" s="3105"/>
      <c r="H19" s="1412"/>
    </row>
    <row r="20" spans="1:9" s="1351" customFormat="1" ht="15" customHeight="1">
      <c r="A20" s="3099" t="s">
        <v>478</v>
      </c>
      <c r="B20" s="3103">
        <v>998</v>
      </c>
      <c r="C20" s="3103">
        <v>2465</v>
      </c>
      <c r="D20" s="3104">
        <v>3</v>
      </c>
      <c r="E20" s="3104">
        <v>3</v>
      </c>
      <c r="F20" s="3105"/>
    </row>
    <row r="21" spans="1:9" s="1351" customFormat="1" ht="15" customHeight="1">
      <c r="A21" s="3099" t="s">
        <v>475</v>
      </c>
      <c r="B21" s="3103">
        <v>2645</v>
      </c>
      <c r="C21" s="3103">
        <v>6471</v>
      </c>
      <c r="D21" s="3104">
        <v>5</v>
      </c>
      <c r="E21" s="3104">
        <v>5</v>
      </c>
      <c r="F21" s="3105"/>
    </row>
    <row r="22" spans="1:9" s="1351" customFormat="1" ht="15" customHeight="1">
      <c r="A22" s="3099" t="s">
        <v>472</v>
      </c>
      <c r="B22" s="3103">
        <v>785</v>
      </c>
      <c r="C22" s="3103">
        <v>1923</v>
      </c>
      <c r="D22" s="3104">
        <v>4</v>
      </c>
      <c r="E22" s="3104">
        <v>6</v>
      </c>
      <c r="F22" s="3105"/>
    </row>
    <row r="23" spans="1:9" s="1351" customFormat="1" ht="15" customHeight="1">
      <c r="A23" s="3099" t="s">
        <v>469</v>
      </c>
      <c r="B23" s="3103">
        <v>458</v>
      </c>
      <c r="C23" s="3103">
        <v>1274</v>
      </c>
      <c r="D23" s="3104">
        <v>2</v>
      </c>
      <c r="E23" s="3104">
        <v>2</v>
      </c>
      <c r="F23" s="3105"/>
    </row>
    <row r="24" spans="1:9" s="1351" customFormat="1" ht="15" customHeight="1">
      <c r="A24" s="3099" t="s">
        <v>466</v>
      </c>
      <c r="B24" s="3103">
        <v>1722</v>
      </c>
      <c r="C24" s="3103">
        <v>4287</v>
      </c>
      <c r="D24" s="3104">
        <v>17</v>
      </c>
      <c r="E24" s="3104">
        <v>20</v>
      </c>
      <c r="F24" s="3105"/>
    </row>
    <row r="25" spans="1:9" s="1351" customFormat="1" ht="15" customHeight="1">
      <c r="A25" s="3099" t="s">
        <v>463</v>
      </c>
      <c r="B25" s="3103">
        <v>5702</v>
      </c>
      <c r="C25" s="3103">
        <v>13825</v>
      </c>
      <c r="D25" s="3104">
        <v>31</v>
      </c>
      <c r="E25" s="3104">
        <v>51</v>
      </c>
      <c r="F25" s="3105"/>
    </row>
    <row r="26" spans="1:9" s="1351" customFormat="1" ht="15" customHeight="1">
      <c r="A26" s="3099" t="s">
        <v>460</v>
      </c>
      <c r="B26" s="3103">
        <v>5540</v>
      </c>
      <c r="C26" s="3103">
        <v>12829</v>
      </c>
      <c r="D26" s="3104">
        <v>44</v>
      </c>
      <c r="E26" s="3104">
        <v>52</v>
      </c>
      <c r="F26" s="3105"/>
    </row>
    <row r="27" spans="1:9" s="1351" customFormat="1" ht="15" customHeight="1">
      <c r="A27" s="3099" t="s">
        <v>457</v>
      </c>
      <c r="B27" s="3103">
        <v>5543</v>
      </c>
      <c r="C27" s="3103">
        <v>12791</v>
      </c>
      <c r="D27" s="3104">
        <v>32</v>
      </c>
      <c r="E27" s="3104">
        <v>36</v>
      </c>
      <c r="F27" s="3105"/>
    </row>
    <row r="28" spans="1:9" s="1351" customFormat="1" ht="15" customHeight="1">
      <c r="A28" s="3099" t="s">
        <v>454</v>
      </c>
      <c r="B28" s="3103">
        <v>162</v>
      </c>
      <c r="C28" s="3103">
        <v>311</v>
      </c>
      <c r="D28" s="3104">
        <v>2</v>
      </c>
      <c r="E28" s="3104">
        <v>2</v>
      </c>
      <c r="F28" s="3105"/>
    </row>
    <row r="29" spans="1:9" s="1351" customFormat="1" ht="14.25" thickBot="1">
      <c r="A29" s="3106" t="s">
        <v>451</v>
      </c>
      <c r="B29" s="3107">
        <v>571</v>
      </c>
      <c r="C29" s="3107">
        <v>1019</v>
      </c>
      <c r="D29" s="3108">
        <v>6</v>
      </c>
      <c r="E29" s="3108">
        <v>6</v>
      </c>
      <c r="F29" s="3109"/>
    </row>
    <row r="30" spans="1:9" ht="17.25" customHeight="1">
      <c r="A30" s="3473"/>
      <c r="B30" s="1893"/>
      <c r="C30" s="1893"/>
      <c r="D30" s="1893"/>
      <c r="E30" s="1893"/>
      <c r="F30" s="1891" t="s">
        <v>776</v>
      </c>
      <c r="G30" s="1351"/>
      <c r="H30" s="1351"/>
      <c r="I30" s="1351"/>
    </row>
    <row r="31" spans="1:9" ht="17.25" customHeight="1">
      <c r="A31" s="1892" t="s">
        <v>775</v>
      </c>
      <c r="B31" s="1893"/>
      <c r="C31" s="1893"/>
      <c r="D31" s="1893"/>
      <c r="E31" s="1893"/>
      <c r="F31" s="1412"/>
      <c r="G31" s="1412"/>
      <c r="H31" s="1351"/>
      <c r="I31" s="1351"/>
    </row>
    <row r="32" spans="1:9" ht="18" customHeight="1">
      <c r="A32" s="1894" t="s">
        <v>774</v>
      </c>
      <c r="B32" s="1351"/>
      <c r="C32" s="1895"/>
      <c r="D32" s="1895"/>
      <c r="E32" s="1895"/>
      <c r="F32" s="1895"/>
      <c r="G32" s="1351"/>
      <c r="H32" s="1351"/>
      <c r="I32" s="1351"/>
    </row>
    <row r="33" spans="1:9">
      <c r="A33" s="1351"/>
      <c r="B33" s="1351"/>
      <c r="C33" s="1351"/>
      <c r="D33" s="1351"/>
      <c r="E33" s="1351"/>
      <c r="F33" s="1351"/>
      <c r="G33" s="1351"/>
      <c r="H33" s="1351"/>
      <c r="I33" s="1351"/>
    </row>
  </sheetData>
  <mergeCells count="2">
    <mergeCell ref="E1:F1"/>
    <mergeCell ref="F2:F3"/>
  </mergeCells>
  <phoneticPr fontId="2"/>
  <hyperlinks>
    <hyperlink ref="H2" location="目次!F101" display="目　次" xr:uid="{00000000-0004-0000-5600-000000000000}"/>
  </hyperlinks>
  <pageMargins left="1.0236220472440944" right="0.86614173228346458" top="0.98425196850393704" bottom="0.98425196850393704" header="0.51181102362204722" footer="0.51181102362204722"/>
  <pageSetup paperSize="9"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M37"/>
  <sheetViews>
    <sheetView showGridLines="0" zoomScaleNormal="100" workbookViewId="0">
      <selection activeCell="M2" sqref="M2"/>
    </sheetView>
  </sheetViews>
  <sheetFormatPr defaultRowHeight="13.5"/>
  <cols>
    <col min="1" max="1" width="7" style="1349" customWidth="1"/>
    <col min="2" max="2" width="6.75" style="1349" customWidth="1"/>
    <col min="3" max="8" width="7.875" style="1349" customWidth="1"/>
    <col min="9" max="11" width="7.875" style="1345" customWidth="1"/>
    <col min="12" max="12" width="9" style="1345"/>
    <col min="13" max="13" width="10.625" style="1345" customWidth="1"/>
    <col min="14" max="16384" width="9" style="1345"/>
  </cols>
  <sheetData>
    <row r="1" spans="1:13" ht="18" customHeight="1" thickBot="1">
      <c r="A1" s="1660" t="s">
        <v>795</v>
      </c>
      <c r="B1" s="1343"/>
      <c r="C1" s="1412"/>
      <c r="D1" s="1412"/>
      <c r="E1" s="1412"/>
      <c r="F1" s="1412"/>
      <c r="G1" s="1412"/>
      <c r="H1" s="1412"/>
      <c r="I1" s="1412"/>
      <c r="J1" s="1412"/>
      <c r="K1" s="1412" t="s">
        <v>794</v>
      </c>
      <c r="L1" s="1351"/>
      <c r="M1" s="1351"/>
    </row>
    <row r="2" spans="1:13" s="1346" customFormat="1" ht="18" customHeight="1">
      <c r="A2" s="5943" t="s">
        <v>300</v>
      </c>
      <c r="B2" s="5945" t="s">
        <v>793</v>
      </c>
      <c r="C2" s="5941" t="s">
        <v>792</v>
      </c>
      <c r="D2" s="5947"/>
      <c r="E2" s="5947"/>
      <c r="F2" s="5947"/>
      <c r="G2" s="5947"/>
      <c r="H2" s="5947"/>
      <c r="I2" s="5947"/>
      <c r="J2" s="5947"/>
      <c r="K2" s="5947"/>
      <c r="L2" s="4317"/>
      <c r="M2" s="5068" t="s">
        <v>8125</v>
      </c>
    </row>
    <row r="3" spans="1:13" s="1346" customFormat="1" ht="18" customHeight="1">
      <c r="A3" s="5944"/>
      <c r="B3" s="5946"/>
      <c r="C3" s="2296" t="s">
        <v>791</v>
      </c>
      <c r="D3" s="2296" t="s">
        <v>790</v>
      </c>
      <c r="E3" s="2296" t="s">
        <v>789</v>
      </c>
      <c r="F3" s="2296" t="s">
        <v>788</v>
      </c>
      <c r="G3" s="2296" t="s">
        <v>787</v>
      </c>
      <c r="H3" s="2296" t="s">
        <v>786</v>
      </c>
      <c r="I3" s="2296" t="s">
        <v>785</v>
      </c>
      <c r="J3" s="2296" t="s">
        <v>784</v>
      </c>
      <c r="K3" s="2296" t="s">
        <v>783</v>
      </c>
      <c r="L3" s="4317"/>
      <c r="M3" s="4317"/>
    </row>
    <row r="4" spans="1:13" s="1347" customFormat="1">
      <c r="A4" s="2297">
        <v>2</v>
      </c>
      <c r="B4" s="1347">
        <v>374</v>
      </c>
      <c r="C4" s="2298">
        <v>443</v>
      </c>
      <c r="D4" s="2298">
        <v>363</v>
      </c>
      <c r="E4" s="2298">
        <v>321</v>
      </c>
      <c r="F4" s="2298">
        <v>12</v>
      </c>
      <c r="G4" s="2298">
        <v>59</v>
      </c>
      <c r="H4" s="2298">
        <v>391</v>
      </c>
      <c r="I4" s="2299">
        <v>0.1</v>
      </c>
      <c r="J4" s="1347">
        <v>43</v>
      </c>
      <c r="K4" s="2298">
        <v>0.5</v>
      </c>
    </row>
    <row r="5" spans="1:13" s="1347" customFormat="1">
      <c r="A5" s="3968">
        <v>3</v>
      </c>
      <c r="B5" s="2300">
        <v>369</v>
      </c>
      <c r="C5" s="2301">
        <v>432</v>
      </c>
      <c r="D5" s="2301">
        <v>354</v>
      </c>
      <c r="E5" s="2301">
        <v>317</v>
      </c>
      <c r="F5" s="2301">
        <v>13</v>
      </c>
      <c r="G5" s="2301">
        <v>60</v>
      </c>
      <c r="H5" s="2301">
        <v>386</v>
      </c>
      <c r="I5" s="2302">
        <v>0</v>
      </c>
      <c r="J5" s="2300">
        <v>34</v>
      </c>
      <c r="K5" s="2301">
        <v>0.3</v>
      </c>
    </row>
    <row r="6" spans="1:13" s="1348" customFormat="1">
      <c r="A6" s="2531">
        <v>4</v>
      </c>
      <c r="B6" s="2532">
        <v>361</v>
      </c>
      <c r="C6" s="2301">
        <v>421</v>
      </c>
      <c r="D6" s="2301">
        <v>347</v>
      </c>
      <c r="E6" s="2301">
        <v>304</v>
      </c>
      <c r="F6" s="2301">
        <v>11</v>
      </c>
      <c r="G6" s="2301">
        <v>66</v>
      </c>
      <c r="H6" s="2301">
        <v>375</v>
      </c>
      <c r="I6" s="2302">
        <v>0</v>
      </c>
      <c r="J6" s="2300">
        <v>32</v>
      </c>
      <c r="K6" s="2301">
        <v>0.3</v>
      </c>
      <c r="L6" s="4257"/>
      <c r="M6" s="4257"/>
    </row>
    <row r="7" spans="1:13" s="1348" customFormat="1">
      <c r="A7" s="2531">
        <v>5</v>
      </c>
      <c r="B7" s="2300">
        <v>356</v>
      </c>
      <c r="C7" s="2301">
        <v>418</v>
      </c>
      <c r="D7" s="2301">
        <v>343</v>
      </c>
      <c r="E7" s="2301">
        <v>294</v>
      </c>
      <c r="F7" s="2301">
        <v>9</v>
      </c>
      <c r="G7" s="2301">
        <v>68</v>
      </c>
      <c r="H7" s="2301">
        <v>378</v>
      </c>
      <c r="I7" s="2302">
        <v>0</v>
      </c>
      <c r="J7" s="2300">
        <v>3</v>
      </c>
      <c r="K7" s="2301">
        <v>0.1</v>
      </c>
      <c r="L7" s="4257"/>
      <c r="M7" s="4257"/>
    </row>
    <row r="8" spans="1:13" s="1348" customFormat="1" ht="14.25" thickBot="1">
      <c r="A8" s="3110">
        <v>6</v>
      </c>
      <c r="B8" s="3111">
        <v>366</v>
      </c>
      <c r="C8" s="3112">
        <v>433</v>
      </c>
      <c r="D8" s="3112">
        <v>353</v>
      </c>
      <c r="E8" s="3112">
        <v>297</v>
      </c>
      <c r="F8" s="3112">
        <v>10</v>
      </c>
      <c r="G8" s="3112">
        <v>77</v>
      </c>
      <c r="H8" s="3112">
        <v>395</v>
      </c>
      <c r="I8" s="3113">
        <v>0.3</v>
      </c>
      <c r="J8" s="3111">
        <v>5</v>
      </c>
      <c r="K8" s="3112">
        <v>0.1</v>
      </c>
      <c r="L8" s="4257"/>
      <c r="M8" s="4257"/>
    </row>
    <row r="9" spans="1:13" ht="18" customHeight="1">
      <c r="A9" s="1351"/>
      <c r="B9" s="1351"/>
      <c r="C9" s="1351"/>
      <c r="D9" s="1351"/>
      <c r="E9" s="1351"/>
      <c r="F9" s="1669"/>
      <c r="G9" s="1669"/>
      <c r="H9" s="1669"/>
      <c r="I9" s="1351"/>
      <c r="J9" s="1351"/>
      <c r="K9" s="1669" t="s">
        <v>782</v>
      </c>
      <c r="L9" s="1351"/>
      <c r="M9" s="1351"/>
    </row>
    <row r="10" spans="1:13" ht="18" customHeight="1">
      <c r="I10" s="1351"/>
      <c r="J10" s="1351"/>
      <c r="K10" s="1351"/>
      <c r="L10" s="1351"/>
      <c r="M10" s="1351"/>
    </row>
    <row r="11" spans="1:13" ht="18" customHeight="1"/>
    <row r="12" spans="1:13" ht="18" customHeight="1"/>
    <row r="13" spans="1:13" ht="18" customHeight="1"/>
    <row r="14" spans="1:13" ht="18" customHeight="1"/>
    <row r="15" spans="1:13" ht="18" customHeight="1"/>
    <row r="16" spans="1:13" ht="18" customHeight="1">
      <c r="K16" s="1344"/>
    </row>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sheetData>
  <mergeCells count="3">
    <mergeCell ref="A2:A3"/>
    <mergeCell ref="B2:B3"/>
    <mergeCell ref="C2:K2"/>
  </mergeCells>
  <phoneticPr fontId="2"/>
  <hyperlinks>
    <hyperlink ref="M2" location="目次!F102" display="目　次" xr:uid="{00000000-0004-0000-57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66"/>
  <sheetViews>
    <sheetView showGridLines="0" topLeftCell="K1" zoomScale="115" zoomScaleNormal="115" workbookViewId="0">
      <selection activeCell="W2" sqref="W2"/>
    </sheetView>
  </sheetViews>
  <sheetFormatPr defaultRowHeight="13.5"/>
  <cols>
    <col min="1" max="1" width="5.625" style="650" customWidth="1"/>
    <col min="2" max="2" width="6.625" style="649" customWidth="1"/>
    <col min="3" max="3" width="0.875" style="649" customWidth="1"/>
    <col min="4" max="4" width="7.625" style="649" customWidth="1"/>
    <col min="5" max="5" width="0.875" style="649" customWidth="1"/>
    <col min="6" max="6" width="7.625" style="649" customWidth="1"/>
    <col min="7" max="7" width="0.875" style="649" customWidth="1"/>
    <col min="8" max="8" width="8.125" style="649" customWidth="1"/>
    <col min="9" max="9" width="0.875" style="649" customWidth="1"/>
    <col min="10" max="10" width="7.625" style="649" customWidth="1"/>
    <col min="11" max="11" width="0.875" style="649" customWidth="1"/>
    <col min="12" max="12" width="6.625" style="649" customWidth="1"/>
    <col min="13" max="13" width="0.875" style="649" customWidth="1"/>
    <col min="14" max="14" width="6.625" style="649" customWidth="1"/>
    <col min="15" max="15" width="0.875" style="649" customWidth="1"/>
    <col min="16" max="16" width="6.625" style="649" customWidth="1"/>
    <col min="17" max="17" width="0.875" style="649" customWidth="1"/>
    <col min="18" max="18" width="7.875" style="649" customWidth="1"/>
    <col min="19" max="19" width="0.875" style="649" customWidth="1"/>
    <col min="20" max="20" width="7.625" style="649" customWidth="1"/>
    <col min="21" max="21" width="1.5" style="649" customWidth="1"/>
    <col min="22" max="22" width="7" style="648" customWidth="1"/>
    <col min="23" max="16384" width="9" style="648"/>
  </cols>
  <sheetData>
    <row r="1" spans="1:25" ht="15.95" customHeight="1">
      <c r="A1" s="1458" t="s">
        <v>4947</v>
      </c>
      <c r="V1" s="683"/>
    </row>
    <row r="2" spans="1:25" ht="15.95" customHeight="1" thickBot="1">
      <c r="A2" s="1459" t="s">
        <v>4946</v>
      </c>
      <c r="V2" s="651"/>
      <c r="W2" s="5113" t="s">
        <v>8125</v>
      </c>
    </row>
    <row r="3" spans="1:25" s="664" customFormat="1" ht="40.5">
      <c r="A3" s="5233" t="s">
        <v>4791</v>
      </c>
      <c r="B3" s="997" t="s">
        <v>4941</v>
      </c>
      <c r="C3" s="998"/>
      <c r="D3" s="998"/>
      <c r="E3" s="998"/>
      <c r="F3" s="998"/>
      <c r="G3" s="999"/>
      <c r="H3" s="997" t="s">
        <v>4940</v>
      </c>
      <c r="I3" s="998"/>
      <c r="J3" s="998"/>
      <c r="K3" s="998"/>
      <c r="L3" s="997" t="s">
        <v>4939</v>
      </c>
      <c r="M3" s="998"/>
      <c r="N3" s="998"/>
      <c r="O3" s="999"/>
      <c r="P3" s="1000" t="s">
        <v>4945</v>
      </c>
      <c r="Q3" s="1001"/>
      <c r="R3" s="1000" t="s">
        <v>4938</v>
      </c>
      <c r="S3" s="1001"/>
      <c r="T3" s="1002" t="s">
        <v>5967</v>
      </c>
      <c r="U3" s="1003"/>
      <c r="V3" s="665"/>
    </row>
    <row r="4" spans="1:25" s="664" customFormat="1" ht="15.95" customHeight="1">
      <c r="A4" s="5234"/>
      <c r="B4" s="1006" t="s">
        <v>4933</v>
      </c>
      <c r="C4" s="1007"/>
      <c r="D4" s="1006" t="s">
        <v>4937</v>
      </c>
      <c r="E4" s="1007"/>
      <c r="F4" s="1006" t="s">
        <v>4936</v>
      </c>
      <c r="G4" s="1007"/>
      <c r="H4" s="1004" t="s">
        <v>4935</v>
      </c>
      <c r="I4" s="1007"/>
      <c r="J4" s="1006" t="s">
        <v>4934</v>
      </c>
      <c r="K4" s="1005"/>
      <c r="L4" s="1004" t="s">
        <v>4933</v>
      </c>
      <c r="M4" s="1005"/>
      <c r="N4" s="1006" t="s">
        <v>4932</v>
      </c>
      <c r="O4" s="1007"/>
      <c r="P4" s="1004" t="s">
        <v>4944</v>
      </c>
      <c r="Q4" s="1005"/>
      <c r="R4" s="1004" t="s">
        <v>4931</v>
      </c>
      <c r="S4" s="1005"/>
      <c r="T4" s="1004" t="s">
        <v>4943</v>
      </c>
      <c r="U4" s="1005"/>
      <c r="V4" s="665"/>
    </row>
    <row r="5" spans="1:25" ht="15.95" customHeight="1">
      <c r="A5" s="1439">
        <v>2</v>
      </c>
      <c r="B5" s="1008">
        <v>13.700000000000001</v>
      </c>
      <c r="C5" s="1008"/>
      <c r="D5" s="1008">
        <v>37.299999999999997</v>
      </c>
      <c r="E5" s="1008"/>
      <c r="F5" s="1008">
        <v>-7</v>
      </c>
      <c r="G5" s="1008"/>
      <c r="H5" s="1008">
        <v>2149</v>
      </c>
      <c r="I5" s="1008"/>
      <c r="J5" s="1008">
        <v>97</v>
      </c>
      <c r="K5" s="1008"/>
      <c r="L5" s="1008">
        <v>2.4083333333333332</v>
      </c>
      <c r="M5" s="1008"/>
      <c r="N5" s="1008">
        <v>15.1</v>
      </c>
      <c r="O5" s="1008"/>
      <c r="P5" s="1016">
        <v>70.583333333333329</v>
      </c>
      <c r="Q5" s="1008"/>
      <c r="R5" s="1008">
        <v>2166.5000000000005</v>
      </c>
      <c r="S5" s="1008"/>
      <c r="T5" s="1008">
        <v>953.21666666666681</v>
      </c>
      <c r="U5" s="1008"/>
      <c r="V5" s="651"/>
    </row>
    <row r="6" spans="1:25" ht="13.5" customHeight="1">
      <c r="A6" s="1439">
        <v>3</v>
      </c>
      <c r="B6" s="1008">
        <v>13.5</v>
      </c>
      <c r="C6" s="1008">
        <v>36.299999999999997</v>
      </c>
      <c r="D6" s="1008">
        <v>36.299999999999997</v>
      </c>
      <c r="E6" s="1008"/>
      <c r="F6" s="1008">
        <v>-7.4</v>
      </c>
      <c r="G6" s="1008"/>
      <c r="H6" s="1008">
        <v>2190.5</v>
      </c>
      <c r="I6" s="1008"/>
      <c r="J6" s="1008">
        <v>144</v>
      </c>
      <c r="K6" s="1008"/>
      <c r="L6" s="1008">
        <v>2.4</v>
      </c>
      <c r="M6" s="1008"/>
      <c r="N6" s="1008">
        <v>13.3</v>
      </c>
      <c r="O6" s="1008"/>
      <c r="P6" s="1016">
        <v>71.7</v>
      </c>
      <c r="Q6" s="1008"/>
      <c r="R6" s="1008">
        <v>2068.9</v>
      </c>
      <c r="S6" s="1008"/>
      <c r="T6" s="1008">
        <v>953.7</v>
      </c>
      <c r="U6" s="1008"/>
      <c r="V6" s="651"/>
    </row>
    <row r="7" spans="1:25" ht="13.5" customHeight="1">
      <c r="A7" s="1439">
        <v>4</v>
      </c>
      <c r="B7" s="1008">
        <v>13.424999999999999</v>
      </c>
      <c r="C7" s="1008"/>
      <c r="D7" s="1008">
        <v>37.299999999999997</v>
      </c>
      <c r="E7" s="1008"/>
      <c r="F7" s="1008">
        <v>-8.8000000000000007</v>
      </c>
      <c r="G7" s="1008"/>
      <c r="H7" s="1008">
        <v>1478</v>
      </c>
      <c r="I7" s="1008"/>
      <c r="J7" s="1008">
        <v>59.5</v>
      </c>
      <c r="K7" s="1008"/>
      <c r="L7" s="1008">
        <v>2.3333333333333335</v>
      </c>
      <c r="M7" s="1008"/>
      <c r="N7" s="1008">
        <v>14.4</v>
      </c>
      <c r="O7" s="1008"/>
      <c r="P7" s="1016">
        <v>71.666666666666671</v>
      </c>
      <c r="Q7" s="1008"/>
      <c r="R7" s="1008">
        <v>2158.2000000000003</v>
      </c>
      <c r="S7" s="1008"/>
      <c r="T7" s="1008">
        <v>953.19999999999993</v>
      </c>
      <c r="U7" s="1008"/>
      <c r="V7" s="651"/>
    </row>
    <row r="8" spans="1:25" ht="13.5" customHeight="1">
      <c r="A8" s="1439">
        <v>5</v>
      </c>
      <c r="B8" s="1008">
        <v>14.1</v>
      </c>
      <c r="C8" s="1008"/>
      <c r="D8" s="1008">
        <v>37</v>
      </c>
      <c r="E8" s="1008"/>
      <c r="F8" s="3336">
        <f>MIN(F9:F20)</f>
        <v>-6.7</v>
      </c>
      <c r="G8" s="1008"/>
      <c r="H8" s="1008">
        <v>1846</v>
      </c>
      <c r="I8" s="1008"/>
      <c r="J8" s="1008">
        <v>164</v>
      </c>
      <c r="K8" s="1008"/>
      <c r="L8" s="1008">
        <v>2.4</v>
      </c>
      <c r="M8" s="1008"/>
      <c r="N8" s="1008">
        <v>12.3</v>
      </c>
      <c r="O8" s="1008"/>
      <c r="P8" s="1016">
        <v>70.3</v>
      </c>
      <c r="Q8" s="1008"/>
      <c r="R8" s="1008">
        <v>2367.3000000000002</v>
      </c>
      <c r="S8" s="1008"/>
      <c r="T8" s="1008">
        <v>954</v>
      </c>
      <c r="U8" s="1008"/>
      <c r="V8" s="651"/>
    </row>
    <row r="9" spans="1:25" ht="6.6" customHeight="1">
      <c r="A9" s="1439"/>
      <c r="B9" s="1008"/>
      <c r="C9" s="1008"/>
      <c r="D9" s="1008"/>
      <c r="E9" s="1008"/>
      <c r="F9" s="1008"/>
      <c r="G9" s="1008"/>
      <c r="H9" s="1008"/>
      <c r="I9" s="1008"/>
      <c r="J9" s="1008"/>
      <c r="K9" s="1008"/>
      <c r="L9" s="1008"/>
      <c r="M9" s="1008"/>
      <c r="N9" s="1008"/>
      <c r="O9" s="1008"/>
      <c r="P9" s="1008"/>
      <c r="Q9" s="1008"/>
      <c r="R9" s="1008"/>
      <c r="S9" s="1008"/>
      <c r="T9" s="1008"/>
      <c r="U9" s="1008"/>
      <c r="V9" s="651"/>
    </row>
    <row r="10" spans="1:25" ht="13.5" customHeight="1">
      <c r="A10" s="3337">
        <v>6</v>
      </c>
      <c r="B10" s="3338">
        <v>15</v>
      </c>
      <c r="C10" s="3336"/>
      <c r="D10" s="3336">
        <v>36.799999999999997</v>
      </c>
      <c r="E10" s="3336"/>
      <c r="F10" s="3336">
        <v>-6.7</v>
      </c>
      <c r="G10" s="3336"/>
      <c r="H10" s="3336">
        <v>2088.5</v>
      </c>
      <c r="I10" s="3336"/>
      <c r="J10" s="3336">
        <v>106</v>
      </c>
      <c r="K10" s="3336"/>
      <c r="L10" s="3336">
        <v>2.2999999999999998</v>
      </c>
      <c r="M10" s="3336"/>
      <c r="N10" s="3336">
        <f>MAX(N11:N22)</f>
        <v>12.3</v>
      </c>
      <c r="O10" s="3336"/>
      <c r="P10" s="3338">
        <f>AVERAGE(P11:P22)</f>
        <v>73</v>
      </c>
      <c r="Q10" s="3336"/>
      <c r="R10" s="3336">
        <v>2081.9</v>
      </c>
      <c r="S10" s="3336"/>
      <c r="T10" s="3338">
        <v>954</v>
      </c>
      <c r="U10" s="3336"/>
      <c r="V10" s="651"/>
      <c r="W10" s="2326"/>
      <c r="Y10" s="2326"/>
    </row>
    <row r="11" spans="1:25" ht="15.95" customHeight="1">
      <c r="A11" s="3339" t="s">
        <v>4930</v>
      </c>
      <c r="B11" s="3340">
        <v>1.3</v>
      </c>
      <c r="C11" s="3340"/>
      <c r="D11" s="3340">
        <v>13.3</v>
      </c>
      <c r="E11" s="3340"/>
      <c r="F11" s="3340">
        <v>-6.7</v>
      </c>
      <c r="G11" s="3340"/>
      <c r="H11" s="3341">
        <v>55.5</v>
      </c>
      <c r="I11" s="3341"/>
      <c r="J11" s="3342">
        <v>16.5</v>
      </c>
      <c r="K11" s="3342"/>
      <c r="L11" s="3341">
        <v>2.4</v>
      </c>
      <c r="M11" s="3341"/>
      <c r="N11" s="3343">
        <v>12.3</v>
      </c>
      <c r="O11" s="3344"/>
      <c r="P11" s="3345">
        <v>69</v>
      </c>
      <c r="Q11" s="3342"/>
      <c r="R11" s="3341">
        <v>168.8</v>
      </c>
      <c r="S11" s="3341"/>
      <c r="T11" s="3341">
        <v>955.1</v>
      </c>
      <c r="U11" s="3336"/>
      <c r="V11" s="651"/>
    </row>
    <row r="12" spans="1:25" ht="15.95" customHeight="1">
      <c r="A12" s="3346" t="s">
        <v>4929</v>
      </c>
      <c r="B12" s="3340">
        <v>4.3</v>
      </c>
      <c r="C12" s="3340"/>
      <c r="D12" s="3340">
        <v>20.7</v>
      </c>
      <c r="E12" s="3340"/>
      <c r="F12" s="3340">
        <v>-5.3</v>
      </c>
      <c r="G12" s="3340"/>
      <c r="H12" s="3341">
        <v>165.5</v>
      </c>
      <c r="I12" s="3341"/>
      <c r="J12" s="3342">
        <v>40.5</v>
      </c>
      <c r="K12" s="3342"/>
      <c r="L12" s="3341">
        <v>2.2000000000000002</v>
      </c>
      <c r="M12" s="3341"/>
      <c r="N12" s="3343">
        <v>11.6</v>
      </c>
      <c r="O12" s="3344"/>
      <c r="P12" s="3345">
        <v>76</v>
      </c>
      <c r="Q12" s="3342"/>
      <c r="R12" s="3341">
        <v>145</v>
      </c>
      <c r="S12" s="3341"/>
      <c r="T12" s="3341">
        <v>957.4</v>
      </c>
      <c r="U12" s="3336"/>
      <c r="V12" s="651"/>
    </row>
    <row r="13" spans="1:25" ht="15.95" customHeight="1">
      <c r="A13" s="3346" t="s">
        <v>4928</v>
      </c>
      <c r="B13" s="3340">
        <v>5.4</v>
      </c>
      <c r="C13" s="3340"/>
      <c r="D13" s="3340">
        <v>21.7</v>
      </c>
      <c r="E13" s="3340"/>
      <c r="F13" s="3340">
        <v>-2.1</v>
      </c>
      <c r="G13" s="3340"/>
      <c r="H13" s="3341">
        <v>210.5</v>
      </c>
      <c r="I13" s="3341"/>
      <c r="J13" s="3342">
        <v>44.5</v>
      </c>
      <c r="K13" s="3342"/>
      <c r="L13" s="3341">
        <v>2.9</v>
      </c>
      <c r="M13" s="3341"/>
      <c r="N13" s="3343">
        <v>11.3</v>
      </c>
      <c r="O13" s="3344"/>
      <c r="P13" s="3345">
        <v>64</v>
      </c>
      <c r="Q13" s="3342"/>
      <c r="R13" s="3341">
        <v>185.1</v>
      </c>
      <c r="S13" s="3341"/>
      <c r="T13" s="3341">
        <v>951.9</v>
      </c>
      <c r="U13" s="3336"/>
      <c r="V13" s="651"/>
    </row>
    <row r="14" spans="1:25" ht="15.95" customHeight="1">
      <c r="A14" s="3346" t="s">
        <v>4927</v>
      </c>
      <c r="B14" s="3340">
        <v>15</v>
      </c>
      <c r="C14" s="3340"/>
      <c r="D14" s="3340">
        <v>29.6</v>
      </c>
      <c r="E14" s="3340"/>
      <c r="F14" s="3340">
        <v>1.5</v>
      </c>
      <c r="G14" s="3340"/>
      <c r="H14" s="3341">
        <v>167.5</v>
      </c>
      <c r="I14" s="3341"/>
      <c r="J14" s="3342">
        <v>67.5</v>
      </c>
      <c r="K14" s="3342"/>
      <c r="L14" s="3341">
        <v>2.4</v>
      </c>
      <c r="M14" s="3341"/>
      <c r="N14" s="3343">
        <v>12.2</v>
      </c>
      <c r="O14" s="3344"/>
      <c r="P14" s="3345">
        <v>68</v>
      </c>
      <c r="Q14" s="3342"/>
      <c r="R14" s="3341">
        <v>180.8</v>
      </c>
      <c r="S14" s="3341"/>
      <c r="T14" s="3341">
        <v>952.7</v>
      </c>
      <c r="U14" s="3336"/>
      <c r="V14" s="651"/>
    </row>
    <row r="15" spans="1:25" ht="15.95" customHeight="1">
      <c r="A15" s="3346" t="s">
        <v>4926</v>
      </c>
      <c r="B15" s="3340">
        <v>17.5</v>
      </c>
      <c r="C15" s="3340"/>
      <c r="D15" s="3340">
        <v>30.4</v>
      </c>
      <c r="E15" s="3340"/>
      <c r="F15" s="3340">
        <v>4.0999999999999996</v>
      </c>
      <c r="G15" s="3340"/>
      <c r="H15" s="3341">
        <v>293.5</v>
      </c>
      <c r="I15" s="3341"/>
      <c r="J15" s="3342">
        <v>79</v>
      </c>
      <c r="K15" s="3342"/>
      <c r="L15" s="3341">
        <v>2.7</v>
      </c>
      <c r="M15" s="3341"/>
      <c r="N15" s="3343">
        <v>10.7</v>
      </c>
      <c r="O15" s="3344"/>
      <c r="P15" s="3345">
        <v>69</v>
      </c>
      <c r="Q15" s="3342"/>
      <c r="R15" s="3341">
        <v>205.3</v>
      </c>
      <c r="S15" s="3341"/>
      <c r="T15" s="3341">
        <v>952.9</v>
      </c>
      <c r="U15" s="3336"/>
      <c r="V15" s="651"/>
    </row>
    <row r="16" spans="1:25" ht="15.95" customHeight="1">
      <c r="A16" s="3346" t="s">
        <v>4925</v>
      </c>
      <c r="B16" s="3340">
        <v>20.9</v>
      </c>
      <c r="C16" s="3340"/>
      <c r="D16" s="3340">
        <v>32</v>
      </c>
      <c r="E16" s="3340"/>
      <c r="F16" s="3340">
        <v>11.5</v>
      </c>
      <c r="G16" s="3340"/>
      <c r="H16" s="3341">
        <v>316</v>
      </c>
      <c r="I16" s="3341"/>
      <c r="J16" s="3342">
        <v>106</v>
      </c>
      <c r="K16" s="3342"/>
      <c r="L16" s="3341">
        <v>2.4</v>
      </c>
      <c r="M16" s="3341"/>
      <c r="N16" s="3343">
        <v>10.199999999999999</v>
      </c>
      <c r="O16" s="3344"/>
      <c r="P16" s="3345">
        <v>74</v>
      </c>
      <c r="Q16" s="3342"/>
      <c r="R16" s="3341">
        <v>168.7</v>
      </c>
      <c r="S16" s="3341"/>
      <c r="T16" s="3341">
        <v>949.3</v>
      </c>
      <c r="U16" s="3336"/>
      <c r="V16" s="651"/>
    </row>
    <row r="17" spans="1:22" ht="15.95" customHeight="1">
      <c r="A17" s="3346" t="s">
        <v>4924</v>
      </c>
      <c r="B17" s="3340">
        <v>26.1</v>
      </c>
      <c r="C17" s="3340"/>
      <c r="D17" s="3340">
        <v>36.6</v>
      </c>
      <c r="E17" s="3340"/>
      <c r="F17" s="3340">
        <v>17.8</v>
      </c>
      <c r="G17" s="3340"/>
      <c r="H17" s="3341">
        <v>162</v>
      </c>
      <c r="I17" s="3341"/>
      <c r="J17" s="3342">
        <v>57.5</v>
      </c>
      <c r="K17" s="3342"/>
      <c r="L17" s="3341">
        <v>2.6</v>
      </c>
      <c r="M17" s="3341"/>
      <c r="N17" s="3343">
        <v>10.7</v>
      </c>
      <c r="O17" s="3344"/>
      <c r="P17" s="3345">
        <v>75</v>
      </c>
      <c r="Q17" s="3342"/>
      <c r="R17" s="3341">
        <v>187.6</v>
      </c>
      <c r="S17" s="3341"/>
      <c r="T17" s="3341">
        <v>950.6</v>
      </c>
      <c r="U17" s="3336"/>
      <c r="V17" s="651"/>
    </row>
    <row r="18" spans="1:22" ht="15.95" customHeight="1">
      <c r="A18" s="3346" t="s">
        <v>4923</v>
      </c>
      <c r="B18" s="3340">
        <v>26.9</v>
      </c>
      <c r="C18" s="3340"/>
      <c r="D18" s="3340">
        <v>36.799999999999997</v>
      </c>
      <c r="E18" s="3340"/>
      <c r="F18" s="3340">
        <v>20.2</v>
      </c>
      <c r="G18" s="3340"/>
      <c r="H18" s="3341">
        <v>265.5</v>
      </c>
      <c r="I18" s="3341"/>
      <c r="J18" s="3342">
        <v>36.5</v>
      </c>
      <c r="K18" s="3342"/>
      <c r="L18" s="3341">
        <v>2.1</v>
      </c>
      <c r="M18" s="3341"/>
      <c r="N18" s="3343">
        <v>8.6999999999999993</v>
      </c>
      <c r="O18" s="3344"/>
      <c r="P18" s="3345">
        <v>77</v>
      </c>
      <c r="Q18" s="3342"/>
      <c r="R18" s="3341">
        <v>209.5</v>
      </c>
      <c r="S18" s="3341"/>
      <c r="T18" s="3341">
        <v>949.1</v>
      </c>
      <c r="U18" s="3336"/>
      <c r="V18" s="651"/>
    </row>
    <row r="19" spans="1:22" ht="15.95" customHeight="1">
      <c r="A19" s="3346" t="s">
        <v>4922</v>
      </c>
      <c r="B19" s="3340">
        <v>25</v>
      </c>
      <c r="C19" s="3340"/>
      <c r="D19" s="3340">
        <v>35.5</v>
      </c>
      <c r="E19" s="3340"/>
      <c r="F19" s="3340">
        <v>16.5</v>
      </c>
      <c r="G19" s="3340"/>
      <c r="H19" s="3341">
        <v>103</v>
      </c>
      <c r="I19" s="3341"/>
      <c r="J19" s="3342">
        <v>22.5</v>
      </c>
      <c r="K19" s="3342"/>
      <c r="L19" s="3341">
        <v>2.1</v>
      </c>
      <c r="M19" s="3341"/>
      <c r="N19" s="3347">
        <v>8.1</v>
      </c>
      <c r="O19" s="3344"/>
      <c r="P19" s="3345">
        <v>76</v>
      </c>
      <c r="Q19" s="3342"/>
      <c r="R19" s="3342" t="s">
        <v>7055</v>
      </c>
      <c r="S19" s="3341"/>
      <c r="T19" s="3341">
        <v>954</v>
      </c>
      <c r="U19" s="3336"/>
      <c r="V19" s="651"/>
    </row>
    <row r="20" spans="1:22" ht="15.95" customHeight="1">
      <c r="A20" s="3346" t="s">
        <v>5984</v>
      </c>
      <c r="B20" s="3340">
        <v>17.8</v>
      </c>
      <c r="C20" s="3340"/>
      <c r="D20" s="3340">
        <v>30.5</v>
      </c>
      <c r="E20" s="3340"/>
      <c r="F20" s="3340">
        <v>6.1</v>
      </c>
      <c r="G20" s="3340"/>
      <c r="H20" s="3341">
        <v>198.5</v>
      </c>
      <c r="I20" s="3341"/>
      <c r="J20" s="3342">
        <v>34</v>
      </c>
      <c r="K20" s="3342"/>
      <c r="L20" s="3341">
        <v>1.7</v>
      </c>
      <c r="M20" s="3341"/>
      <c r="N20" s="3347">
        <v>7.3</v>
      </c>
      <c r="O20" s="3344"/>
      <c r="P20" s="3345">
        <v>82</v>
      </c>
      <c r="Q20" s="3342"/>
      <c r="R20" s="3341">
        <v>125.8</v>
      </c>
      <c r="S20" s="3341"/>
      <c r="T20" s="3341">
        <v>957.8</v>
      </c>
      <c r="U20" s="3336"/>
      <c r="V20" s="651"/>
    </row>
    <row r="21" spans="1:22" ht="15.95" customHeight="1">
      <c r="A21" s="3346" t="s">
        <v>5978</v>
      </c>
      <c r="B21" s="3340">
        <v>10.4</v>
      </c>
      <c r="C21" s="3340"/>
      <c r="D21" s="3340">
        <v>23.4</v>
      </c>
      <c r="E21" s="3340"/>
      <c r="F21" s="3340">
        <v>0.1</v>
      </c>
      <c r="G21" s="3340"/>
      <c r="H21" s="3341">
        <v>136</v>
      </c>
      <c r="I21" s="3341"/>
      <c r="J21" s="3342">
        <v>91</v>
      </c>
      <c r="K21" s="3342"/>
      <c r="L21" s="3341">
        <v>2</v>
      </c>
      <c r="M21" s="3341"/>
      <c r="N21" s="3343">
        <v>10.7</v>
      </c>
      <c r="O21" s="3344"/>
      <c r="P21" s="3345">
        <v>78</v>
      </c>
      <c r="Q21" s="3342"/>
      <c r="R21" s="3341">
        <v>154.9</v>
      </c>
      <c r="S21" s="3341"/>
      <c r="T21" s="3341">
        <v>956.7</v>
      </c>
      <c r="U21" s="3336"/>
      <c r="V21" s="651"/>
    </row>
    <row r="22" spans="1:22" ht="15.95" customHeight="1" thickBot="1">
      <c r="A22" s="3348" t="s">
        <v>5977</v>
      </c>
      <c r="B22" s="3349">
        <v>3.1</v>
      </c>
      <c r="C22" s="3349"/>
      <c r="D22" s="3349">
        <v>17.2</v>
      </c>
      <c r="E22" s="3350"/>
      <c r="F22" s="3349">
        <v>-5.6</v>
      </c>
      <c r="G22" s="3349"/>
      <c r="H22" s="3349">
        <v>15</v>
      </c>
      <c r="I22" s="3349"/>
      <c r="J22" s="3349">
        <v>5.5</v>
      </c>
      <c r="K22" s="3349"/>
      <c r="L22" s="3349">
        <v>2.6</v>
      </c>
      <c r="M22" s="3349"/>
      <c r="N22" s="3351">
        <v>10.199999999999999</v>
      </c>
      <c r="O22" s="3352"/>
      <c r="P22" s="3353">
        <v>68</v>
      </c>
      <c r="Q22" s="3349"/>
      <c r="R22" s="3349">
        <v>156.5</v>
      </c>
      <c r="S22" s="3349"/>
      <c r="T22" s="3349">
        <v>952.9</v>
      </c>
      <c r="U22" s="3354"/>
      <c r="V22" s="651"/>
    </row>
    <row r="23" spans="1:22" ht="15.75" customHeight="1">
      <c r="A23" s="676"/>
      <c r="B23" s="681"/>
      <c r="C23" s="679"/>
      <c r="D23" s="679"/>
      <c r="E23" s="679"/>
      <c r="F23" s="679"/>
      <c r="G23" s="679"/>
      <c r="H23" s="680"/>
      <c r="I23" s="679"/>
      <c r="J23" s="679"/>
      <c r="K23" s="679"/>
      <c r="L23" s="679"/>
      <c r="M23" s="679"/>
      <c r="N23" s="679"/>
      <c r="O23" s="653"/>
      <c r="P23" s="653"/>
      <c r="Q23" s="653"/>
      <c r="R23" s="678"/>
      <c r="S23" s="653"/>
      <c r="T23" s="1013"/>
      <c r="U23" s="672" t="s">
        <v>4921</v>
      </c>
      <c r="V23" s="651"/>
    </row>
    <row r="24" spans="1:22" ht="15.95" customHeight="1" thickBot="1">
      <c r="A24" s="1460" t="s">
        <v>4942</v>
      </c>
      <c r="V24" s="651"/>
    </row>
    <row r="25" spans="1:22" s="664" customFormat="1">
      <c r="A25" s="5233" t="s">
        <v>4791</v>
      </c>
      <c r="B25" s="997" t="s">
        <v>4941</v>
      </c>
      <c r="C25" s="998"/>
      <c r="D25" s="998"/>
      <c r="E25" s="998"/>
      <c r="F25" s="998"/>
      <c r="G25" s="999"/>
      <c r="H25" s="997" t="s">
        <v>4940</v>
      </c>
      <c r="I25" s="998"/>
      <c r="J25" s="998"/>
      <c r="K25" s="998"/>
      <c r="L25" s="997" t="s">
        <v>4939</v>
      </c>
      <c r="M25" s="998"/>
      <c r="N25" s="998"/>
      <c r="O25" s="999"/>
      <c r="P25" s="1000" t="s">
        <v>4938</v>
      </c>
      <c r="Q25" s="1001"/>
      <c r="R25" s="665"/>
      <c r="S25" s="665"/>
      <c r="T25" s="665"/>
      <c r="U25" s="665"/>
      <c r="V25" s="665"/>
    </row>
    <row r="26" spans="1:22" s="664" customFormat="1" ht="15.95" customHeight="1">
      <c r="A26" s="5234"/>
      <c r="B26" s="1004" t="s">
        <v>4933</v>
      </c>
      <c r="C26" s="1005"/>
      <c r="D26" s="1006" t="s">
        <v>4937</v>
      </c>
      <c r="E26" s="1007"/>
      <c r="F26" s="1006" t="s">
        <v>4936</v>
      </c>
      <c r="G26" s="1005"/>
      <c r="H26" s="1004" t="s">
        <v>4935</v>
      </c>
      <c r="I26" s="1007"/>
      <c r="J26" s="1006" t="s">
        <v>4934</v>
      </c>
      <c r="K26" s="1005"/>
      <c r="L26" s="1004" t="s">
        <v>4933</v>
      </c>
      <c r="M26" s="1005"/>
      <c r="N26" s="1006" t="s">
        <v>4932</v>
      </c>
      <c r="O26" s="1007"/>
      <c r="P26" s="1004" t="s">
        <v>4931</v>
      </c>
      <c r="Q26" s="1005"/>
      <c r="R26" s="665"/>
      <c r="S26" s="665"/>
      <c r="T26" s="665"/>
      <c r="U26" s="665"/>
      <c r="V26" s="665"/>
    </row>
    <row r="27" spans="1:22" ht="15.95" customHeight="1">
      <c r="A27" s="1439">
        <v>2</v>
      </c>
      <c r="B27" s="675">
        <v>13.716666666666667</v>
      </c>
      <c r="C27" s="1008"/>
      <c r="D27" s="651">
        <v>39.5</v>
      </c>
      <c r="E27" s="1008"/>
      <c r="F27" s="651">
        <v>-6.3</v>
      </c>
      <c r="G27" s="1008"/>
      <c r="H27" s="1009">
        <v>2624.5</v>
      </c>
      <c r="I27" s="1008"/>
      <c r="J27" s="651">
        <v>168.5</v>
      </c>
      <c r="K27" s="1008"/>
      <c r="L27" s="651">
        <v>1.1916666666666667</v>
      </c>
      <c r="M27" s="1008"/>
      <c r="N27" s="651">
        <v>9.8000000000000007</v>
      </c>
      <c r="O27" s="1008"/>
      <c r="P27" s="672">
        <v>1859.0999999999997</v>
      </c>
      <c r="Q27" s="1008"/>
      <c r="R27" s="651"/>
      <c r="S27" s="651"/>
      <c r="T27" s="651"/>
      <c r="U27" s="651"/>
      <c r="V27" s="651"/>
    </row>
    <row r="28" spans="1:22" ht="15" customHeight="1">
      <c r="A28" s="1439">
        <v>3</v>
      </c>
      <c r="B28" s="1008">
        <v>13.5</v>
      </c>
      <c r="C28" s="1008"/>
      <c r="D28" s="1008">
        <v>37</v>
      </c>
      <c r="E28" s="1008"/>
      <c r="F28" s="1008">
        <v>-7.2</v>
      </c>
      <c r="G28" s="1008"/>
      <c r="H28" s="1008">
        <v>2304</v>
      </c>
      <c r="I28" s="1008"/>
      <c r="J28" s="1008">
        <v>125.5</v>
      </c>
      <c r="K28" s="1008"/>
      <c r="L28" s="1008">
        <v>1.2</v>
      </c>
      <c r="M28" s="1008"/>
      <c r="N28" s="1008">
        <v>10.7</v>
      </c>
      <c r="O28" s="1008"/>
      <c r="P28" s="1008">
        <v>1956.4</v>
      </c>
      <c r="Q28" s="1008"/>
      <c r="R28" s="651"/>
      <c r="S28" s="651"/>
      <c r="T28" s="651"/>
      <c r="U28" s="651"/>
      <c r="V28" s="651"/>
    </row>
    <row r="29" spans="1:22" ht="15" customHeight="1">
      <c r="A29" s="1439">
        <v>4</v>
      </c>
      <c r="B29" s="651">
        <v>13.483333333333333</v>
      </c>
      <c r="C29" s="651"/>
      <c r="D29" s="651">
        <v>38.1</v>
      </c>
      <c r="E29" s="651"/>
      <c r="F29" s="651">
        <v>-8.1999999999999993</v>
      </c>
      <c r="G29" s="651"/>
      <c r="H29" s="651">
        <v>1638</v>
      </c>
      <c r="I29" s="651"/>
      <c r="J29" s="651">
        <v>93</v>
      </c>
      <c r="K29" s="651"/>
      <c r="L29" s="651">
        <v>1.1749999999999998</v>
      </c>
      <c r="M29" s="651"/>
      <c r="N29" s="651">
        <v>8.8000000000000007</v>
      </c>
      <c r="O29" s="651"/>
      <c r="P29" s="651">
        <v>2044</v>
      </c>
      <c r="Q29" s="1008"/>
      <c r="R29" s="651"/>
      <c r="S29" s="651"/>
      <c r="T29" s="651"/>
      <c r="U29" s="651"/>
      <c r="V29" s="651"/>
    </row>
    <row r="30" spans="1:22" ht="15" customHeight="1">
      <c r="A30" s="1439">
        <v>5</v>
      </c>
      <c r="B30" s="651">
        <v>14.1</v>
      </c>
      <c r="C30" s="651"/>
      <c r="D30" s="651">
        <v>37.799999999999997</v>
      </c>
      <c r="E30" s="651"/>
      <c r="F30" s="651">
        <v>-7.6</v>
      </c>
      <c r="G30" s="651"/>
      <c r="H30" s="651">
        <v>1880.5</v>
      </c>
      <c r="I30" s="651"/>
      <c r="J30" s="651">
        <v>269.5</v>
      </c>
      <c r="K30" s="651"/>
      <c r="L30" s="651">
        <v>1.1749999999999998</v>
      </c>
      <c r="M30" s="651"/>
      <c r="N30" s="651">
        <v>11.5</v>
      </c>
      <c r="O30" s="651"/>
      <c r="P30" s="651">
        <v>2210</v>
      </c>
      <c r="Q30" s="1008"/>
      <c r="R30" s="651"/>
      <c r="S30" s="651"/>
      <c r="T30" s="651"/>
      <c r="U30" s="651"/>
      <c r="V30" s="651"/>
    </row>
    <row r="31" spans="1:22" ht="6.6" customHeight="1">
      <c r="A31" s="1439"/>
      <c r="B31" s="651"/>
      <c r="C31" s="651"/>
      <c r="D31" s="651"/>
      <c r="E31" s="651"/>
      <c r="F31" s="651"/>
      <c r="G31" s="651"/>
      <c r="H31" s="651"/>
      <c r="I31" s="651"/>
      <c r="J31" s="651"/>
      <c r="K31" s="651"/>
      <c r="L31" s="651"/>
      <c r="M31" s="651"/>
      <c r="N31" s="651"/>
      <c r="O31" s="651"/>
      <c r="P31" s="651"/>
      <c r="Q31" s="1008"/>
      <c r="R31" s="651"/>
      <c r="S31" s="651"/>
      <c r="T31" s="651"/>
      <c r="U31" s="651"/>
      <c r="V31" s="651"/>
    </row>
    <row r="32" spans="1:22" ht="13.5" customHeight="1">
      <c r="A32" s="3337">
        <v>6</v>
      </c>
      <c r="B32" s="3336">
        <v>14.7</v>
      </c>
      <c r="C32" s="3336"/>
      <c r="D32" s="3336">
        <v>39.1</v>
      </c>
      <c r="E32" s="3336"/>
      <c r="F32" s="3336">
        <v>-6.2</v>
      </c>
      <c r="G32" s="3336"/>
      <c r="H32" s="3336">
        <v>2272.5</v>
      </c>
      <c r="I32" s="3336"/>
      <c r="J32" s="3336">
        <v>129</v>
      </c>
      <c r="K32" s="3336"/>
      <c r="L32" s="3336">
        <v>1.2</v>
      </c>
      <c r="M32" s="3336"/>
      <c r="N32" s="3336">
        <v>7.2</v>
      </c>
      <c r="O32" s="3336"/>
      <c r="P32" s="3336">
        <v>2272.5</v>
      </c>
      <c r="Q32" s="1008"/>
      <c r="R32" s="651"/>
      <c r="S32" s="651"/>
      <c r="T32" s="651"/>
      <c r="U32" s="651"/>
      <c r="V32" s="651"/>
    </row>
    <row r="33" spans="1:22" ht="15.95" customHeight="1">
      <c r="A33" s="3346" t="s">
        <v>4930</v>
      </c>
      <c r="B33" s="3340">
        <v>2.2999999999999998</v>
      </c>
      <c r="C33" s="3340"/>
      <c r="D33" s="3342">
        <v>13.1</v>
      </c>
      <c r="E33" s="3340"/>
      <c r="F33" s="3342">
        <v>-6.2</v>
      </c>
      <c r="G33" s="3340"/>
      <c r="H33" s="3355">
        <v>49.5</v>
      </c>
      <c r="I33" s="3340"/>
      <c r="J33" s="3342">
        <v>21.5</v>
      </c>
      <c r="K33" s="3340"/>
      <c r="L33" s="3342">
        <v>1</v>
      </c>
      <c r="M33" s="3340"/>
      <c r="N33" s="3342">
        <v>6.6</v>
      </c>
      <c r="O33" s="3340"/>
      <c r="P33" s="3342">
        <v>141.80000000000001</v>
      </c>
      <c r="Q33" s="1008"/>
      <c r="R33" s="651"/>
      <c r="S33" s="651"/>
      <c r="T33" s="651"/>
      <c r="U33" s="651"/>
      <c r="V33" s="651"/>
    </row>
    <row r="34" spans="1:22" ht="15.95" customHeight="1">
      <c r="A34" s="3346" t="s">
        <v>7054</v>
      </c>
      <c r="B34" s="3340">
        <v>4.8</v>
      </c>
      <c r="C34" s="3340"/>
      <c r="D34" s="3341">
        <v>21.8</v>
      </c>
      <c r="E34" s="3340"/>
      <c r="F34" s="3341">
        <v>-3.9</v>
      </c>
      <c r="G34" s="3340"/>
      <c r="H34" s="3356">
        <v>152</v>
      </c>
      <c r="I34" s="3340"/>
      <c r="J34" s="3341">
        <v>36</v>
      </c>
      <c r="K34" s="3340"/>
      <c r="L34" s="3341">
        <v>1.1000000000000001</v>
      </c>
      <c r="M34" s="3340"/>
      <c r="N34" s="3341">
        <v>6.4</v>
      </c>
      <c r="O34" s="3340"/>
      <c r="P34" s="3342">
        <v>132.1</v>
      </c>
      <c r="Q34" s="1008"/>
      <c r="R34" s="651"/>
      <c r="S34" s="651"/>
      <c r="T34" s="651"/>
      <c r="U34" s="651"/>
      <c r="V34" s="651"/>
    </row>
    <row r="35" spans="1:22" ht="15.95" customHeight="1">
      <c r="A35" s="3346" t="s">
        <v>4928</v>
      </c>
      <c r="B35" s="3340">
        <v>5.6</v>
      </c>
      <c r="C35" s="3340"/>
      <c r="D35" s="3341">
        <v>23.1</v>
      </c>
      <c r="E35" s="3340"/>
      <c r="F35" s="3341">
        <v>-5</v>
      </c>
      <c r="G35" s="3340"/>
      <c r="H35" s="3356">
        <v>208.5</v>
      </c>
      <c r="I35" s="3340"/>
      <c r="J35" s="3341">
        <v>39.5</v>
      </c>
      <c r="K35" s="3340"/>
      <c r="L35" s="3341">
        <v>1.3</v>
      </c>
      <c r="M35" s="3340"/>
      <c r="N35" s="3341">
        <v>7.2</v>
      </c>
      <c r="O35" s="3340"/>
      <c r="P35" s="3342">
        <v>164.8</v>
      </c>
      <c r="Q35" s="1008"/>
      <c r="R35" s="651"/>
      <c r="S35" s="651"/>
      <c r="T35" s="651"/>
      <c r="U35" s="651"/>
      <c r="V35" s="651"/>
    </row>
    <row r="36" spans="1:22" ht="15.95" customHeight="1">
      <c r="A36" s="3346" t="s">
        <v>4927</v>
      </c>
      <c r="B36" s="3340">
        <v>15.3</v>
      </c>
      <c r="C36" s="3340"/>
      <c r="D36" s="3341">
        <v>29.3</v>
      </c>
      <c r="E36" s="3340"/>
      <c r="F36" s="3341">
        <v>2.2000000000000002</v>
      </c>
      <c r="G36" s="3340"/>
      <c r="H36" s="3356">
        <v>137.5</v>
      </c>
      <c r="I36" s="3340"/>
      <c r="J36" s="3341">
        <v>70</v>
      </c>
      <c r="K36" s="3340"/>
      <c r="L36" s="3341">
        <v>1.4</v>
      </c>
      <c r="M36" s="3340"/>
      <c r="N36" s="3341">
        <v>6.5</v>
      </c>
      <c r="O36" s="3340"/>
      <c r="P36" s="3342">
        <v>171.2</v>
      </c>
      <c r="Q36" s="1008"/>
      <c r="R36" s="651"/>
      <c r="S36" s="651"/>
      <c r="T36" s="651"/>
      <c r="U36" s="651"/>
      <c r="V36" s="2890"/>
    </row>
    <row r="37" spans="1:22" ht="15.95" customHeight="1">
      <c r="A37" s="3346" t="s">
        <v>4926</v>
      </c>
      <c r="B37" s="3340">
        <v>17.7</v>
      </c>
      <c r="C37" s="3340"/>
      <c r="D37" s="3341">
        <v>31.5</v>
      </c>
      <c r="E37" s="3340"/>
      <c r="F37" s="3341">
        <v>4.5999999999999996</v>
      </c>
      <c r="G37" s="3340"/>
      <c r="H37" s="3356">
        <v>388.5</v>
      </c>
      <c r="I37" s="3340"/>
      <c r="J37" s="3341">
        <v>129</v>
      </c>
      <c r="K37" s="3340"/>
      <c r="L37" s="3341">
        <v>1.5</v>
      </c>
      <c r="M37" s="3340"/>
      <c r="N37" s="3341">
        <v>5.8</v>
      </c>
      <c r="O37" s="3340"/>
      <c r="P37" s="3342">
        <v>192.2</v>
      </c>
      <c r="Q37" s="1008"/>
      <c r="R37" s="651"/>
      <c r="S37" s="651"/>
      <c r="T37" s="651"/>
      <c r="U37" s="651"/>
      <c r="V37" s="651"/>
    </row>
    <row r="38" spans="1:22" ht="15.95" customHeight="1">
      <c r="A38" s="3346" t="s">
        <v>4925</v>
      </c>
      <c r="B38" s="3340">
        <v>20.8</v>
      </c>
      <c r="C38" s="3340"/>
      <c r="D38" s="3341">
        <v>33</v>
      </c>
      <c r="E38" s="3340"/>
      <c r="F38" s="3341">
        <v>11.9</v>
      </c>
      <c r="G38" s="3340"/>
      <c r="H38" s="3356">
        <v>331.5</v>
      </c>
      <c r="I38" s="3340"/>
      <c r="J38" s="3341">
        <v>95</v>
      </c>
      <c r="K38" s="3340"/>
      <c r="L38" s="3341">
        <v>1.4</v>
      </c>
      <c r="M38" s="3340"/>
      <c r="N38" s="3341">
        <v>5.6</v>
      </c>
      <c r="O38" s="3340"/>
      <c r="P38" s="3342">
        <v>176.3</v>
      </c>
      <c r="Q38" s="1008"/>
      <c r="R38" s="651"/>
      <c r="S38" s="651"/>
      <c r="T38" s="651"/>
      <c r="U38" s="651"/>
      <c r="V38" s="651"/>
    </row>
    <row r="39" spans="1:22" ht="15.95" customHeight="1">
      <c r="A39" s="3346" t="s">
        <v>4924</v>
      </c>
      <c r="B39" s="3340">
        <v>25.7</v>
      </c>
      <c r="C39" s="3340"/>
      <c r="D39" s="3341">
        <v>39.1</v>
      </c>
      <c r="E39" s="3340"/>
      <c r="F39" s="3341">
        <v>18.899999999999999</v>
      </c>
      <c r="G39" s="3340"/>
      <c r="H39" s="3356">
        <v>201.5</v>
      </c>
      <c r="I39" s="3340"/>
      <c r="J39" s="3341">
        <v>84</v>
      </c>
      <c r="K39" s="3340"/>
      <c r="L39" s="3341">
        <v>1.1000000000000001</v>
      </c>
      <c r="M39" s="3340"/>
      <c r="N39" s="3341">
        <v>5.9</v>
      </c>
      <c r="O39" s="3340"/>
      <c r="P39" s="3342">
        <v>186.5</v>
      </c>
      <c r="Q39" s="1008"/>
      <c r="R39" s="651"/>
      <c r="S39" s="651"/>
      <c r="T39" s="651"/>
      <c r="U39" s="651"/>
      <c r="V39" s="651"/>
    </row>
    <row r="40" spans="1:22" ht="15.95" customHeight="1">
      <c r="A40" s="3346" t="s">
        <v>4923</v>
      </c>
      <c r="B40" s="3340">
        <v>27</v>
      </c>
      <c r="C40" s="3340"/>
      <c r="D40" s="3341">
        <v>38.200000000000003</v>
      </c>
      <c r="E40" s="3340"/>
      <c r="F40" s="3341">
        <v>19.399999999999999</v>
      </c>
      <c r="G40" s="3340"/>
      <c r="H40" s="3356">
        <v>313</v>
      </c>
      <c r="I40" s="3340"/>
      <c r="J40" s="3341">
        <v>52</v>
      </c>
      <c r="K40" s="3340"/>
      <c r="L40" s="3341">
        <v>1.4</v>
      </c>
      <c r="M40" s="3340"/>
      <c r="N40" s="3341">
        <v>5.6</v>
      </c>
      <c r="O40" s="3340"/>
      <c r="P40" s="3342">
        <v>207.5</v>
      </c>
      <c r="Q40" s="1008"/>
      <c r="R40" s="651"/>
      <c r="S40" s="651"/>
      <c r="T40" s="651"/>
      <c r="U40" s="651"/>
      <c r="V40" s="651"/>
    </row>
    <row r="41" spans="1:22" ht="15.95" customHeight="1">
      <c r="A41" s="3346" t="s">
        <v>7053</v>
      </c>
      <c r="B41" s="3340">
        <v>25</v>
      </c>
      <c r="C41" s="3340"/>
      <c r="D41" s="3341">
        <v>36.200000000000003</v>
      </c>
      <c r="E41" s="3340"/>
      <c r="F41" s="3341">
        <v>17</v>
      </c>
      <c r="G41" s="3340"/>
      <c r="H41" s="3356">
        <v>126</v>
      </c>
      <c r="I41" s="3340"/>
      <c r="J41" s="3341">
        <v>51</v>
      </c>
      <c r="K41" s="3340"/>
      <c r="L41" s="3341">
        <v>1.3</v>
      </c>
      <c r="M41" s="3340"/>
      <c r="N41" s="3341">
        <v>5.4</v>
      </c>
      <c r="O41" s="3340"/>
      <c r="P41" s="3342">
        <v>194.7</v>
      </c>
      <c r="Q41" s="1008"/>
      <c r="R41" s="651"/>
      <c r="S41" s="651"/>
      <c r="T41" s="651"/>
      <c r="U41" s="651"/>
      <c r="V41" s="651"/>
    </row>
    <row r="42" spans="1:22" ht="15.95" customHeight="1">
      <c r="A42" s="3346" t="s">
        <v>5970</v>
      </c>
      <c r="B42" s="3340">
        <v>18</v>
      </c>
      <c r="C42" s="3340"/>
      <c r="D42" s="3341">
        <v>31.1</v>
      </c>
      <c r="E42" s="3340"/>
      <c r="F42" s="3341">
        <v>9.3000000000000007</v>
      </c>
      <c r="G42" s="3340"/>
      <c r="H42" s="3356">
        <v>259.5</v>
      </c>
      <c r="I42" s="3340"/>
      <c r="J42" s="3341">
        <v>42.5</v>
      </c>
      <c r="K42" s="3340"/>
      <c r="L42" s="3341">
        <v>1</v>
      </c>
      <c r="M42" s="3340"/>
      <c r="N42" s="3341">
        <v>4.2</v>
      </c>
      <c r="O42" s="3340"/>
      <c r="P42" s="3342">
        <v>123.6</v>
      </c>
      <c r="Q42" s="1008"/>
      <c r="R42" s="651"/>
      <c r="S42" s="651"/>
      <c r="T42" s="651"/>
      <c r="U42" s="651"/>
      <c r="V42" s="651"/>
    </row>
    <row r="43" spans="1:22" ht="15.95" customHeight="1">
      <c r="A43" s="3346" t="s">
        <v>5969</v>
      </c>
      <c r="B43" s="3340">
        <v>10.9</v>
      </c>
      <c r="C43" s="3340"/>
      <c r="D43" s="3341">
        <v>23.1</v>
      </c>
      <c r="E43" s="3340"/>
      <c r="F43" s="3341">
        <v>0.7</v>
      </c>
      <c r="G43" s="3340"/>
      <c r="H43" s="3356">
        <v>98</v>
      </c>
      <c r="I43" s="3340"/>
      <c r="J43" s="3341">
        <v>54</v>
      </c>
      <c r="K43" s="3340"/>
      <c r="L43" s="3341">
        <v>1</v>
      </c>
      <c r="M43" s="3340"/>
      <c r="N43" s="3341">
        <v>7.1</v>
      </c>
      <c r="O43" s="3340"/>
      <c r="P43" s="3342">
        <v>130.30000000000001</v>
      </c>
      <c r="Q43" s="1008"/>
      <c r="R43" s="651"/>
      <c r="S43" s="651"/>
      <c r="T43" s="651"/>
      <c r="U43" s="651"/>
      <c r="V43" s="651"/>
    </row>
    <row r="44" spans="1:22" ht="15.95" customHeight="1" thickBot="1">
      <c r="A44" s="3348" t="s">
        <v>5968</v>
      </c>
      <c r="B44" s="3340">
        <v>2.9</v>
      </c>
      <c r="C44" s="3349"/>
      <c r="D44" s="3349">
        <v>17.3</v>
      </c>
      <c r="E44" s="3350"/>
      <c r="F44" s="3349">
        <v>-5.3</v>
      </c>
      <c r="G44" s="3350"/>
      <c r="H44" s="3349">
        <v>7.5</v>
      </c>
      <c r="I44" s="3350"/>
      <c r="J44" s="3349">
        <v>2.5</v>
      </c>
      <c r="K44" s="3350"/>
      <c r="L44" s="3349">
        <v>0.9</v>
      </c>
      <c r="M44" s="3350"/>
      <c r="N44" s="3349">
        <v>5.7</v>
      </c>
      <c r="O44" s="3350"/>
      <c r="P44" s="3357">
        <v>137</v>
      </c>
      <c r="Q44" s="3358"/>
      <c r="R44" s="651"/>
      <c r="S44" s="651"/>
      <c r="T44" s="651"/>
      <c r="U44" s="651"/>
      <c r="V44" s="651"/>
    </row>
    <row r="45" spans="1:22" ht="15.95" customHeight="1">
      <c r="A45" s="1011"/>
      <c r="B45" s="1012"/>
      <c r="C45" s="1013"/>
      <c r="D45" s="675"/>
      <c r="E45" s="1013"/>
      <c r="F45" s="675"/>
      <c r="G45" s="1013"/>
      <c r="H45" s="675"/>
      <c r="I45" s="1013"/>
      <c r="J45" s="675"/>
      <c r="K45" s="1013"/>
      <c r="L45" s="675"/>
      <c r="M45" s="1013"/>
      <c r="N45" s="1008"/>
      <c r="O45" s="1013"/>
      <c r="P45" s="1036"/>
      <c r="Q45" s="672" t="s">
        <v>4921</v>
      </c>
      <c r="R45" s="675"/>
      <c r="S45" s="653"/>
      <c r="T45" s="654"/>
      <c r="U45" s="653"/>
      <c r="V45" s="651"/>
    </row>
    <row r="46" spans="1:22" ht="15.75" customHeight="1">
      <c r="A46" s="674"/>
      <c r="B46" s="673"/>
      <c r="P46" s="671"/>
      <c r="Q46" s="672"/>
      <c r="R46" s="672"/>
      <c r="S46" s="672"/>
      <c r="T46" s="672"/>
      <c r="U46" s="671"/>
      <c r="V46" s="651"/>
    </row>
    <row r="47" spans="1:22" ht="15.95" customHeight="1">
      <c r="P47" s="671"/>
      <c r="Q47" s="672"/>
      <c r="R47" s="672"/>
      <c r="S47" s="672"/>
      <c r="T47" s="672"/>
      <c r="U47" s="671"/>
      <c r="V47" s="651"/>
    </row>
    <row r="48" spans="1:22" ht="15.95" customHeight="1">
      <c r="A48" s="670"/>
      <c r="B48" s="653"/>
      <c r="C48" s="653"/>
      <c r="D48" s="653"/>
      <c r="E48" s="653"/>
      <c r="F48" s="653"/>
      <c r="G48" s="653"/>
      <c r="H48" s="653"/>
      <c r="I48" s="653"/>
      <c r="J48" s="653"/>
      <c r="L48" s="669"/>
      <c r="V48" s="651"/>
    </row>
    <row r="49" spans="1:22" ht="15.95" customHeight="1">
      <c r="A49" s="655"/>
      <c r="B49" s="653"/>
      <c r="C49" s="653"/>
      <c r="D49" s="653"/>
      <c r="E49" s="653"/>
      <c r="F49" s="653"/>
      <c r="G49" s="653"/>
      <c r="H49" s="653"/>
      <c r="I49" s="653"/>
      <c r="J49" s="653"/>
      <c r="K49" s="651"/>
      <c r="L49" s="651"/>
      <c r="M49" s="651"/>
      <c r="N49" s="651"/>
      <c r="O49" s="651"/>
      <c r="P49" s="651"/>
      <c r="Q49" s="651"/>
      <c r="R49" s="651"/>
      <c r="S49" s="651"/>
      <c r="T49" s="651"/>
      <c r="U49" s="651"/>
      <c r="V49" s="651"/>
    </row>
    <row r="50" spans="1:22" s="664" customFormat="1" ht="15.95" customHeight="1">
      <c r="A50" s="5235"/>
      <c r="B50" s="5236"/>
      <c r="C50" s="5236"/>
      <c r="D50" s="5236"/>
      <c r="E50" s="5236"/>
      <c r="F50" s="667"/>
      <c r="G50" s="667"/>
      <c r="H50" s="668"/>
      <c r="I50" s="667"/>
      <c r="J50" s="666"/>
      <c r="K50" s="665"/>
      <c r="L50" s="665"/>
      <c r="M50" s="665"/>
      <c r="N50" s="665"/>
      <c r="O50" s="665"/>
      <c r="P50" s="665"/>
      <c r="Q50" s="665"/>
      <c r="R50" s="665"/>
      <c r="S50" s="665"/>
      <c r="T50" s="665"/>
      <c r="U50" s="665"/>
      <c r="V50" s="665"/>
    </row>
    <row r="51" spans="1:22" s="664" customFormat="1" ht="15.95" customHeight="1">
      <c r="A51" s="5236"/>
      <c r="B51" s="5236"/>
      <c r="C51" s="5236"/>
      <c r="D51" s="5236"/>
      <c r="E51" s="5236"/>
      <c r="F51" s="667"/>
      <c r="G51" s="667"/>
      <c r="H51" s="667"/>
      <c r="I51" s="667"/>
      <c r="J51" s="666"/>
      <c r="K51" s="665"/>
      <c r="L51" s="665"/>
      <c r="M51" s="665"/>
      <c r="N51" s="665"/>
      <c r="O51" s="665"/>
      <c r="P51" s="665"/>
      <c r="Q51" s="665"/>
      <c r="R51" s="665"/>
      <c r="S51" s="665"/>
      <c r="T51" s="665"/>
      <c r="U51" s="665"/>
      <c r="V51" s="665"/>
    </row>
    <row r="52" spans="1:22" ht="15.95" customHeight="1">
      <c r="A52" s="663"/>
      <c r="B52" s="657"/>
      <c r="C52" s="657"/>
      <c r="D52" s="657"/>
      <c r="E52" s="657"/>
      <c r="F52" s="659"/>
      <c r="G52" s="659"/>
      <c r="H52" s="659"/>
      <c r="I52" s="659"/>
      <c r="J52" s="653"/>
      <c r="K52" s="651"/>
      <c r="L52" s="651"/>
      <c r="M52" s="651"/>
      <c r="N52" s="651"/>
      <c r="O52" s="651"/>
      <c r="P52" s="651"/>
      <c r="Q52" s="651"/>
      <c r="R52" s="651"/>
      <c r="S52" s="651"/>
      <c r="T52" s="651"/>
      <c r="U52" s="651"/>
      <c r="V52" s="651"/>
    </row>
    <row r="53" spans="1:22" ht="15.95" customHeight="1">
      <c r="A53" s="663"/>
      <c r="B53" s="657"/>
      <c r="C53" s="657"/>
      <c r="D53" s="657"/>
      <c r="E53" s="657"/>
      <c r="F53" s="656"/>
      <c r="G53" s="656"/>
      <c r="H53" s="656"/>
      <c r="I53" s="659"/>
      <c r="J53" s="653"/>
      <c r="K53" s="651"/>
      <c r="L53" s="651"/>
      <c r="M53" s="651"/>
      <c r="N53" s="651"/>
      <c r="O53" s="651"/>
      <c r="P53" s="651"/>
      <c r="Q53" s="651"/>
      <c r="R53" s="651"/>
      <c r="S53" s="651"/>
      <c r="T53" s="651"/>
      <c r="U53" s="651"/>
      <c r="V53" s="651"/>
    </row>
    <row r="54" spans="1:22" s="651" customFormat="1" ht="15.95" customHeight="1">
      <c r="A54" s="663"/>
      <c r="B54" s="657"/>
      <c r="C54" s="657"/>
      <c r="D54" s="657"/>
      <c r="E54" s="657"/>
      <c r="F54" s="656"/>
      <c r="G54" s="656"/>
      <c r="H54" s="656"/>
      <c r="I54" s="659"/>
      <c r="J54" s="653"/>
    </row>
    <row r="55" spans="1:22" s="651" customFormat="1" ht="15.95" customHeight="1">
      <c r="A55" s="663"/>
      <c r="B55" s="657"/>
      <c r="C55" s="657"/>
      <c r="D55" s="657"/>
      <c r="E55" s="657"/>
      <c r="F55" s="656"/>
      <c r="G55" s="656"/>
      <c r="H55" s="656"/>
      <c r="I55" s="659"/>
      <c r="J55" s="653"/>
    </row>
    <row r="56" spans="1:22" s="651" customFormat="1" ht="15.95" customHeight="1">
      <c r="A56" s="662"/>
      <c r="B56" s="657"/>
      <c r="C56" s="657"/>
      <c r="D56" s="657"/>
      <c r="E56" s="657"/>
      <c r="F56" s="656"/>
      <c r="G56" s="656"/>
      <c r="H56" s="656"/>
      <c r="I56" s="659"/>
      <c r="J56" s="653"/>
    </row>
    <row r="57" spans="1:22" ht="15.95" customHeight="1">
      <c r="A57" s="661"/>
      <c r="B57" s="660"/>
      <c r="C57" s="660"/>
      <c r="D57" s="660"/>
      <c r="E57" s="660"/>
      <c r="F57" s="656"/>
      <c r="G57" s="656"/>
      <c r="H57" s="656"/>
      <c r="I57" s="659"/>
      <c r="J57" s="653"/>
      <c r="K57" s="651"/>
      <c r="L57" s="651"/>
      <c r="M57" s="651"/>
      <c r="N57" s="651"/>
      <c r="O57" s="651"/>
      <c r="P57" s="651"/>
      <c r="Q57" s="651"/>
      <c r="R57" s="651"/>
      <c r="S57" s="651"/>
      <c r="T57" s="651"/>
      <c r="U57" s="651"/>
      <c r="V57" s="651"/>
    </row>
    <row r="58" spans="1:22" ht="15.95" customHeight="1">
      <c r="A58" s="658"/>
      <c r="B58" s="657"/>
      <c r="C58" s="657"/>
      <c r="D58" s="657"/>
      <c r="E58" s="657"/>
      <c r="F58" s="656"/>
      <c r="G58" s="656"/>
      <c r="H58" s="656"/>
      <c r="I58" s="656"/>
      <c r="J58" s="653"/>
      <c r="K58" s="651"/>
      <c r="L58" s="651"/>
      <c r="M58" s="651"/>
      <c r="N58" s="651"/>
      <c r="O58" s="651"/>
      <c r="P58" s="651"/>
      <c r="Q58" s="651"/>
      <c r="R58" s="651"/>
      <c r="S58" s="651"/>
      <c r="T58" s="651"/>
      <c r="U58" s="651"/>
      <c r="V58" s="651"/>
    </row>
    <row r="59" spans="1:22" ht="15.95" customHeight="1">
      <c r="A59" s="658"/>
      <c r="B59" s="657"/>
      <c r="C59" s="657"/>
      <c r="D59" s="657"/>
      <c r="E59" s="657"/>
      <c r="F59" s="656"/>
      <c r="G59" s="656"/>
      <c r="H59" s="656"/>
      <c r="I59" s="656"/>
      <c r="J59" s="653"/>
      <c r="K59" s="651"/>
      <c r="L59" s="651"/>
      <c r="M59" s="651"/>
      <c r="N59" s="651"/>
      <c r="O59" s="651"/>
      <c r="P59" s="651"/>
      <c r="Q59" s="651"/>
      <c r="R59" s="651"/>
      <c r="S59" s="651"/>
      <c r="T59" s="651"/>
      <c r="U59" s="651"/>
      <c r="V59" s="651"/>
    </row>
    <row r="60" spans="1:22" ht="15.95" customHeight="1">
      <c r="A60" s="658"/>
      <c r="B60" s="657"/>
      <c r="C60" s="657"/>
      <c r="D60" s="657"/>
      <c r="E60" s="657"/>
      <c r="F60" s="656"/>
      <c r="G60" s="656"/>
      <c r="H60" s="656"/>
      <c r="I60" s="659"/>
      <c r="J60" s="653"/>
      <c r="K60" s="651"/>
      <c r="L60" s="651"/>
      <c r="M60" s="651"/>
      <c r="N60" s="651"/>
      <c r="O60" s="651"/>
      <c r="P60" s="651"/>
      <c r="Q60" s="651"/>
      <c r="R60" s="651"/>
      <c r="S60" s="651"/>
      <c r="T60" s="651"/>
      <c r="U60" s="651"/>
      <c r="V60" s="651"/>
    </row>
    <row r="61" spans="1:22" ht="15.95" customHeight="1">
      <c r="A61" s="658"/>
      <c r="B61" s="657"/>
      <c r="C61" s="657"/>
      <c r="D61" s="657"/>
      <c r="E61" s="657"/>
      <c r="F61" s="656"/>
      <c r="G61" s="656"/>
      <c r="H61" s="656"/>
      <c r="I61" s="659"/>
      <c r="J61" s="653"/>
      <c r="K61" s="651"/>
      <c r="L61" s="651"/>
      <c r="M61" s="651"/>
      <c r="N61" s="651"/>
      <c r="O61" s="651"/>
      <c r="P61" s="651"/>
      <c r="Q61" s="651"/>
      <c r="R61" s="651"/>
      <c r="S61" s="651"/>
      <c r="T61" s="651"/>
      <c r="U61" s="651"/>
      <c r="V61" s="651"/>
    </row>
    <row r="62" spans="1:22" ht="15.95" customHeight="1">
      <c r="A62" s="658"/>
      <c r="B62" s="657"/>
      <c r="C62" s="657"/>
      <c r="D62" s="657"/>
      <c r="E62" s="657"/>
      <c r="F62" s="656"/>
      <c r="G62" s="656"/>
      <c r="H62" s="656"/>
      <c r="I62" s="659"/>
      <c r="J62" s="653"/>
      <c r="K62" s="651"/>
      <c r="L62" s="651"/>
      <c r="M62" s="651"/>
      <c r="N62" s="651"/>
      <c r="O62" s="651"/>
      <c r="P62" s="651"/>
      <c r="Q62" s="651"/>
      <c r="R62" s="651"/>
      <c r="S62" s="651"/>
      <c r="T62" s="651"/>
      <c r="U62" s="651"/>
      <c r="V62" s="651"/>
    </row>
    <row r="63" spans="1:22" ht="15.95" customHeight="1">
      <c r="A63" s="658"/>
      <c r="B63" s="657"/>
      <c r="C63" s="657"/>
      <c r="D63" s="657"/>
      <c r="E63" s="657"/>
      <c r="F63" s="656"/>
      <c r="G63" s="656"/>
      <c r="H63" s="656"/>
      <c r="I63" s="656"/>
      <c r="J63" s="653"/>
      <c r="K63" s="651"/>
      <c r="L63" s="651"/>
      <c r="M63" s="651"/>
      <c r="N63" s="651"/>
      <c r="O63" s="651"/>
      <c r="P63" s="651"/>
      <c r="Q63" s="651"/>
      <c r="R63" s="651"/>
      <c r="S63" s="651"/>
      <c r="T63" s="651"/>
      <c r="U63" s="651"/>
      <c r="V63" s="651"/>
    </row>
    <row r="64" spans="1:22" ht="15.95" customHeight="1">
      <c r="A64" s="658"/>
      <c r="B64" s="657"/>
      <c r="C64" s="657"/>
      <c r="D64" s="657"/>
      <c r="E64" s="657"/>
      <c r="F64" s="656"/>
      <c r="G64" s="656"/>
      <c r="H64" s="656"/>
      <c r="I64" s="656"/>
      <c r="J64" s="653"/>
      <c r="K64" s="651"/>
      <c r="L64" s="651"/>
      <c r="M64" s="651"/>
      <c r="N64" s="651"/>
      <c r="O64" s="651"/>
      <c r="P64" s="651"/>
      <c r="Q64" s="651"/>
      <c r="R64" s="651"/>
      <c r="S64" s="651"/>
      <c r="T64" s="651"/>
      <c r="U64" s="651"/>
      <c r="V64" s="651"/>
    </row>
    <row r="65" spans="1:22" ht="15.95" customHeight="1">
      <c r="A65" s="655"/>
      <c r="B65" s="653"/>
      <c r="C65" s="653"/>
      <c r="D65" s="653"/>
      <c r="E65" s="653"/>
      <c r="F65" s="5237"/>
      <c r="G65" s="5237"/>
      <c r="H65" s="5237"/>
      <c r="I65" s="654"/>
      <c r="J65" s="653"/>
      <c r="K65" s="651"/>
      <c r="L65" s="651"/>
      <c r="M65" s="651"/>
      <c r="N65" s="651"/>
      <c r="O65" s="651"/>
      <c r="P65" s="651"/>
      <c r="Q65" s="651"/>
      <c r="R65" s="651"/>
      <c r="S65" s="651"/>
      <c r="T65" s="651"/>
      <c r="U65" s="651"/>
      <c r="V65" s="651"/>
    </row>
    <row r="66" spans="1:22">
      <c r="K66" s="652"/>
      <c r="L66" s="652"/>
      <c r="M66" s="652"/>
      <c r="N66" s="652"/>
      <c r="O66" s="652"/>
      <c r="P66" s="652"/>
      <c r="Q66" s="652"/>
      <c r="R66" s="652"/>
      <c r="S66" s="652"/>
      <c r="T66" s="652"/>
      <c r="U66" s="652"/>
      <c r="V66" s="651"/>
    </row>
  </sheetData>
  <mergeCells count="4">
    <mergeCell ref="A25:A26"/>
    <mergeCell ref="A3:A4"/>
    <mergeCell ref="A50:E51"/>
    <mergeCell ref="F65:H65"/>
  </mergeCells>
  <phoneticPr fontId="2"/>
  <hyperlinks>
    <hyperlink ref="W2" location="目次!F12" display="目　次" xr:uid="{00000000-0004-0000-0700-000000000000}"/>
  </hyperlinks>
  <pageMargins left="0.86614173228346458" right="0.59055118110236227" top="0.98425196850393704" bottom="0.98425196850393704" header="0.51181102362204722" footer="0.51181102362204722"/>
  <pageSetup paperSize="9" scale="89" orientation="portrait" horizontalDpi="300" verticalDpi="300" r:id="rId1"/>
  <headerFooter alignWithMargins="0"/>
  <rowBreaks count="1" manualBreakCount="1">
    <brk id="46"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N40"/>
  <sheetViews>
    <sheetView showGridLines="0" zoomScaleNormal="100" zoomScaleSheetLayoutView="100" workbookViewId="0">
      <selection activeCell="N2" sqref="N2"/>
    </sheetView>
  </sheetViews>
  <sheetFormatPr defaultRowHeight="13.5"/>
  <cols>
    <col min="1" max="1" width="8" style="292" customWidth="1"/>
    <col min="2" max="2" width="10.625" style="292" bestFit="1" customWidth="1"/>
    <col min="3" max="3" width="8.125" style="292" customWidth="1"/>
    <col min="4" max="6" width="7.625" style="292" customWidth="1"/>
    <col min="7" max="7" width="8.125" style="292" customWidth="1"/>
    <col min="8" max="8" width="7.625" style="292" customWidth="1"/>
    <col min="9" max="11" width="7.625" style="291" customWidth="1"/>
    <col min="12" max="12" width="8" style="291" customWidth="1"/>
    <col min="13" max="13" width="9" style="291"/>
    <col min="14" max="15" width="10.875" style="291" bestFit="1" customWidth="1"/>
    <col min="16" max="16384" width="9" style="291"/>
  </cols>
  <sheetData>
    <row r="1" spans="1:14" ht="18" customHeight="1" thickBot="1">
      <c r="A1" s="1896" t="s">
        <v>800</v>
      </c>
      <c r="B1" s="300"/>
      <c r="C1" s="320"/>
      <c r="D1" s="320"/>
      <c r="E1" s="320"/>
      <c r="F1" s="320"/>
      <c r="G1" s="320"/>
      <c r="H1" s="320"/>
      <c r="I1" s="320"/>
      <c r="J1" s="320"/>
      <c r="K1" s="320"/>
      <c r="L1" s="325" t="s">
        <v>799</v>
      </c>
      <c r="M1" s="311"/>
      <c r="N1" s="311"/>
    </row>
    <row r="2" spans="1:14" s="298" customFormat="1" ht="54">
      <c r="A2" s="4058" t="s">
        <v>300</v>
      </c>
      <c r="B2" s="1897" t="s">
        <v>557</v>
      </c>
      <c r="C2" s="1898" t="s">
        <v>790</v>
      </c>
      <c r="D2" s="1898" t="s">
        <v>789</v>
      </c>
      <c r="E2" s="1898" t="s">
        <v>788</v>
      </c>
      <c r="F2" s="1898" t="s">
        <v>787</v>
      </c>
      <c r="G2" s="1898" t="s">
        <v>786</v>
      </c>
      <c r="H2" s="1898" t="s">
        <v>785</v>
      </c>
      <c r="I2" s="1898" t="s">
        <v>784</v>
      </c>
      <c r="J2" s="1898" t="s">
        <v>783</v>
      </c>
      <c r="K2" s="1899" t="s">
        <v>798</v>
      </c>
      <c r="L2" s="1899" t="s">
        <v>797</v>
      </c>
      <c r="M2" s="4318"/>
      <c r="N2" s="995" t="s">
        <v>8125</v>
      </c>
    </row>
    <row r="3" spans="1:14" s="297" customFormat="1" ht="18" customHeight="1">
      <c r="A3" s="1902">
        <v>2</v>
      </c>
      <c r="B3" s="2445">
        <f>SUM(C3:L3)</f>
        <v>668650</v>
      </c>
      <c r="C3" s="1900">
        <v>180909</v>
      </c>
      <c r="D3" s="1900">
        <v>74565</v>
      </c>
      <c r="E3" s="1900">
        <v>1174</v>
      </c>
      <c r="F3" s="1900">
        <v>10417</v>
      </c>
      <c r="G3" s="1900">
        <v>295714</v>
      </c>
      <c r="H3" s="1900">
        <v>468</v>
      </c>
      <c r="I3" s="1901">
        <v>675</v>
      </c>
      <c r="J3" s="1901">
        <v>1236</v>
      </c>
      <c r="K3" s="1901">
        <v>363</v>
      </c>
      <c r="L3" s="1900">
        <v>103129</v>
      </c>
    </row>
    <row r="4" spans="1:14" s="297" customFormat="1" ht="18" customHeight="1">
      <c r="A4" s="1902" t="s">
        <v>796</v>
      </c>
      <c r="B4" s="2446">
        <v>1</v>
      </c>
      <c r="C4" s="1903">
        <v>0.2705585882001047</v>
      </c>
      <c r="D4" s="1903">
        <v>0.11151574067150229</v>
      </c>
      <c r="E4" s="1903">
        <v>1.7557765647199582E-3</v>
      </c>
      <c r="F4" s="1903">
        <v>1.557915202273237E-2</v>
      </c>
      <c r="G4" s="1903">
        <v>0.44225529051073059</v>
      </c>
      <c r="H4" s="1903">
        <v>6.9991774470948927E-4</v>
      </c>
      <c r="I4" s="1903">
        <v>1.009496747177148E-3</v>
      </c>
      <c r="J4" s="1903">
        <v>1.8485007103865999E-3</v>
      </c>
      <c r="K4" s="1903">
        <v>5.4288491737082176E-4</v>
      </c>
      <c r="L4" s="1903">
        <v>0.15423465191056607</v>
      </c>
    </row>
    <row r="5" spans="1:14" s="297" customFormat="1" ht="18" customHeight="1">
      <c r="A5" s="1904">
        <v>3</v>
      </c>
      <c r="B5" s="2445">
        <f>SUM(C5:L5)</f>
        <v>760307</v>
      </c>
      <c r="C5" s="1900">
        <v>180892</v>
      </c>
      <c r="D5" s="1900">
        <v>76065</v>
      </c>
      <c r="E5" s="1900">
        <v>1201</v>
      </c>
      <c r="F5" s="1900">
        <v>13989</v>
      </c>
      <c r="G5" s="1900">
        <v>385750</v>
      </c>
      <c r="H5" s="1900">
        <v>0</v>
      </c>
      <c r="I5" s="1901">
        <v>1220</v>
      </c>
      <c r="J5" s="1901">
        <v>1091</v>
      </c>
      <c r="K5" s="1901">
        <v>269</v>
      </c>
      <c r="L5" s="1900">
        <v>99830</v>
      </c>
    </row>
    <row r="6" spans="1:14" s="297" customFormat="1" ht="18" customHeight="1">
      <c r="A6" s="2530" t="s">
        <v>796</v>
      </c>
      <c r="B6" s="1903">
        <f>IFERROR(SUM(C6:L6),"")</f>
        <v>1.1437436160498711</v>
      </c>
      <c r="C6" s="1903">
        <f t="shared" ref="C6:L6" si="0">IFERROR(C5/$B$7,"")</f>
        <v>0.27211911792801236</v>
      </c>
      <c r="D6" s="1903">
        <f t="shared" si="0"/>
        <v>0.11442595971736871</v>
      </c>
      <c r="E6" s="1903">
        <f t="shared" si="0"/>
        <v>1.8066860924283155E-3</v>
      </c>
      <c r="F6" s="1903">
        <f t="shared" si="0"/>
        <v>2.1043906533705001E-2</v>
      </c>
      <c r="G6" s="1903">
        <f t="shared" si="0"/>
        <v>0.58029072452474828</v>
      </c>
      <c r="H6" s="1903">
        <f t="shared" si="0"/>
        <v>0</v>
      </c>
      <c r="I6" s="1903">
        <f t="shared" si="0"/>
        <v>1.8352681371877975E-3</v>
      </c>
      <c r="J6" s="1903">
        <f t="shared" si="0"/>
        <v>1.6412110964523666E-3</v>
      </c>
      <c r="K6" s="1903">
        <f t="shared" si="0"/>
        <v>4.0466158106845703E-4</v>
      </c>
      <c r="L6" s="1903">
        <f t="shared" si="0"/>
        <v>0.15017608043889985</v>
      </c>
    </row>
    <row r="7" spans="1:14" s="296" customFormat="1" ht="19.5" customHeight="1">
      <c r="A7" s="1904">
        <v>4</v>
      </c>
      <c r="B7" s="1900">
        <f>SUM(C7:L7)</f>
        <v>664753</v>
      </c>
      <c r="C7" s="1900">
        <v>172022</v>
      </c>
      <c r="D7" s="1900">
        <v>74020</v>
      </c>
      <c r="E7" s="1900">
        <v>1010</v>
      </c>
      <c r="F7" s="1900">
        <v>11584</v>
      </c>
      <c r="G7" s="1900">
        <v>308492</v>
      </c>
      <c r="H7" s="1900">
        <v>0</v>
      </c>
      <c r="I7" s="1901">
        <v>286</v>
      </c>
      <c r="J7" s="1901">
        <v>795</v>
      </c>
      <c r="K7" s="1901">
        <v>314</v>
      </c>
      <c r="L7" s="1900">
        <v>96230</v>
      </c>
      <c r="M7" s="303"/>
      <c r="N7" s="303"/>
    </row>
    <row r="8" spans="1:14" s="295" customFormat="1" ht="18" customHeight="1">
      <c r="A8" s="1902" t="s">
        <v>796</v>
      </c>
      <c r="B8" s="1903">
        <f>IFERROR(SUM(C8:L8),"")</f>
        <v>1</v>
      </c>
      <c r="C8" s="1903">
        <f t="shared" ref="C8:L8" si="1">IFERROR(C7/$B$7,"")</f>
        <v>0.25877581597976995</v>
      </c>
      <c r="D8" s="1903">
        <f t="shared" si="1"/>
        <v>0.1113496291103613</v>
      </c>
      <c r="E8" s="1903">
        <f t="shared" si="1"/>
        <v>1.5193613266882586E-3</v>
      </c>
      <c r="F8" s="1903">
        <f t="shared" si="1"/>
        <v>1.7426021394412662E-2</v>
      </c>
      <c r="G8" s="1903">
        <f t="shared" si="1"/>
        <v>0.46407011326011316</v>
      </c>
      <c r="H8" s="1903">
        <f t="shared" si="1"/>
        <v>0</v>
      </c>
      <c r="I8" s="1903">
        <f t="shared" si="1"/>
        <v>4.3023498953746731E-4</v>
      </c>
      <c r="J8" s="1903">
        <f t="shared" si="1"/>
        <v>1.1959329254625402E-3</v>
      </c>
      <c r="K8" s="1903">
        <f t="shared" si="1"/>
        <v>4.7235589760407249E-4</v>
      </c>
      <c r="L8" s="1903">
        <f t="shared" si="1"/>
        <v>0.14476053511605064</v>
      </c>
      <c r="M8" s="3119"/>
      <c r="N8" s="3119"/>
    </row>
    <row r="9" spans="1:14" s="296" customFormat="1" ht="19.5" customHeight="1">
      <c r="A9" s="1904">
        <v>5</v>
      </c>
      <c r="B9" s="1900">
        <f>SUM(C9:L9)</f>
        <v>686829</v>
      </c>
      <c r="C9" s="1900">
        <v>172134</v>
      </c>
      <c r="D9" s="1900">
        <v>72031</v>
      </c>
      <c r="E9" s="1900">
        <v>956</v>
      </c>
      <c r="F9" s="1900">
        <v>10988</v>
      </c>
      <c r="G9" s="1900">
        <v>327152</v>
      </c>
      <c r="H9" s="1900">
        <v>0</v>
      </c>
      <c r="I9" s="1901">
        <v>487</v>
      </c>
      <c r="J9" s="1901">
        <v>507</v>
      </c>
      <c r="K9" s="1901">
        <v>389</v>
      </c>
      <c r="L9" s="1900">
        <v>102185</v>
      </c>
      <c r="M9" s="303"/>
      <c r="N9" s="303"/>
    </row>
    <row r="10" spans="1:14" s="295" customFormat="1" ht="18" customHeight="1">
      <c r="A10" s="1902" t="s">
        <v>796</v>
      </c>
      <c r="B10" s="1903">
        <f>IFERROR(SUM(C10:L10),"")</f>
        <v>0.99999999999999989</v>
      </c>
      <c r="C10" s="1903">
        <f>IFERROR(C9/$B$9,"")</f>
        <v>0.25062133369441303</v>
      </c>
      <c r="D10" s="1903">
        <f t="shared" ref="D10:L10" si="2">IFERROR(D9/$B$9,"")</f>
        <v>0.10487472136441531</v>
      </c>
      <c r="E10" s="1903">
        <f t="shared" si="2"/>
        <v>1.3919039528033905E-3</v>
      </c>
      <c r="F10" s="1903">
        <f t="shared" si="2"/>
        <v>1.5998159658372025E-2</v>
      </c>
      <c r="G10" s="1903">
        <f t="shared" si="2"/>
        <v>0.47632234515432514</v>
      </c>
      <c r="H10" s="1903">
        <f t="shared" si="2"/>
        <v>0</v>
      </c>
      <c r="I10" s="1903">
        <f t="shared" si="2"/>
        <v>7.0905567470214571E-4</v>
      </c>
      <c r="J10" s="1903">
        <f t="shared" si="2"/>
        <v>7.3817500425870199E-4</v>
      </c>
      <c r="K10" s="1903">
        <f t="shared" si="2"/>
        <v>5.6637095987501981E-4</v>
      </c>
      <c r="L10" s="1903">
        <f t="shared" si="2"/>
        <v>0.14877793453683522</v>
      </c>
      <c r="M10" s="3119"/>
      <c r="N10" s="3119"/>
    </row>
    <row r="11" spans="1:14" ht="18" customHeight="1">
      <c r="A11" s="1904">
        <v>6</v>
      </c>
      <c r="B11" s="3114">
        <f>SUM(C11:L11)</f>
        <v>758373</v>
      </c>
      <c r="C11" s="1900">
        <v>172694</v>
      </c>
      <c r="D11" s="1900">
        <v>73803</v>
      </c>
      <c r="E11" s="1900">
        <v>1094</v>
      </c>
      <c r="F11" s="1900">
        <v>13763</v>
      </c>
      <c r="G11" s="1900">
        <v>372343</v>
      </c>
      <c r="H11" s="1963">
        <v>1332</v>
      </c>
      <c r="I11" s="3115">
        <v>336</v>
      </c>
      <c r="J11" s="3115">
        <v>563</v>
      </c>
      <c r="K11" s="3115">
        <v>130</v>
      </c>
      <c r="L11" s="1900">
        <v>122315</v>
      </c>
      <c r="M11" s="311"/>
      <c r="N11" s="311"/>
    </row>
    <row r="12" spans="1:14" ht="21.75" customHeight="1" thickBot="1">
      <c r="A12" s="3116" t="s">
        <v>796</v>
      </c>
      <c r="B12" s="3117">
        <f>IFERROR(SUM(C12:L12),"")</f>
        <v>1</v>
      </c>
      <c r="C12" s="3118">
        <f>IFERROR(C11/$B$11,"")</f>
        <v>0.22771644032685762</v>
      </c>
      <c r="D12" s="3118">
        <f t="shared" ref="D12:L12" si="3">IFERROR(D11/$B$11,"")</f>
        <v>9.7317546906337649E-2</v>
      </c>
      <c r="E12" s="3118">
        <f t="shared" si="3"/>
        <v>1.4425619055530722E-3</v>
      </c>
      <c r="F12" s="3118">
        <f t="shared" si="3"/>
        <v>1.8148061705783303E-2</v>
      </c>
      <c r="G12" s="3118">
        <f t="shared" si="3"/>
        <v>0.49097607641622265</v>
      </c>
      <c r="H12" s="3118">
        <f t="shared" si="3"/>
        <v>1.7563916436898466E-3</v>
      </c>
      <c r="I12" s="3118">
        <f t="shared" si="3"/>
        <v>4.4305374795779911E-4</v>
      </c>
      <c r="J12" s="3118">
        <f t="shared" si="3"/>
        <v>7.4237875029833607E-4</v>
      </c>
      <c r="K12" s="3118">
        <f t="shared" si="3"/>
        <v>1.7141960486462466E-4</v>
      </c>
      <c r="L12" s="3118">
        <f t="shared" si="3"/>
        <v>0.16128606899243511</v>
      </c>
      <c r="M12" s="311"/>
      <c r="N12" s="311"/>
    </row>
    <row r="13" spans="1:14" ht="18" customHeight="1">
      <c r="B13" s="293"/>
      <c r="I13" s="311"/>
      <c r="J13" s="311"/>
      <c r="K13" s="311"/>
      <c r="L13" s="1905" t="s">
        <v>782</v>
      </c>
      <c r="M13" s="311"/>
      <c r="N13" s="311"/>
    </row>
    <row r="14" spans="1:14" ht="18" customHeight="1">
      <c r="B14" s="293"/>
      <c r="I14" s="311"/>
      <c r="J14" s="311"/>
      <c r="K14" s="311"/>
      <c r="L14" s="311"/>
      <c r="M14" s="311"/>
      <c r="N14" s="311"/>
    </row>
    <row r="15" spans="1:14" ht="18" customHeight="1">
      <c r="B15" s="293"/>
    </row>
    <row r="16" spans="1:14" ht="18" customHeight="1">
      <c r="B16" s="293"/>
    </row>
    <row r="17" spans="5:8" ht="18" customHeight="1"/>
    <row r="18" spans="5:8" ht="18" customHeight="1">
      <c r="E18" s="291"/>
      <c r="F18" s="291"/>
      <c r="G18" s="291"/>
      <c r="H18" s="291"/>
    </row>
    <row r="19" spans="5:8" ht="18" customHeight="1">
      <c r="E19" s="291"/>
      <c r="F19" s="291"/>
      <c r="G19" s="291"/>
      <c r="H19" s="291"/>
    </row>
    <row r="20" spans="5:8" ht="18" customHeight="1"/>
    <row r="21" spans="5:8" ht="18" customHeight="1"/>
    <row r="22" spans="5:8" ht="18" customHeight="1"/>
    <row r="23" spans="5:8" ht="18" customHeight="1"/>
    <row r="24" spans="5:8" ht="18" customHeight="1"/>
    <row r="25" spans="5:8" ht="18" customHeight="1"/>
    <row r="26" spans="5:8" ht="18" customHeight="1"/>
    <row r="27" spans="5:8" ht="18" customHeight="1"/>
    <row r="28" spans="5:8" ht="18" customHeight="1"/>
    <row r="29" spans="5:8" ht="18" customHeight="1"/>
    <row r="30" spans="5:8" ht="18" customHeight="1"/>
    <row r="31" spans="5:8" ht="18" customHeight="1"/>
    <row r="32" spans="5:8" ht="18" customHeight="1"/>
    <row r="33" ht="18" customHeight="1"/>
    <row r="34" ht="18" customHeight="1"/>
    <row r="35" ht="18" customHeight="1"/>
    <row r="36" ht="18" customHeight="1"/>
    <row r="37" ht="18" customHeight="1"/>
    <row r="38" ht="18" customHeight="1"/>
    <row r="39" ht="18" customHeight="1"/>
    <row r="40" ht="18" customHeight="1"/>
  </sheetData>
  <phoneticPr fontId="2"/>
  <hyperlinks>
    <hyperlink ref="N2" location="目次!F103" display="目　次" xr:uid="{00000000-0004-0000-5800-000000000000}"/>
  </hyperlinks>
  <pageMargins left="0.86614173228346458" right="0.86614173228346458" top="0.98425196850393704" bottom="0.98425196850393704" header="0.51181102362204722" footer="0.51181102362204722"/>
  <pageSetup paperSize="9" scale="78" orientation="portrait" horizontalDpi="300" verticalDpi="300" r:id="rId1"/>
  <headerFooter alignWithMargins="0"/>
  <colBreaks count="1" manualBreakCount="1">
    <brk id="12"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J43"/>
  <sheetViews>
    <sheetView showGridLines="0" workbookViewId="0">
      <selection activeCell="G2" sqref="G2"/>
    </sheetView>
  </sheetViews>
  <sheetFormatPr defaultRowHeight="13.5"/>
  <cols>
    <col min="1" max="1" width="23.75" style="292" customWidth="1"/>
    <col min="2" max="5" width="12.125" style="292" customWidth="1"/>
    <col min="6" max="6" width="9.25" style="291" bestFit="1" customWidth="1"/>
    <col min="7" max="7" width="12.375" style="291" customWidth="1"/>
    <col min="8" max="16384" width="9" style="291"/>
  </cols>
  <sheetData>
    <row r="1" spans="1:10" ht="18" customHeight="1" thickBot="1">
      <c r="A1" s="1896" t="s">
        <v>814</v>
      </c>
      <c r="B1" s="300"/>
      <c r="C1" s="320"/>
      <c r="D1" s="320"/>
      <c r="E1" s="2303" t="s">
        <v>813</v>
      </c>
      <c r="F1" s="311"/>
      <c r="G1" s="311"/>
    </row>
    <row r="2" spans="1:10" s="298" customFormat="1" ht="15.75" customHeight="1">
      <c r="A2" s="5948" t="s">
        <v>812</v>
      </c>
      <c r="B2" s="5950" t="s">
        <v>811</v>
      </c>
      <c r="C2" s="5952" t="s">
        <v>810</v>
      </c>
      <c r="D2" s="5953"/>
      <c r="E2" s="5953"/>
      <c r="F2" s="4318"/>
      <c r="G2" s="589" t="s">
        <v>8125</v>
      </c>
    </row>
    <row r="3" spans="1:10" s="298" customFormat="1" ht="15.75" customHeight="1">
      <c r="A3" s="5949"/>
      <c r="B3" s="5951"/>
      <c r="C3" s="1906" t="s">
        <v>809</v>
      </c>
      <c r="D3" s="1906" t="s">
        <v>808</v>
      </c>
      <c r="E3" s="1907" t="s">
        <v>807</v>
      </c>
      <c r="F3" s="4318"/>
      <c r="G3" s="4318"/>
    </row>
    <row r="4" spans="1:10" s="296" customFormat="1" ht="15" customHeight="1">
      <c r="A4" s="1908">
        <v>2</v>
      </c>
      <c r="B4" s="1909">
        <v>31257</v>
      </c>
      <c r="C4" s="1909">
        <v>145</v>
      </c>
      <c r="D4" s="1909">
        <v>111</v>
      </c>
      <c r="E4" s="1909">
        <v>34</v>
      </c>
      <c r="F4" s="303"/>
      <c r="G4" s="303"/>
    </row>
    <row r="5" spans="1:10" s="296" customFormat="1" ht="15" customHeight="1">
      <c r="A5" s="1910">
        <v>3</v>
      </c>
      <c r="B5" s="1911">
        <v>32724</v>
      </c>
      <c r="C5" s="1911">
        <v>145</v>
      </c>
      <c r="D5" s="1911">
        <v>101</v>
      </c>
      <c r="E5" s="1911">
        <v>34</v>
      </c>
      <c r="F5" s="303"/>
      <c r="G5" s="303"/>
    </row>
    <row r="6" spans="1:10" s="296" customFormat="1" ht="15" customHeight="1">
      <c r="A6" s="1910">
        <v>4</v>
      </c>
      <c r="B6" s="1911">
        <v>29940</v>
      </c>
      <c r="C6" s="1911">
        <v>145</v>
      </c>
      <c r="D6" s="1911">
        <v>91</v>
      </c>
      <c r="E6" s="1911">
        <v>35</v>
      </c>
      <c r="F6" s="303"/>
      <c r="G6" s="303"/>
    </row>
    <row r="7" spans="1:10" s="295" customFormat="1" ht="15" customHeight="1">
      <c r="A7" s="1908">
        <v>5</v>
      </c>
      <c r="B7" s="3119">
        <f>SUM(B8:B13)</f>
        <v>27784</v>
      </c>
      <c r="C7" s="3119">
        <f>SUM(C8:C13)</f>
        <v>145</v>
      </c>
      <c r="D7" s="3119">
        <f>SUM(D8:D13)</f>
        <v>84</v>
      </c>
      <c r="E7" s="3119">
        <f>SUM(E8:E13)</f>
        <v>35</v>
      </c>
      <c r="F7" s="3119"/>
      <c r="G7" s="4319"/>
      <c r="H7" s="1189"/>
      <c r="I7" s="1189"/>
      <c r="J7" s="1189"/>
    </row>
    <row r="8" spans="1:10" s="296" customFormat="1" ht="15" customHeight="1">
      <c r="A8" s="3120" t="s">
        <v>806</v>
      </c>
      <c r="B8" s="1909">
        <v>5026</v>
      </c>
      <c r="C8" s="1909">
        <v>30</v>
      </c>
      <c r="D8" s="1909">
        <v>15</v>
      </c>
      <c r="E8" s="1909">
        <v>7</v>
      </c>
      <c r="F8" s="303"/>
      <c r="G8" s="303"/>
    </row>
    <row r="9" spans="1:10" s="296" customFormat="1" ht="15" customHeight="1">
      <c r="A9" s="3120" t="s">
        <v>805</v>
      </c>
      <c r="B9" s="1909">
        <v>1975</v>
      </c>
      <c r="C9" s="1909">
        <v>20</v>
      </c>
      <c r="D9" s="1909">
        <v>13</v>
      </c>
      <c r="E9" s="1909">
        <v>5</v>
      </c>
      <c r="F9" s="303"/>
      <c r="G9" s="303"/>
    </row>
    <row r="10" spans="1:10" s="296" customFormat="1" ht="15" customHeight="1">
      <c r="A10" s="3120" t="s">
        <v>804</v>
      </c>
      <c r="B10" s="1909">
        <v>8514</v>
      </c>
      <c r="C10" s="1909">
        <v>30</v>
      </c>
      <c r="D10" s="1909">
        <v>26</v>
      </c>
      <c r="E10" s="1909">
        <v>8</v>
      </c>
      <c r="F10" s="303"/>
      <c r="G10" s="303"/>
    </row>
    <row r="11" spans="1:10" s="296" customFormat="1" ht="15" customHeight="1">
      <c r="A11" s="3120" t="s">
        <v>803</v>
      </c>
      <c r="B11" s="1909">
        <v>5265</v>
      </c>
      <c r="C11" s="1909">
        <v>30</v>
      </c>
      <c r="D11" s="1909">
        <v>13</v>
      </c>
      <c r="E11" s="1909">
        <v>7</v>
      </c>
      <c r="F11" s="303"/>
      <c r="G11" s="303"/>
    </row>
    <row r="12" spans="1:10" s="296" customFormat="1" ht="15" customHeight="1">
      <c r="A12" s="3120" t="s">
        <v>802</v>
      </c>
      <c r="B12" s="1909">
        <v>1968</v>
      </c>
      <c r="C12" s="1909">
        <v>15</v>
      </c>
      <c r="D12" s="1909">
        <v>7</v>
      </c>
      <c r="E12" s="1909">
        <v>4</v>
      </c>
      <c r="F12" s="303"/>
      <c r="G12" s="303"/>
    </row>
    <row r="13" spans="1:10" s="303" customFormat="1" ht="15" customHeight="1" thickBot="1">
      <c r="A13" s="3121" t="s">
        <v>801</v>
      </c>
      <c r="B13" s="3122">
        <v>5036</v>
      </c>
      <c r="C13" s="3122">
        <v>20</v>
      </c>
      <c r="D13" s="3122">
        <v>10</v>
      </c>
      <c r="E13" s="3122">
        <v>4</v>
      </c>
    </row>
    <row r="14" spans="1:10" s="295" customFormat="1" ht="15" customHeight="1">
      <c r="A14" s="1908">
        <v>6</v>
      </c>
      <c r="B14" s="3119">
        <f>SUM(B15:B20)</f>
        <v>27614</v>
      </c>
      <c r="C14" s="3119">
        <f>SUM(C15:C20)</f>
        <v>145</v>
      </c>
      <c r="D14" s="3119">
        <f>SUM(D15:D20)</f>
        <v>82</v>
      </c>
      <c r="E14" s="3119">
        <f>SUM(E15:E20)</f>
        <v>35</v>
      </c>
      <c r="F14" s="3119"/>
      <c r="G14" s="4319"/>
      <c r="H14" s="1189"/>
      <c r="I14" s="1189"/>
      <c r="J14" s="1189"/>
    </row>
    <row r="15" spans="1:10" s="296" customFormat="1" ht="15" customHeight="1">
      <c r="A15" s="3120" t="s">
        <v>806</v>
      </c>
      <c r="B15" s="1909">
        <v>3231</v>
      </c>
      <c r="C15" s="1909">
        <v>30</v>
      </c>
      <c r="D15" s="1909">
        <v>14</v>
      </c>
      <c r="E15" s="1909">
        <v>7</v>
      </c>
      <c r="F15" s="303"/>
      <c r="G15" s="303"/>
    </row>
    <row r="16" spans="1:10" s="296" customFormat="1" ht="15" customHeight="1">
      <c r="A16" s="3120" t="s">
        <v>805</v>
      </c>
      <c r="B16" s="1909">
        <v>2329</v>
      </c>
      <c r="C16" s="1909">
        <v>20</v>
      </c>
      <c r="D16" s="1909">
        <v>13</v>
      </c>
      <c r="E16" s="1909">
        <v>5</v>
      </c>
      <c r="F16" s="303"/>
      <c r="G16" s="303"/>
    </row>
    <row r="17" spans="1:7" s="296" customFormat="1" ht="15" customHeight="1">
      <c r="A17" s="3120" t="s">
        <v>804</v>
      </c>
      <c r="B17" s="1909">
        <v>10861</v>
      </c>
      <c r="C17" s="1909">
        <v>30</v>
      </c>
      <c r="D17" s="1909">
        <v>26</v>
      </c>
      <c r="E17" s="1909">
        <v>8</v>
      </c>
      <c r="F17" s="303"/>
      <c r="G17" s="303"/>
    </row>
    <row r="18" spans="1:7" s="296" customFormat="1" ht="15" customHeight="1">
      <c r="A18" s="3120" t="s">
        <v>803</v>
      </c>
      <c r="B18" s="1909">
        <v>4443</v>
      </c>
      <c r="C18" s="1909">
        <v>30</v>
      </c>
      <c r="D18" s="1909">
        <v>15</v>
      </c>
      <c r="E18" s="1909">
        <v>7</v>
      </c>
      <c r="F18" s="303"/>
      <c r="G18" s="303"/>
    </row>
    <row r="19" spans="1:7" s="296" customFormat="1" ht="15" customHeight="1">
      <c r="A19" s="3120" t="s">
        <v>802</v>
      </c>
      <c r="B19" s="1909">
        <v>2786</v>
      </c>
      <c r="C19" s="1909">
        <v>15</v>
      </c>
      <c r="D19" s="1909">
        <v>4</v>
      </c>
      <c r="E19" s="1909">
        <v>4</v>
      </c>
      <c r="F19" s="303"/>
      <c r="G19" s="303"/>
    </row>
    <row r="20" spans="1:7" s="303" customFormat="1" ht="15" customHeight="1" thickBot="1">
      <c r="A20" s="3121" t="s">
        <v>801</v>
      </c>
      <c r="B20" s="3122">
        <v>3964</v>
      </c>
      <c r="C20" s="3122">
        <v>20</v>
      </c>
      <c r="D20" s="3122">
        <v>10</v>
      </c>
      <c r="E20" s="3122">
        <v>4</v>
      </c>
    </row>
    <row r="21" spans="1:7" ht="18" customHeight="1">
      <c r="B21" s="302"/>
      <c r="C21" s="300"/>
      <c r="D21" s="300"/>
      <c r="E21" s="300" t="s">
        <v>7080</v>
      </c>
      <c r="F21" s="311"/>
      <c r="G21" s="311"/>
    </row>
    <row r="22" spans="1:7" ht="18" customHeight="1">
      <c r="B22" s="302"/>
      <c r="C22" s="300"/>
      <c r="D22" s="300"/>
      <c r="E22" s="300"/>
      <c r="F22" s="311"/>
      <c r="G22" s="311"/>
    </row>
    <row r="23" spans="1:7" ht="18" customHeight="1">
      <c r="B23" s="301"/>
      <c r="C23" s="300"/>
      <c r="D23" s="300"/>
      <c r="E23" s="300"/>
      <c r="F23" s="311"/>
      <c r="G23" s="311"/>
    </row>
    <row r="24" spans="1:7" ht="18" customHeight="1">
      <c r="B24" s="300"/>
      <c r="C24" s="300"/>
      <c r="D24" s="300"/>
      <c r="E24" s="300"/>
      <c r="F24" s="311"/>
      <c r="G24" s="311"/>
    </row>
    <row r="25" spans="1:7" ht="18" customHeight="1"/>
    <row r="26" spans="1:7" ht="18" customHeight="1"/>
    <row r="27" spans="1:7" ht="18" customHeight="1"/>
    <row r="28" spans="1:7" ht="18" customHeight="1"/>
    <row r="29" spans="1:7" ht="18" customHeight="1"/>
    <row r="30" spans="1:7" ht="18" customHeight="1"/>
    <row r="31" spans="1:7" ht="18" customHeight="1"/>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sheetData>
  <mergeCells count="3">
    <mergeCell ref="A2:A3"/>
    <mergeCell ref="B2:B3"/>
    <mergeCell ref="C2:E2"/>
  </mergeCells>
  <phoneticPr fontId="2"/>
  <hyperlinks>
    <hyperlink ref="G2" location="目次!F104" display="目　次" xr:uid="{00000000-0004-0000-5900-000000000000}"/>
  </hyperlinks>
  <pageMargins left="0.86614173228346458" right="0.86614173228346458" top="0.98425196850393704" bottom="0.98425196850393704" header="0.51181102362204722" footer="0.51181102362204722"/>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O59"/>
  <sheetViews>
    <sheetView showGridLines="0" zoomScaleNormal="100" workbookViewId="0">
      <selection activeCell="M2" sqref="M2"/>
    </sheetView>
  </sheetViews>
  <sheetFormatPr defaultRowHeight="13.5"/>
  <cols>
    <col min="1" max="1" width="4.375" style="291" customWidth="1"/>
    <col min="2" max="3" width="2" style="291" customWidth="1"/>
    <col min="4" max="4" width="2" style="292" customWidth="1"/>
    <col min="5" max="5" width="33.125" style="292" customWidth="1"/>
    <col min="6" max="6" width="7.875" style="304" customWidth="1"/>
    <col min="7" max="7" width="2" style="304" customWidth="1"/>
    <col min="8" max="9" width="2" style="291" customWidth="1"/>
    <col min="10" max="10" width="33.125" style="291" customWidth="1"/>
    <col min="11" max="11" width="7.625" style="291" customWidth="1"/>
    <col min="12" max="12" width="9" style="291"/>
    <col min="13" max="13" width="11.25" style="291" customWidth="1"/>
    <col min="14" max="16384" width="9" style="291"/>
  </cols>
  <sheetData>
    <row r="1" spans="1:15" ht="15" thickBot="1">
      <c r="A1" s="5954" t="s">
        <v>874</v>
      </c>
      <c r="B1" s="5954"/>
      <c r="C1" s="5954"/>
      <c r="D1" s="5954"/>
      <c r="E1" s="5954"/>
      <c r="F1" s="308"/>
      <c r="G1" s="308"/>
      <c r="H1" s="311"/>
      <c r="I1" s="311"/>
      <c r="J1" s="311"/>
      <c r="K1" s="1905" t="s">
        <v>6862</v>
      </c>
      <c r="L1" s="307"/>
    </row>
    <row r="2" spans="1:15" ht="23.25" thickBot="1">
      <c r="A2" s="5985" t="s">
        <v>873</v>
      </c>
      <c r="B2" s="5983"/>
      <c r="C2" s="5983"/>
      <c r="D2" s="5983"/>
      <c r="E2" s="5984"/>
      <c r="F2" s="4917" t="s">
        <v>872</v>
      </c>
      <c r="G2" s="4918"/>
      <c r="H2" s="5983" t="s">
        <v>873</v>
      </c>
      <c r="I2" s="5983"/>
      <c r="J2" s="5984"/>
      <c r="K2" s="4919" t="s">
        <v>872</v>
      </c>
      <c r="L2" s="306"/>
      <c r="M2" s="995" t="s">
        <v>8125</v>
      </c>
    </row>
    <row r="3" spans="1:15" s="298" customFormat="1" ht="13.5" customHeight="1">
      <c r="A3" s="5965" t="s">
        <v>871</v>
      </c>
      <c r="B3" s="5955" t="s">
        <v>870</v>
      </c>
      <c r="C3" s="5956"/>
      <c r="D3" s="5956"/>
      <c r="E3" s="5957"/>
      <c r="F3" s="4906">
        <v>4</v>
      </c>
      <c r="G3" s="5987" t="s">
        <v>869</v>
      </c>
      <c r="H3" s="5988"/>
      <c r="I3" s="5988"/>
      <c r="J3" s="5989"/>
      <c r="K3" s="4914"/>
    </row>
    <row r="4" spans="1:15" s="298" customFormat="1" ht="13.5" customHeight="1">
      <c r="A4" s="5967"/>
      <c r="B4" s="5958" t="s">
        <v>868</v>
      </c>
      <c r="C4" s="5959"/>
      <c r="D4" s="5959"/>
      <c r="E4" s="5960"/>
      <c r="F4" s="4907">
        <v>6</v>
      </c>
      <c r="G4" s="4920"/>
      <c r="H4" s="5970" t="s">
        <v>867</v>
      </c>
      <c r="I4" s="5970"/>
      <c r="J4" s="5971"/>
      <c r="K4" s="4915">
        <v>1</v>
      </c>
    </row>
    <row r="5" spans="1:15" s="298" customFormat="1" ht="13.5" customHeight="1">
      <c r="A5" s="5967"/>
      <c r="B5" s="5958" t="s">
        <v>866</v>
      </c>
      <c r="C5" s="5959"/>
      <c r="D5" s="5959"/>
      <c r="E5" s="5960"/>
      <c r="F5" s="4907">
        <v>6</v>
      </c>
      <c r="G5" s="4920"/>
      <c r="H5" s="5970" t="s">
        <v>864</v>
      </c>
      <c r="I5" s="5970"/>
      <c r="J5" s="5971"/>
      <c r="K5" s="4915">
        <v>2</v>
      </c>
    </row>
    <row r="6" spans="1:15" s="298" customFormat="1" ht="13.5" customHeight="1">
      <c r="A6" s="5967"/>
      <c r="B6" s="5958" t="s">
        <v>865</v>
      </c>
      <c r="C6" s="5963"/>
      <c r="D6" s="5963"/>
      <c r="E6" s="5964"/>
      <c r="F6" s="4907"/>
      <c r="G6" s="4920"/>
      <c r="H6" s="4921" t="s">
        <v>862</v>
      </c>
      <c r="I6" s="4921"/>
      <c r="J6" s="4922"/>
      <c r="K6" s="4915">
        <v>1</v>
      </c>
    </row>
    <row r="7" spans="1:15" s="298" customFormat="1" ht="13.5" customHeight="1">
      <c r="A7" s="5967"/>
      <c r="B7" s="4923"/>
      <c r="C7" s="5959" t="s">
        <v>863</v>
      </c>
      <c r="D7" s="5959"/>
      <c r="E7" s="5960"/>
      <c r="F7" s="4907">
        <v>2</v>
      </c>
      <c r="G7" s="4920"/>
      <c r="H7" s="5990" t="s">
        <v>860</v>
      </c>
      <c r="I7" s="5990"/>
      <c r="J7" s="5991"/>
      <c r="K7" s="4915">
        <v>7</v>
      </c>
      <c r="M7" s="306"/>
    </row>
    <row r="8" spans="1:15" s="298" customFormat="1" ht="13.5" customHeight="1">
      <c r="A8" s="5967"/>
      <c r="B8" s="4923"/>
      <c r="C8" s="5959" t="s">
        <v>861</v>
      </c>
      <c r="D8" s="5959"/>
      <c r="E8" s="5960"/>
      <c r="F8" s="4907">
        <v>2</v>
      </c>
      <c r="G8" s="4920"/>
      <c r="H8" s="4921" t="s">
        <v>858</v>
      </c>
      <c r="I8" s="4921"/>
      <c r="J8" s="4922"/>
      <c r="K8" s="4915">
        <v>35</v>
      </c>
    </row>
    <row r="9" spans="1:15" s="298" customFormat="1" ht="13.5" customHeight="1">
      <c r="A9" s="5967"/>
      <c r="B9" s="4923"/>
      <c r="C9" s="5959" t="s">
        <v>859</v>
      </c>
      <c r="D9" s="5959"/>
      <c r="E9" s="5960"/>
      <c r="F9" s="4907">
        <v>1</v>
      </c>
      <c r="G9" s="4318"/>
      <c r="H9" s="5992" t="s">
        <v>856</v>
      </c>
      <c r="I9" s="5992"/>
      <c r="J9" s="5993"/>
      <c r="K9" s="4915">
        <v>3</v>
      </c>
    </row>
    <row r="10" spans="1:15" s="298" customFormat="1" ht="13.5" customHeight="1">
      <c r="A10" s="5967"/>
      <c r="B10" s="4923"/>
      <c r="C10" s="5959" t="s">
        <v>857</v>
      </c>
      <c r="D10" s="5959"/>
      <c r="E10" s="5960"/>
      <c r="F10" s="4907">
        <v>1</v>
      </c>
      <c r="G10" s="4318"/>
      <c r="H10" s="4924" t="s">
        <v>6639</v>
      </c>
      <c r="I10" s="4924"/>
      <c r="J10" s="4925"/>
      <c r="K10" s="4915">
        <v>1</v>
      </c>
    </row>
    <row r="11" spans="1:15" s="298" customFormat="1" ht="13.5" customHeight="1">
      <c r="A11" s="5967"/>
      <c r="B11" s="4923"/>
      <c r="C11" s="5959" t="s">
        <v>855</v>
      </c>
      <c r="D11" s="5959"/>
      <c r="E11" s="5960"/>
      <c r="F11" s="4907">
        <v>2</v>
      </c>
      <c r="G11" s="5969" t="s">
        <v>854</v>
      </c>
      <c r="H11" s="5970"/>
      <c r="I11" s="5970"/>
      <c r="J11" s="5971"/>
      <c r="K11" s="4915"/>
    </row>
    <row r="12" spans="1:15" s="298" customFormat="1" ht="13.5" customHeight="1">
      <c r="A12" s="5967"/>
      <c r="B12" s="4923"/>
      <c r="C12" s="5961"/>
      <c r="D12" s="5961"/>
      <c r="E12" s="5962"/>
      <c r="F12" s="4908"/>
      <c r="G12" s="4920"/>
      <c r="H12" s="4921" t="s">
        <v>853</v>
      </c>
      <c r="I12" s="4921"/>
      <c r="J12" s="4922"/>
      <c r="K12" s="4915">
        <v>22</v>
      </c>
    </row>
    <row r="13" spans="1:15" s="298" customFormat="1" ht="13.5" customHeight="1" thickBot="1">
      <c r="A13" s="5986"/>
      <c r="B13" s="4923"/>
      <c r="C13" s="4926"/>
      <c r="D13" s="4926"/>
      <c r="E13" s="4927"/>
      <c r="F13" s="4908"/>
      <c r="G13" s="4920"/>
      <c r="H13" s="4921" t="s">
        <v>7982</v>
      </c>
      <c r="I13" s="4921"/>
      <c r="J13" s="4922"/>
      <c r="K13" s="4915">
        <v>11</v>
      </c>
    </row>
    <row r="14" spans="1:15" s="295" customFormat="1" ht="13.5" customHeight="1">
      <c r="A14" s="5965" t="s">
        <v>852</v>
      </c>
      <c r="B14" s="5979" t="s">
        <v>851</v>
      </c>
      <c r="C14" s="5980"/>
      <c r="D14" s="5980"/>
      <c r="E14" s="5981"/>
      <c r="F14" s="4909">
        <v>6</v>
      </c>
      <c r="G14" s="4928" t="s">
        <v>7029</v>
      </c>
      <c r="H14" s="4929"/>
      <c r="I14" s="4929"/>
      <c r="J14" s="4930"/>
      <c r="K14" s="4914">
        <v>17</v>
      </c>
    </row>
    <row r="15" spans="1:15" s="295" customFormat="1" ht="13.5" customHeight="1">
      <c r="A15" s="5966"/>
      <c r="B15" s="4931" t="s">
        <v>850</v>
      </c>
      <c r="C15" s="4921"/>
      <c r="D15" s="4921"/>
      <c r="E15" s="4922"/>
      <c r="F15" s="4910">
        <v>31</v>
      </c>
      <c r="G15" s="4932" t="s">
        <v>7030</v>
      </c>
      <c r="H15" s="4933"/>
      <c r="I15" s="4933"/>
      <c r="J15" s="4934"/>
      <c r="K15" s="4915">
        <v>5</v>
      </c>
      <c r="O15" s="305"/>
    </row>
    <row r="16" spans="1:15" s="295" customFormat="1" ht="13.5" customHeight="1">
      <c r="A16" s="5967"/>
      <c r="B16" s="5969" t="s">
        <v>849</v>
      </c>
      <c r="C16" s="5970"/>
      <c r="D16" s="5970"/>
      <c r="E16" s="5971"/>
      <c r="F16" s="4910">
        <v>30</v>
      </c>
      <c r="G16" s="4932" t="s">
        <v>848</v>
      </c>
      <c r="H16" s="4933"/>
      <c r="I16" s="4933"/>
      <c r="J16" s="4934"/>
      <c r="K16" s="4915">
        <v>4</v>
      </c>
    </row>
    <row r="17" spans="1:12" s="295" customFormat="1" ht="13.5" customHeight="1">
      <c r="A17" s="5967"/>
      <c r="B17" s="5969" t="s">
        <v>847</v>
      </c>
      <c r="C17" s="5970"/>
      <c r="D17" s="5970"/>
      <c r="E17" s="5971"/>
      <c r="F17" s="4910">
        <v>5</v>
      </c>
      <c r="G17" s="4932" t="s">
        <v>846</v>
      </c>
      <c r="H17" s="4933"/>
      <c r="I17" s="4933"/>
      <c r="J17" s="4934"/>
      <c r="K17" s="4915">
        <v>6</v>
      </c>
    </row>
    <row r="18" spans="1:12" s="295" customFormat="1" ht="13.5" customHeight="1">
      <c r="A18" s="5967"/>
      <c r="B18" s="4931" t="s">
        <v>845</v>
      </c>
      <c r="C18" s="4921"/>
      <c r="D18" s="4921"/>
      <c r="E18" s="4922"/>
      <c r="F18" s="4910">
        <v>10</v>
      </c>
      <c r="G18" s="4932" t="s">
        <v>844</v>
      </c>
      <c r="H18" s="4933"/>
      <c r="I18" s="4933"/>
      <c r="J18" s="4934"/>
      <c r="K18" s="4915">
        <v>8</v>
      </c>
    </row>
    <row r="19" spans="1:12" s="295" customFormat="1" ht="13.5" customHeight="1">
      <c r="A19" s="5967"/>
      <c r="B19" s="4931" t="s">
        <v>843</v>
      </c>
      <c r="C19" s="4921"/>
      <c r="D19" s="4921"/>
      <c r="E19" s="4922"/>
      <c r="F19" s="4910">
        <v>6</v>
      </c>
      <c r="G19" s="4932" t="s">
        <v>842</v>
      </c>
      <c r="H19" s="4933"/>
      <c r="I19" s="4933"/>
      <c r="J19" s="4934"/>
      <c r="K19" s="4915">
        <v>12</v>
      </c>
    </row>
    <row r="20" spans="1:12" s="295" customFormat="1" ht="13.5" customHeight="1">
      <c r="A20" s="5967"/>
      <c r="B20" s="4931" t="s">
        <v>841</v>
      </c>
      <c r="C20" s="4921"/>
      <c r="D20" s="4921"/>
      <c r="E20" s="4922"/>
      <c r="F20" s="4910">
        <v>46</v>
      </c>
      <c r="G20" s="4932" t="s">
        <v>837</v>
      </c>
      <c r="H20" s="4933"/>
      <c r="I20" s="4933"/>
      <c r="J20" s="4934"/>
      <c r="K20" s="4915">
        <v>4</v>
      </c>
    </row>
    <row r="21" spans="1:12" s="295" customFormat="1" ht="13.5" customHeight="1">
      <c r="A21" s="5967"/>
      <c r="B21" s="4931" t="s">
        <v>840</v>
      </c>
      <c r="C21" s="4921"/>
      <c r="D21" s="4921"/>
      <c r="E21" s="4922"/>
      <c r="F21" s="4910">
        <v>6</v>
      </c>
      <c r="G21" s="4932" t="s">
        <v>839</v>
      </c>
      <c r="H21" s="4933"/>
      <c r="I21" s="4933"/>
      <c r="J21" s="4934"/>
      <c r="K21" s="4915">
        <v>2</v>
      </c>
    </row>
    <row r="22" spans="1:12" s="295" customFormat="1" ht="13.5" customHeight="1">
      <c r="A22" s="5967"/>
      <c r="B22" s="4931" t="s">
        <v>838</v>
      </c>
      <c r="C22" s="4921"/>
      <c r="D22" s="4921"/>
      <c r="E22" s="4922"/>
      <c r="F22" s="4910">
        <v>7</v>
      </c>
      <c r="G22" s="4932" t="s">
        <v>7031</v>
      </c>
      <c r="H22" s="4933"/>
      <c r="I22" s="4933"/>
      <c r="J22" s="4934"/>
      <c r="K22" s="4915">
        <v>2</v>
      </c>
    </row>
    <row r="23" spans="1:12" s="295" customFormat="1" ht="13.5" customHeight="1" thickBot="1">
      <c r="A23" s="5968"/>
      <c r="B23" s="4931" t="s">
        <v>836</v>
      </c>
      <c r="C23" s="4921"/>
      <c r="D23" s="4921"/>
      <c r="E23" s="4922"/>
      <c r="F23" s="4910">
        <v>7</v>
      </c>
      <c r="G23" s="4932" t="s">
        <v>835</v>
      </c>
      <c r="H23" s="4933"/>
      <c r="I23" s="4933"/>
      <c r="J23" s="4934"/>
      <c r="K23" s="4915">
        <v>8</v>
      </c>
    </row>
    <row r="24" spans="1:12" s="295" customFormat="1" ht="13.5" customHeight="1">
      <c r="A24" s="5973" t="s">
        <v>834</v>
      </c>
      <c r="B24" s="5979" t="s">
        <v>833</v>
      </c>
      <c r="C24" s="5980"/>
      <c r="D24" s="5980"/>
      <c r="E24" s="5981"/>
      <c r="F24" s="4911">
        <v>19</v>
      </c>
      <c r="G24" s="5982" t="s">
        <v>832</v>
      </c>
      <c r="H24" s="5982"/>
      <c r="I24" s="5982"/>
      <c r="J24" s="5982"/>
      <c r="K24" s="4914">
        <v>1</v>
      </c>
    </row>
    <row r="25" spans="1:12" s="295" customFormat="1" ht="13.5" customHeight="1">
      <c r="A25" s="5974"/>
      <c r="B25" s="5969" t="s">
        <v>831</v>
      </c>
      <c r="C25" s="5970"/>
      <c r="D25" s="5970"/>
      <c r="E25" s="5971"/>
      <c r="F25" s="4912">
        <v>14</v>
      </c>
      <c r="G25" s="5969" t="s">
        <v>830</v>
      </c>
      <c r="H25" s="5970"/>
      <c r="I25" s="5970"/>
      <c r="J25" s="5971"/>
      <c r="K25" s="4915">
        <v>3</v>
      </c>
    </row>
    <row r="26" spans="1:12" s="295" customFormat="1" ht="13.5" customHeight="1">
      <c r="A26" s="5974"/>
      <c r="B26" s="5969" t="s">
        <v>829</v>
      </c>
      <c r="C26" s="5970"/>
      <c r="D26" s="5970"/>
      <c r="E26" s="5971"/>
      <c r="F26" s="4912">
        <v>1</v>
      </c>
      <c r="G26" s="4931" t="s">
        <v>828</v>
      </c>
      <c r="H26" s="4921"/>
      <c r="I26" s="4921"/>
      <c r="J26" s="4922"/>
      <c r="K26" s="4915">
        <v>23</v>
      </c>
    </row>
    <row r="27" spans="1:12" s="295" customFormat="1" ht="13.5" customHeight="1">
      <c r="A27" s="5974"/>
      <c r="B27" s="5969" t="s">
        <v>827</v>
      </c>
      <c r="C27" s="5970"/>
      <c r="D27" s="5970"/>
      <c r="E27" s="5971"/>
      <c r="F27" s="4912">
        <v>9</v>
      </c>
      <c r="G27" s="4931" t="s">
        <v>826</v>
      </c>
      <c r="H27" s="4921"/>
      <c r="I27" s="4921"/>
      <c r="J27" s="4922"/>
      <c r="K27" s="4915">
        <v>17</v>
      </c>
    </row>
    <row r="28" spans="1:12" s="295" customFormat="1" ht="13.5" customHeight="1">
      <c r="A28" s="5974"/>
      <c r="B28" s="5972" t="s">
        <v>825</v>
      </c>
      <c r="C28" s="5972"/>
      <c r="D28" s="5972"/>
      <c r="E28" s="5972"/>
      <c r="F28" s="4910">
        <v>4</v>
      </c>
      <c r="G28" s="4931" t="s">
        <v>7032</v>
      </c>
      <c r="H28" s="4921"/>
      <c r="I28" s="4921"/>
      <c r="J28" s="4922"/>
      <c r="K28" s="4915">
        <v>3</v>
      </c>
    </row>
    <row r="29" spans="1:12" s="295" customFormat="1" ht="13.5" customHeight="1">
      <c r="A29" s="5974"/>
      <c r="B29" s="5969" t="s">
        <v>824</v>
      </c>
      <c r="C29" s="5970"/>
      <c r="D29" s="5970"/>
      <c r="E29" s="5971"/>
      <c r="F29" s="4912">
        <v>9</v>
      </c>
      <c r="G29" s="4931" t="s">
        <v>823</v>
      </c>
      <c r="H29" s="4921"/>
      <c r="I29" s="4921"/>
      <c r="J29" s="4922"/>
      <c r="K29" s="4915">
        <v>8</v>
      </c>
    </row>
    <row r="30" spans="1:12" s="295" customFormat="1" ht="13.5" customHeight="1">
      <c r="A30" s="5974"/>
      <c r="B30" s="5969" t="s">
        <v>822</v>
      </c>
      <c r="C30" s="5970"/>
      <c r="D30" s="5970"/>
      <c r="E30" s="5971"/>
      <c r="F30" s="4912">
        <v>6</v>
      </c>
      <c r="G30" s="4931" t="s">
        <v>821</v>
      </c>
      <c r="H30" s="4921"/>
      <c r="I30" s="4921"/>
      <c r="J30" s="4922"/>
      <c r="K30" s="4915">
        <v>8</v>
      </c>
    </row>
    <row r="31" spans="1:12" s="295" customFormat="1" ht="13.5" customHeight="1">
      <c r="A31" s="5974"/>
      <c r="B31" s="5969" t="s">
        <v>820</v>
      </c>
      <c r="C31" s="5970"/>
      <c r="D31" s="5970"/>
      <c r="E31" s="5971"/>
      <c r="F31" s="4912">
        <v>3</v>
      </c>
      <c r="G31" s="4931" t="s">
        <v>819</v>
      </c>
      <c r="H31" s="4921"/>
      <c r="I31" s="4921"/>
      <c r="J31" s="4922"/>
      <c r="K31" s="4915">
        <v>9</v>
      </c>
    </row>
    <row r="32" spans="1:12" s="295" customFormat="1" ht="13.5" customHeight="1">
      <c r="A32" s="5974"/>
      <c r="B32" s="5969" t="s">
        <v>818</v>
      </c>
      <c r="C32" s="5970"/>
      <c r="D32" s="5970"/>
      <c r="E32" s="5971"/>
      <c r="F32" s="4912">
        <v>4</v>
      </c>
      <c r="G32" s="4931" t="s">
        <v>817</v>
      </c>
      <c r="H32" s="4921"/>
      <c r="I32" s="4921"/>
      <c r="J32" s="4922"/>
      <c r="K32" s="4915">
        <v>3</v>
      </c>
      <c r="L32" s="305"/>
    </row>
    <row r="33" spans="1:12" s="295" customFormat="1" ht="13.5" customHeight="1">
      <c r="A33" s="5974"/>
      <c r="B33" s="5969" t="s">
        <v>7033</v>
      </c>
      <c r="C33" s="5970"/>
      <c r="D33" s="5970"/>
      <c r="E33" s="5971"/>
      <c r="F33" s="4912">
        <v>6</v>
      </c>
      <c r="G33" s="4931" t="s">
        <v>816</v>
      </c>
      <c r="H33" s="4921"/>
      <c r="I33" s="4921"/>
      <c r="J33" s="4922"/>
      <c r="K33" s="4915">
        <v>18</v>
      </c>
      <c r="L33" s="305"/>
    </row>
    <row r="34" spans="1:12" s="295" customFormat="1" ht="13.5" customHeight="1" thickBot="1">
      <c r="A34" s="5975"/>
      <c r="B34" s="5976" t="s">
        <v>7034</v>
      </c>
      <c r="C34" s="5977"/>
      <c r="D34" s="5977"/>
      <c r="E34" s="5978"/>
      <c r="F34" s="4913">
        <v>11</v>
      </c>
      <c r="G34" s="4935" t="s">
        <v>815</v>
      </c>
      <c r="H34" s="4936"/>
      <c r="I34" s="4936"/>
      <c r="J34" s="4937"/>
      <c r="K34" s="4916">
        <v>3</v>
      </c>
      <c r="L34" s="305"/>
    </row>
    <row r="35" spans="1:12" ht="15" customHeight="1">
      <c r="A35" s="4938"/>
      <c r="B35" s="311"/>
      <c r="C35" s="311"/>
      <c r="D35" s="4933"/>
      <c r="E35" s="4933"/>
      <c r="F35" s="323"/>
      <c r="G35" s="323"/>
      <c r="H35" s="3119"/>
      <c r="I35" s="3119"/>
      <c r="J35" s="4939" t="s">
        <v>6869</v>
      </c>
      <c r="K35" s="297"/>
    </row>
    <row r="36" spans="1:12" ht="18" customHeight="1">
      <c r="A36" s="311"/>
      <c r="B36" s="311"/>
      <c r="C36" s="311"/>
      <c r="E36" s="292" t="s">
        <v>7983</v>
      </c>
      <c r="H36" s="311"/>
      <c r="I36" s="311"/>
      <c r="J36" s="311"/>
      <c r="K36" s="311"/>
    </row>
    <row r="37" spans="1:12" ht="18" customHeight="1">
      <c r="A37" s="311"/>
      <c r="B37" s="311"/>
      <c r="C37" s="311"/>
      <c r="E37" s="292" t="s">
        <v>7984</v>
      </c>
      <c r="H37" s="311"/>
      <c r="I37" s="311"/>
      <c r="J37" s="311"/>
      <c r="K37" s="311"/>
    </row>
    <row r="38" spans="1:12" ht="18" customHeight="1">
      <c r="A38" s="311"/>
      <c r="B38" s="311"/>
      <c r="C38" s="311"/>
      <c r="E38" s="292" t="s">
        <v>7985</v>
      </c>
      <c r="H38" s="311"/>
      <c r="I38" s="311"/>
      <c r="J38" s="311"/>
      <c r="K38" s="311"/>
    </row>
    <row r="39" spans="1:12" ht="18" customHeight="1">
      <c r="A39" s="311"/>
      <c r="B39" s="311"/>
      <c r="C39" s="311"/>
      <c r="H39" s="311"/>
      <c r="I39" s="311"/>
      <c r="J39" s="311"/>
      <c r="K39" s="311"/>
    </row>
    <row r="40" spans="1:12" ht="18" customHeight="1"/>
    <row r="41" spans="1:12" ht="18" customHeight="1"/>
    <row r="42" spans="1:12" ht="18" customHeight="1"/>
    <row r="43" spans="1:12" ht="18" customHeight="1"/>
    <row r="44" spans="1:12" ht="18" customHeight="1"/>
    <row r="45" spans="1:12" ht="18" customHeight="1"/>
    <row r="46" spans="1:12" ht="18" customHeight="1"/>
    <row r="47" spans="1:12" ht="18" customHeight="1"/>
    <row r="48" spans="1:1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sheetData>
  <mergeCells count="38">
    <mergeCell ref="G25:J25"/>
    <mergeCell ref="B24:E24"/>
    <mergeCell ref="G24:J24"/>
    <mergeCell ref="H2:J2"/>
    <mergeCell ref="A2:E2"/>
    <mergeCell ref="A3:A13"/>
    <mergeCell ref="B14:E14"/>
    <mergeCell ref="B16:E16"/>
    <mergeCell ref="G3:J3"/>
    <mergeCell ref="H4:J4"/>
    <mergeCell ref="H5:J5"/>
    <mergeCell ref="H7:J7"/>
    <mergeCell ref="C8:E8"/>
    <mergeCell ref="C10:E10"/>
    <mergeCell ref="H9:J9"/>
    <mergeCell ref="G11:J11"/>
    <mergeCell ref="A14:A23"/>
    <mergeCell ref="B17:E17"/>
    <mergeCell ref="B33:E33"/>
    <mergeCell ref="B30:E30"/>
    <mergeCell ref="B31:E31"/>
    <mergeCell ref="B26:E26"/>
    <mergeCell ref="B25:E25"/>
    <mergeCell ref="B27:E27"/>
    <mergeCell ref="B29:E29"/>
    <mergeCell ref="B28:E28"/>
    <mergeCell ref="A24:A34"/>
    <mergeCell ref="B34:E34"/>
    <mergeCell ref="B32:E32"/>
    <mergeCell ref="A1:E1"/>
    <mergeCell ref="B3:E3"/>
    <mergeCell ref="B4:E4"/>
    <mergeCell ref="C12:E12"/>
    <mergeCell ref="C11:E11"/>
    <mergeCell ref="B5:E5"/>
    <mergeCell ref="C9:E9"/>
    <mergeCell ref="B6:E6"/>
    <mergeCell ref="C7:E7"/>
  </mergeCells>
  <phoneticPr fontId="2"/>
  <hyperlinks>
    <hyperlink ref="M2" location="目次!F105" display="目　次" xr:uid="{00000000-0004-0000-5A00-000000000000}"/>
  </hyperlinks>
  <printOptions horizontalCentered="1"/>
  <pageMargins left="0.82677165354330717" right="0.62" top="0.75" bottom="0.23622047244094491" header="0.31496062992125984" footer="0.27559055118110237"/>
  <pageSetup paperSize="9" scale="68"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51"/>
  <sheetViews>
    <sheetView zoomScaleNormal="100" zoomScaleSheetLayoutView="115" workbookViewId="0">
      <selection activeCell="F2" sqref="F2"/>
    </sheetView>
  </sheetViews>
  <sheetFormatPr defaultRowHeight="18.75"/>
  <cols>
    <col min="1" max="1" width="30.25" style="433" customWidth="1"/>
    <col min="2" max="2" width="15.125" style="433" bestFit="1" customWidth="1"/>
    <col min="3" max="3" width="9" style="433" customWidth="1"/>
    <col min="4" max="4" width="8.5" style="433" customWidth="1"/>
    <col min="5" max="16384" width="9" style="439"/>
  </cols>
  <sheetData>
    <row r="1" spans="1:6" ht="24.75" customHeight="1" thickBot="1">
      <c r="A1" s="4320" t="s">
        <v>7371</v>
      </c>
      <c r="B1" s="888"/>
      <c r="C1" s="888" t="s">
        <v>7370</v>
      </c>
      <c r="D1" s="4321"/>
      <c r="E1" s="4322"/>
      <c r="F1" s="4323"/>
    </row>
    <row r="2" spans="1:6" ht="25.5">
      <c r="A2" s="3711" t="s">
        <v>7369</v>
      </c>
      <c r="B2" s="3951" t="s">
        <v>1656</v>
      </c>
      <c r="C2" s="3710" t="s">
        <v>7368</v>
      </c>
      <c r="D2" s="3709" t="s">
        <v>7367</v>
      </c>
      <c r="E2" s="4323"/>
      <c r="F2" s="5205" t="s">
        <v>8125</v>
      </c>
    </row>
    <row r="3" spans="1:6" s="3701" customFormat="1" ht="18" customHeight="1">
      <c r="A3" s="3707" t="s">
        <v>557</v>
      </c>
      <c r="B3" s="3706"/>
      <c r="C3" s="3706">
        <f>SUM(C4:C21)</f>
        <v>513</v>
      </c>
      <c r="D3" s="4324">
        <f>SUM(D4:D21)</f>
        <v>519</v>
      </c>
      <c r="E3" s="4325"/>
      <c r="F3" s="347"/>
    </row>
    <row r="4" spans="1:6" s="3701" customFormat="1" ht="18" customHeight="1">
      <c r="A4" s="3707" t="s">
        <v>7366</v>
      </c>
      <c r="B4" s="3706" t="s">
        <v>3492</v>
      </c>
      <c r="C4" s="3706">
        <v>47</v>
      </c>
      <c r="D4" s="4326">
        <v>45</v>
      </c>
      <c r="E4" s="1943"/>
      <c r="F4" s="347"/>
    </row>
    <row r="5" spans="1:6" s="3701" customFormat="1" ht="18" customHeight="1">
      <c r="A5" s="3707" t="s">
        <v>7365</v>
      </c>
      <c r="B5" s="3706" t="s">
        <v>7364</v>
      </c>
      <c r="C5" s="3706">
        <v>2</v>
      </c>
      <c r="D5" s="4326">
        <v>2</v>
      </c>
      <c r="E5" s="1943"/>
      <c r="F5" s="347"/>
    </row>
    <row r="6" spans="1:6" s="3701" customFormat="1" ht="18" customHeight="1">
      <c r="A6" s="3707" t="s">
        <v>7363</v>
      </c>
      <c r="B6" s="3706" t="s">
        <v>3492</v>
      </c>
      <c r="C6" s="3706">
        <v>77</v>
      </c>
      <c r="D6" s="4326">
        <v>81</v>
      </c>
      <c r="E6" s="1943"/>
      <c r="F6" s="347"/>
    </row>
    <row r="7" spans="1:6" s="3701" customFormat="1" ht="18" customHeight="1">
      <c r="A7" s="3707" t="s">
        <v>7362</v>
      </c>
      <c r="B7" s="3706" t="s">
        <v>7361</v>
      </c>
      <c r="C7" s="3706">
        <v>10</v>
      </c>
      <c r="D7" s="4326">
        <v>11</v>
      </c>
      <c r="E7" s="1943"/>
      <c r="F7" s="347"/>
    </row>
    <row r="8" spans="1:6" s="3701" customFormat="1" ht="18" customHeight="1">
      <c r="A8" s="3707" t="s">
        <v>7360</v>
      </c>
      <c r="B8" s="3706" t="s">
        <v>3492</v>
      </c>
      <c r="C8" s="3706">
        <v>37</v>
      </c>
      <c r="D8" s="4326">
        <v>21</v>
      </c>
      <c r="E8" s="1943"/>
      <c r="F8" s="347"/>
    </row>
    <row r="9" spans="1:6" s="3701" customFormat="1" ht="18" customHeight="1">
      <c r="A9" s="3707" t="s">
        <v>7359</v>
      </c>
      <c r="B9" s="3706" t="s">
        <v>3492</v>
      </c>
      <c r="C9" s="3706">
        <v>28</v>
      </c>
      <c r="D9" s="4326">
        <v>33</v>
      </c>
      <c r="E9" s="1943"/>
      <c r="F9" s="347"/>
    </row>
    <row r="10" spans="1:6" s="3701" customFormat="1" ht="18" customHeight="1">
      <c r="A10" s="3707" t="s">
        <v>7358</v>
      </c>
      <c r="B10" s="3706" t="s">
        <v>7343</v>
      </c>
      <c r="C10" s="3706">
        <v>39</v>
      </c>
      <c r="D10" s="4326">
        <v>41</v>
      </c>
      <c r="E10" s="1943"/>
      <c r="F10" s="347"/>
    </row>
    <row r="11" spans="1:6" s="3701" customFormat="1" ht="18" customHeight="1">
      <c r="A11" s="3707" t="s">
        <v>7357</v>
      </c>
      <c r="B11" s="3706" t="s">
        <v>7356</v>
      </c>
      <c r="C11" s="3706">
        <v>12</v>
      </c>
      <c r="D11" s="4326">
        <v>13</v>
      </c>
      <c r="E11" s="1943"/>
      <c r="F11" s="347"/>
    </row>
    <row r="12" spans="1:6" s="3701" customFormat="1" ht="18" customHeight="1">
      <c r="A12" s="3707" t="s">
        <v>7355</v>
      </c>
      <c r="B12" s="3706" t="s">
        <v>7354</v>
      </c>
      <c r="C12" s="3706">
        <v>26</v>
      </c>
      <c r="D12" s="4326">
        <v>27</v>
      </c>
      <c r="E12" s="1943"/>
      <c r="F12" s="347"/>
    </row>
    <row r="13" spans="1:6" s="3701" customFormat="1" ht="18" customHeight="1">
      <c r="A13" s="3707" t="s">
        <v>7353</v>
      </c>
      <c r="B13" s="3706" t="s">
        <v>7352</v>
      </c>
      <c r="C13" s="3706">
        <v>19</v>
      </c>
      <c r="D13" s="4326">
        <v>24</v>
      </c>
      <c r="E13" s="1943"/>
      <c r="F13" s="347"/>
    </row>
    <row r="14" spans="1:6" s="3701" customFormat="1" ht="18" customHeight="1">
      <c r="A14" s="3708" t="s">
        <v>7351</v>
      </c>
      <c r="B14" s="1928" t="s">
        <v>7339</v>
      </c>
      <c r="C14" s="3824">
        <v>37</v>
      </c>
      <c r="D14" s="4326">
        <v>40</v>
      </c>
      <c r="E14" s="1943"/>
      <c r="F14" s="347"/>
    </row>
    <row r="15" spans="1:6" s="3701" customFormat="1" ht="18" customHeight="1">
      <c r="A15" s="3707" t="s">
        <v>7350</v>
      </c>
      <c r="B15" s="3706" t="s">
        <v>7349</v>
      </c>
      <c r="C15" s="3824">
        <v>13</v>
      </c>
      <c r="D15" s="4326">
        <v>14</v>
      </c>
      <c r="E15" s="1943"/>
      <c r="F15" s="347"/>
    </row>
    <row r="16" spans="1:6" s="3701" customFormat="1" ht="18" customHeight="1">
      <c r="A16" s="3707" t="s">
        <v>7348</v>
      </c>
      <c r="B16" s="3706" t="s">
        <v>7347</v>
      </c>
      <c r="C16" s="3824">
        <v>27</v>
      </c>
      <c r="D16" s="4326">
        <v>26</v>
      </c>
      <c r="E16" s="1943"/>
      <c r="F16" s="347"/>
    </row>
    <row r="17" spans="1:6" s="3701" customFormat="1" ht="18" customHeight="1">
      <c r="A17" s="3707" t="s">
        <v>7346</v>
      </c>
      <c r="B17" s="3706" t="s">
        <v>7345</v>
      </c>
      <c r="C17" s="3824">
        <v>20</v>
      </c>
      <c r="D17" s="4326">
        <v>23</v>
      </c>
      <c r="E17" s="1943"/>
      <c r="F17" s="347"/>
    </row>
    <row r="18" spans="1:6" s="3701" customFormat="1" ht="18" customHeight="1">
      <c r="A18" s="3707" t="s">
        <v>7344</v>
      </c>
      <c r="B18" s="3706" t="s">
        <v>7343</v>
      </c>
      <c r="C18" s="3824">
        <v>28</v>
      </c>
      <c r="D18" s="4326">
        <v>28</v>
      </c>
      <c r="E18" s="1943"/>
      <c r="F18" s="347"/>
    </row>
    <row r="19" spans="1:6" s="3701" customFormat="1" ht="18" customHeight="1">
      <c r="A19" s="3707" t="s">
        <v>7342</v>
      </c>
      <c r="B19" s="3706" t="s">
        <v>7339</v>
      </c>
      <c r="C19" s="3824">
        <v>55</v>
      </c>
      <c r="D19" s="4326">
        <v>55</v>
      </c>
      <c r="E19" s="1943"/>
      <c r="F19" s="347"/>
    </row>
    <row r="20" spans="1:6" s="3701" customFormat="1" ht="18" customHeight="1">
      <c r="A20" s="3707" t="s">
        <v>7341</v>
      </c>
      <c r="B20" s="3706" t="s">
        <v>7339</v>
      </c>
      <c r="C20" s="3824">
        <v>10</v>
      </c>
      <c r="D20" s="4326">
        <v>10</v>
      </c>
      <c r="E20" s="1943"/>
      <c r="F20" s="347"/>
    </row>
    <row r="21" spans="1:6" s="3701" customFormat="1" ht="18" customHeight="1" thickBot="1">
      <c r="A21" s="3705" t="s">
        <v>7340</v>
      </c>
      <c r="B21" s="3704" t="s">
        <v>7339</v>
      </c>
      <c r="C21" s="3825">
        <v>26</v>
      </c>
      <c r="D21" s="4327">
        <v>25</v>
      </c>
      <c r="E21" s="1943"/>
      <c r="F21" s="347"/>
    </row>
    <row r="22" spans="1:6" s="3701" customFormat="1" ht="18" customHeight="1">
      <c r="A22" s="3703" t="s">
        <v>7338</v>
      </c>
      <c r="B22" s="433"/>
      <c r="C22" s="433"/>
      <c r="D22" s="3702"/>
      <c r="E22" s="1943"/>
      <c r="F22" s="347"/>
    </row>
    <row r="23" spans="1:6" ht="18" customHeight="1">
      <c r="D23" s="3700" t="s">
        <v>7337</v>
      </c>
      <c r="E23" s="4323"/>
      <c r="F23" s="4323"/>
    </row>
    <row r="24" spans="1:6" ht="15.95" customHeight="1">
      <c r="E24" s="4323"/>
      <c r="F24" s="4323"/>
    </row>
    <row r="25" spans="1:6" ht="18" customHeight="1"/>
    <row r="26" spans="1:6" ht="18" customHeight="1"/>
    <row r="27" spans="1:6" ht="18" customHeight="1"/>
    <row r="28" spans="1:6" ht="18" customHeight="1"/>
    <row r="29" spans="1:6" ht="18" customHeight="1"/>
    <row r="30" spans="1:6" ht="18" customHeight="1"/>
    <row r="31" spans="1:6" ht="18" customHeight="1"/>
    <row r="32" spans="1:6"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sheetData>
  <phoneticPr fontId="2"/>
  <hyperlinks>
    <hyperlink ref="F2" location="目次!F106" display="目　次" xr:uid="{00000000-0004-0000-5B00-000000000000}"/>
  </hyperlinks>
  <printOptions horizontalCentered="1" verticalCentered="1"/>
  <pageMargins left="0.6692913385826772" right="0.59055118110236227" top="0.98425196850393704" bottom="0.98425196850393704" header="0.43307086614173229" footer="0.51181102362204722"/>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F56"/>
  <sheetViews>
    <sheetView showGridLines="0" workbookViewId="0">
      <selection activeCell="D2" sqref="D2"/>
    </sheetView>
  </sheetViews>
  <sheetFormatPr defaultRowHeight="13.5"/>
  <cols>
    <col min="1" max="1" width="15.25" style="345" customWidth="1"/>
    <col min="2" max="2" width="9.625" style="343" customWidth="1"/>
    <col min="3" max="3" width="9" style="343" customWidth="1"/>
    <col min="4" max="4" width="10.875" style="343" customWidth="1"/>
    <col min="5" max="16384" width="9" style="343"/>
  </cols>
  <sheetData>
    <row r="1" spans="1:6" ht="18" customHeight="1">
      <c r="A1" s="1912" t="s">
        <v>1749</v>
      </c>
      <c r="B1" s="344"/>
      <c r="C1" s="344"/>
      <c r="D1" s="344"/>
      <c r="E1" s="344"/>
      <c r="F1" s="344"/>
    </row>
    <row r="2" spans="1:6" ht="18" customHeight="1" thickBot="1">
      <c r="A2" s="348"/>
      <c r="B2" s="4054" t="s">
        <v>7035</v>
      </c>
      <c r="C2" s="352"/>
      <c r="D2" s="589" t="s">
        <v>8125</v>
      </c>
      <c r="E2" s="344"/>
      <c r="F2" s="344"/>
    </row>
    <row r="3" spans="1:6">
      <c r="A3" s="3953" t="s">
        <v>515</v>
      </c>
      <c r="B3" s="3956" t="s">
        <v>1748</v>
      </c>
      <c r="C3" s="344"/>
      <c r="D3" s="344"/>
      <c r="E3" s="344"/>
      <c r="F3" s="344"/>
    </row>
    <row r="4" spans="1:6" s="372" customFormat="1" ht="13.5" customHeight="1">
      <c r="A4" s="1913" t="s">
        <v>557</v>
      </c>
      <c r="B4" s="3123">
        <f>SUM(B5:B25)</f>
        <v>5768</v>
      </c>
      <c r="C4" s="351"/>
      <c r="D4" s="351"/>
      <c r="E4" s="351"/>
      <c r="F4" s="351"/>
    </row>
    <row r="5" spans="1:6" s="372" customFormat="1" ht="13.5" customHeight="1">
      <c r="A5" s="1913" t="s">
        <v>508</v>
      </c>
      <c r="B5" s="3123">
        <v>284</v>
      </c>
      <c r="C5" s="351"/>
      <c r="D5" s="351"/>
      <c r="E5" s="351"/>
      <c r="F5" s="351"/>
    </row>
    <row r="6" spans="1:6" s="372" customFormat="1" ht="13.5" customHeight="1">
      <c r="A6" s="1913" t="s">
        <v>505</v>
      </c>
      <c r="B6" s="3123">
        <v>172</v>
      </c>
      <c r="C6" s="351"/>
      <c r="D6" s="351"/>
      <c r="E6" s="351"/>
      <c r="F6" s="351"/>
    </row>
    <row r="7" spans="1:6" s="372" customFormat="1" ht="13.5" customHeight="1">
      <c r="A7" s="1913" t="s">
        <v>502</v>
      </c>
      <c r="B7" s="3123">
        <v>244</v>
      </c>
      <c r="C7" s="351"/>
      <c r="D7" s="351"/>
      <c r="E7" s="351"/>
      <c r="F7" s="351"/>
    </row>
    <row r="8" spans="1:6" s="372" customFormat="1" ht="13.5" customHeight="1">
      <c r="A8" s="1913" t="s">
        <v>499</v>
      </c>
      <c r="B8" s="3123">
        <v>189</v>
      </c>
      <c r="C8" s="351"/>
      <c r="D8" s="351"/>
      <c r="E8" s="351"/>
      <c r="F8" s="351"/>
    </row>
    <row r="9" spans="1:6" s="372" customFormat="1" ht="13.5" customHeight="1">
      <c r="A9" s="1913" t="s">
        <v>496</v>
      </c>
      <c r="B9" s="3123">
        <v>171</v>
      </c>
      <c r="C9" s="351"/>
      <c r="D9" s="351"/>
      <c r="E9" s="351"/>
      <c r="F9" s="351"/>
    </row>
    <row r="10" spans="1:6" s="372" customFormat="1" ht="13.5" customHeight="1">
      <c r="A10" s="1913" t="s">
        <v>493</v>
      </c>
      <c r="B10" s="3123">
        <v>217</v>
      </c>
      <c r="C10" s="351"/>
      <c r="D10" s="351"/>
      <c r="E10" s="351"/>
      <c r="F10" s="351"/>
    </row>
    <row r="11" spans="1:6" s="372" customFormat="1" ht="13.5" customHeight="1">
      <c r="A11" s="1913" t="s">
        <v>490</v>
      </c>
      <c r="B11" s="3123">
        <v>601</v>
      </c>
      <c r="C11" s="351"/>
      <c r="D11" s="351"/>
      <c r="E11" s="351"/>
      <c r="F11" s="351"/>
    </row>
    <row r="12" spans="1:6" s="372" customFormat="1" ht="13.5" customHeight="1">
      <c r="A12" s="1913" t="s">
        <v>487</v>
      </c>
      <c r="B12" s="3123">
        <v>189</v>
      </c>
      <c r="C12" s="351"/>
      <c r="D12" s="351"/>
      <c r="E12" s="351"/>
      <c r="F12" s="351"/>
    </row>
    <row r="13" spans="1:6" s="372" customFormat="1" ht="13.5" customHeight="1">
      <c r="A13" s="1913" t="s">
        <v>484</v>
      </c>
      <c r="B13" s="3123">
        <v>104</v>
      </c>
      <c r="C13" s="351"/>
      <c r="D13" s="5994" t="s">
        <v>6707</v>
      </c>
      <c r="E13" s="5994"/>
      <c r="F13" s="351"/>
    </row>
    <row r="14" spans="1:6" s="372" customFormat="1" ht="13.5" customHeight="1">
      <c r="A14" s="1913" t="s">
        <v>481</v>
      </c>
      <c r="B14" s="3123">
        <v>139</v>
      </c>
      <c r="C14" s="351"/>
      <c r="D14" s="5994"/>
      <c r="E14" s="5994"/>
      <c r="F14" s="351"/>
    </row>
    <row r="15" spans="1:6" s="372" customFormat="1" ht="13.5" customHeight="1">
      <c r="A15" s="1913" t="s">
        <v>478</v>
      </c>
      <c r="B15" s="3123">
        <v>214</v>
      </c>
      <c r="C15" s="351"/>
      <c r="D15" s="5994"/>
      <c r="E15" s="5994"/>
      <c r="F15" s="351"/>
    </row>
    <row r="16" spans="1:6" s="372" customFormat="1" ht="13.5" customHeight="1">
      <c r="A16" s="1913" t="s">
        <v>475</v>
      </c>
      <c r="B16" s="3123">
        <v>354</v>
      </c>
      <c r="C16" s="351"/>
      <c r="D16" s="5994"/>
      <c r="E16" s="5994"/>
      <c r="F16" s="351"/>
    </row>
    <row r="17" spans="1:6" s="372" customFormat="1" ht="13.5" customHeight="1">
      <c r="A17" s="1913" t="s">
        <v>472</v>
      </c>
      <c r="B17" s="3123">
        <v>135</v>
      </c>
      <c r="C17" s="351"/>
      <c r="D17" s="5994"/>
      <c r="E17" s="5994"/>
      <c r="F17" s="351"/>
    </row>
    <row r="18" spans="1:6" s="372" customFormat="1" ht="13.5" customHeight="1">
      <c r="A18" s="1913" t="s">
        <v>469</v>
      </c>
      <c r="B18" s="3123">
        <v>80</v>
      </c>
      <c r="C18" s="351"/>
      <c r="D18" s="5994"/>
      <c r="E18" s="5994"/>
      <c r="F18" s="351"/>
    </row>
    <row r="19" spans="1:6" s="372" customFormat="1" ht="13.5" customHeight="1">
      <c r="A19" s="1913" t="s">
        <v>466</v>
      </c>
      <c r="B19" s="3123">
        <v>240</v>
      </c>
      <c r="C19" s="351"/>
      <c r="D19" s="5994"/>
      <c r="E19" s="5994"/>
      <c r="F19" s="351"/>
    </row>
    <row r="20" spans="1:6" s="372" customFormat="1" ht="13.5" customHeight="1">
      <c r="A20" s="1913" t="s">
        <v>463</v>
      </c>
      <c r="B20" s="3123">
        <v>636</v>
      </c>
      <c r="C20" s="351"/>
      <c r="D20" s="5994"/>
      <c r="E20" s="5994"/>
      <c r="F20" s="351"/>
    </row>
    <row r="21" spans="1:6" s="372" customFormat="1" ht="13.5" customHeight="1">
      <c r="A21" s="1913" t="s">
        <v>460</v>
      </c>
      <c r="B21" s="3123">
        <v>663</v>
      </c>
      <c r="C21" s="351"/>
      <c r="D21" s="5994"/>
      <c r="E21" s="5994"/>
      <c r="F21" s="351"/>
    </row>
    <row r="22" spans="1:6" s="372" customFormat="1" ht="13.5" customHeight="1">
      <c r="A22" s="1913" t="s">
        <v>457</v>
      </c>
      <c r="B22" s="3123">
        <v>616</v>
      </c>
      <c r="C22" s="351"/>
      <c r="D22" s="5994"/>
      <c r="E22" s="5994"/>
      <c r="F22" s="351"/>
    </row>
    <row r="23" spans="1:6" s="372" customFormat="1" ht="13.5" customHeight="1">
      <c r="A23" s="1913" t="s">
        <v>1747</v>
      </c>
      <c r="B23" s="3123">
        <v>54</v>
      </c>
      <c r="C23" s="351"/>
      <c r="D23" s="5994"/>
      <c r="E23" s="5994"/>
      <c r="F23" s="351"/>
    </row>
    <row r="24" spans="1:6" s="372" customFormat="1" ht="13.5" customHeight="1">
      <c r="A24" s="1913" t="s">
        <v>1746</v>
      </c>
      <c r="B24" s="3123">
        <v>220</v>
      </c>
      <c r="C24" s="351"/>
      <c r="D24" s="5994"/>
      <c r="E24" s="5994"/>
      <c r="F24" s="351"/>
    </row>
    <row r="25" spans="1:6" s="351" customFormat="1" ht="13.5" customHeight="1" thickBot="1">
      <c r="A25" s="2878" t="s">
        <v>1745</v>
      </c>
      <c r="B25" s="3124">
        <v>246</v>
      </c>
      <c r="D25" s="5994"/>
      <c r="E25" s="5994"/>
    </row>
    <row r="26" spans="1:6" s="372" customFormat="1">
      <c r="A26" s="3474"/>
      <c r="B26" s="1022" t="s">
        <v>1744</v>
      </c>
      <c r="C26" s="351"/>
      <c r="D26" s="351"/>
      <c r="E26" s="351"/>
      <c r="F26" s="351"/>
    </row>
    <row r="27" spans="1:6" s="372" customFormat="1">
      <c r="A27" s="3474"/>
      <c r="B27" s="3475"/>
      <c r="C27" s="351"/>
      <c r="D27" s="351"/>
      <c r="E27" s="351"/>
      <c r="F27" s="351"/>
    </row>
    <row r="28" spans="1:6" ht="18" customHeight="1">
      <c r="A28" s="3476"/>
      <c r="B28" s="3476"/>
      <c r="C28" s="344"/>
      <c r="D28" s="344"/>
      <c r="E28" s="344"/>
      <c r="F28" s="344"/>
    </row>
    <row r="29" spans="1:6" ht="18" customHeight="1" thickBot="1">
      <c r="A29" s="348"/>
      <c r="B29" s="4054" t="s">
        <v>6863</v>
      </c>
      <c r="C29" s="344"/>
      <c r="D29" s="344"/>
      <c r="E29" s="344"/>
      <c r="F29" s="344"/>
    </row>
    <row r="30" spans="1:6" ht="18" customHeight="1">
      <c r="A30" s="3953" t="s">
        <v>515</v>
      </c>
      <c r="B30" s="3956" t="s">
        <v>1748</v>
      </c>
      <c r="C30" s="344"/>
      <c r="D30" s="344"/>
      <c r="E30" s="344"/>
      <c r="F30" s="344"/>
    </row>
    <row r="31" spans="1:6" ht="18" customHeight="1">
      <c r="A31" s="1913" t="s">
        <v>557</v>
      </c>
      <c r="B31" s="3123">
        <f>SUM(B32:B52)</f>
        <v>5693</v>
      </c>
      <c r="C31" s="344"/>
      <c r="D31" s="344"/>
      <c r="E31" s="344"/>
      <c r="F31" s="344"/>
    </row>
    <row r="32" spans="1:6" ht="18" customHeight="1">
      <c r="A32" s="1913" t="s">
        <v>508</v>
      </c>
      <c r="B32" s="3123">
        <v>281</v>
      </c>
      <c r="C32" s="344"/>
      <c r="D32" s="344"/>
      <c r="E32" s="344"/>
      <c r="F32" s="344"/>
    </row>
    <row r="33" spans="1:6" ht="18" customHeight="1">
      <c r="A33" s="1913" t="s">
        <v>505</v>
      </c>
      <c r="B33" s="3123">
        <v>169</v>
      </c>
      <c r="C33" s="344"/>
      <c r="D33" s="344"/>
      <c r="E33" s="344"/>
      <c r="F33" s="344"/>
    </row>
    <row r="34" spans="1:6" ht="18" customHeight="1">
      <c r="A34" s="1913" t="s">
        <v>502</v>
      </c>
      <c r="B34" s="3123">
        <v>235</v>
      </c>
      <c r="C34" s="344"/>
      <c r="D34" s="344"/>
      <c r="E34" s="344"/>
      <c r="F34" s="344"/>
    </row>
    <row r="35" spans="1:6" ht="18" customHeight="1">
      <c r="A35" s="1913" t="s">
        <v>499</v>
      </c>
      <c r="B35" s="3123">
        <v>173</v>
      </c>
      <c r="C35" s="344"/>
      <c r="D35" s="344"/>
      <c r="E35" s="344"/>
      <c r="F35" s="344"/>
    </row>
    <row r="36" spans="1:6" ht="18" customHeight="1">
      <c r="A36" s="1913" t="s">
        <v>496</v>
      </c>
      <c r="B36" s="3123">
        <v>159</v>
      </c>
      <c r="C36" s="344"/>
      <c r="D36" s="344"/>
      <c r="E36" s="344"/>
      <c r="F36" s="344"/>
    </row>
    <row r="37" spans="1:6" ht="18" customHeight="1">
      <c r="A37" s="1913" t="s">
        <v>493</v>
      </c>
      <c r="B37" s="3123">
        <v>230</v>
      </c>
      <c r="C37" s="344"/>
      <c r="D37" s="344"/>
      <c r="E37" s="344"/>
      <c r="F37" s="344"/>
    </row>
    <row r="38" spans="1:6" ht="18" customHeight="1">
      <c r="A38" s="1913" t="s">
        <v>490</v>
      </c>
      <c r="B38" s="3123">
        <v>617</v>
      </c>
      <c r="C38" s="344"/>
      <c r="D38" s="344"/>
      <c r="E38" s="344"/>
      <c r="F38" s="344"/>
    </row>
    <row r="39" spans="1:6" ht="18" customHeight="1">
      <c r="A39" s="1913" t="s">
        <v>487</v>
      </c>
      <c r="B39" s="3123">
        <v>168</v>
      </c>
      <c r="C39" s="344"/>
      <c r="D39" s="344"/>
      <c r="E39" s="344"/>
      <c r="F39" s="344"/>
    </row>
    <row r="40" spans="1:6" ht="18" customHeight="1">
      <c r="A40" s="1913" t="s">
        <v>484</v>
      </c>
      <c r="B40" s="3123">
        <v>100</v>
      </c>
      <c r="C40" s="344"/>
      <c r="D40" s="5994" t="s">
        <v>7036</v>
      </c>
      <c r="E40" s="5994"/>
      <c r="F40" s="344"/>
    </row>
    <row r="41" spans="1:6" ht="18" customHeight="1">
      <c r="A41" s="1913" t="s">
        <v>481</v>
      </c>
      <c r="B41" s="3123">
        <v>132</v>
      </c>
      <c r="C41" s="344"/>
      <c r="D41" s="5994"/>
      <c r="E41" s="5994"/>
      <c r="F41" s="344"/>
    </row>
    <row r="42" spans="1:6" ht="18" customHeight="1">
      <c r="A42" s="1913" t="s">
        <v>478</v>
      </c>
      <c r="B42" s="3123">
        <v>219</v>
      </c>
      <c r="C42" s="344"/>
      <c r="D42" s="5994"/>
      <c r="E42" s="5994"/>
      <c r="F42" s="344"/>
    </row>
    <row r="43" spans="1:6" ht="18" customHeight="1">
      <c r="A43" s="1913" t="s">
        <v>475</v>
      </c>
      <c r="B43" s="3123">
        <v>349</v>
      </c>
      <c r="C43" s="344"/>
      <c r="D43" s="5994"/>
      <c r="E43" s="5994"/>
      <c r="F43" s="344"/>
    </row>
    <row r="44" spans="1:6" ht="18" customHeight="1">
      <c r="A44" s="1913" t="s">
        <v>472</v>
      </c>
      <c r="B44" s="3123">
        <v>136</v>
      </c>
      <c r="C44" s="344"/>
      <c r="D44" s="5994"/>
      <c r="E44" s="5994"/>
      <c r="F44" s="344"/>
    </row>
    <row r="45" spans="1:6" ht="18" customHeight="1">
      <c r="A45" s="1913" t="s">
        <v>469</v>
      </c>
      <c r="B45" s="3123">
        <v>83</v>
      </c>
      <c r="C45" s="344"/>
      <c r="D45" s="5994"/>
      <c r="E45" s="5994"/>
      <c r="F45" s="344"/>
    </row>
    <row r="46" spans="1:6" ht="18" customHeight="1">
      <c r="A46" s="1913" t="s">
        <v>466</v>
      </c>
      <c r="B46" s="3123">
        <v>220</v>
      </c>
      <c r="C46" s="344"/>
      <c r="D46" s="5994"/>
      <c r="E46" s="5994"/>
      <c r="F46" s="344"/>
    </row>
    <row r="47" spans="1:6" ht="18" customHeight="1">
      <c r="A47" s="1913" t="s">
        <v>463</v>
      </c>
      <c r="B47" s="3123">
        <v>631</v>
      </c>
      <c r="C47" s="344"/>
      <c r="D47" s="5994"/>
      <c r="E47" s="5994"/>
      <c r="F47" s="344"/>
    </row>
    <row r="48" spans="1:6" ht="18" customHeight="1">
      <c r="A48" s="1913" t="s">
        <v>460</v>
      </c>
      <c r="B48" s="3123">
        <v>681</v>
      </c>
      <c r="C48" s="344"/>
      <c r="D48" s="5994"/>
      <c r="E48" s="5994"/>
      <c r="F48" s="344"/>
    </row>
    <row r="49" spans="1:6" ht="18" customHeight="1">
      <c r="A49" s="1913" t="s">
        <v>457</v>
      </c>
      <c r="B49" s="3123">
        <v>624</v>
      </c>
      <c r="C49" s="344"/>
      <c r="D49" s="5994"/>
      <c r="E49" s="5994"/>
      <c r="F49" s="344"/>
    </row>
    <row r="50" spans="1:6" ht="18" customHeight="1">
      <c r="A50" s="1913" t="s">
        <v>1747</v>
      </c>
      <c r="B50" s="3123">
        <v>51</v>
      </c>
      <c r="C50" s="344"/>
      <c r="D50" s="5994"/>
      <c r="E50" s="5994"/>
      <c r="F50" s="344"/>
    </row>
    <row r="51" spans="1:6" ht="18" customHeight="1">
      <c r="A51" s="1913" t="s">
        <v>1746</v>
      </c>
      <c r="B51" s="3123">
        <v>200</v>
      </c>
      <c r="C51" s="344"/>
      <c r="D51" s="5994"/>
      <c r="E51" s="5994"/>
      <c r="F51" s="344"/>
    </row>
    <row r="52" spans="1:6" ht="18" customHeight="1" thickBot="1">
      <c r="A52" s="2878" t="s">
        <v>1745</v>
      </c>
      <c r="B52" s="3124">
        <v>235</v>
      </c>
      <c r="C52" s="344"/>
      <c r="D52" s="5994"/>
      <c r="E52" s="5994"/>
      <c r="F52" s="344"/>
    </row>
    <row r="53" spans="1:6" ht="18" customHeight="1">
      <c r="A53" s="3474"/>
      <c r="B53" s="1022" t="s">
        <v>1744</v>
      </c>
      <c r="C53" s="344"/>
      <c r="D53" s="344"/>
      <c r="E53" s="344"/>
      <c r="F53" s="344"/>
    </row>
    <row r="54" spans="1:6" ht="18" customHeight="1">
      <c r="B54" s="344"/>
      <c r="C54" s="344"/>
      <c r="D54" s="344"/>
      <c r="E54" s="344"/>
      <c r="F54" s="344"/>
    </row>
    <row r="55" spans="1:6" ht="18" customHeight="1"/>
    <row r="56" spans="1:6" ht="18" customHeight="1"/>
  </sheetData>
  <mergeCells count="2">
    <mergeCell ref="D13:E25"/>
    <mergeCell ref="D40:E52"/>
  </mergeCells>
  <phoneticPr fontId="2"/>
  <hyperlinks>
    <hyperlink ref="D2" location="目次!F107" display="目　次" xr:uid="{00000000-0004-0000-5C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J36"/>
  <sheetViews>
    <sheetView showGridLines="0" zoomScaleNormal="100" workbookViewId="0">
      <selection activeCell="J2" sqref="J2"/>
    </sheetView>
  </sheetViews>
  <sheetFormatPr defaultRowHeight="13.5"/>
  <cols>
    <col min="1" max="1" width="5.125" style="345" customWidth="1"/>
    <col min="2" max="2" width="6.625" style="345" customWidth="1"/>
    <col min="3" max="7" width="6.75" style="345" customWidth="1"/>
    <col min="8" max="8" width="38.75" style="343" customWidth="1"/>
    <col min="9" max="9" width="9" style="343"/>
    <col min="10" max="10" width="10.75" style="343" customWidth="1"/>
    <col min="11" max="16384" width="9" style="343"/>
  </cols>
  <sheetData>
    <row r="1" spans="1:10" ht="18" customHeight="1" thickBot="1">
      <c r="A1" s="1912" t="s">
        <v>1757</v>
      </c>
      <c r="B1" s="1912"/>
      <c r="H1" s="344"/>
      <c r="I1" s="344"/>
      <c r="J1" s="344"/>
    </row>
    <row r="2" spans="1:10" s="344" customFormat="1" ht="13.5" customHeight="1">
      <c r="A2" s="1915"/>
      <c r="B2" s="3946" t="s">
        <v>300</v>
      </c>
      <c r="C2" s="5998">
        <v>2</v>
      </c>
      <c r="D2" s="5998">
        <v>3</v>
      </c>
      <c r="E2" s="5255">
        <v>4</v>
      </c>
      <c r="F2" s="5998">
        <v>5</v>
      </c>
      <c r="G2" s="5998">
        <v>6</v>
      </c>
      <c r="H2" s="5396" t="s">
        <v>1756</v>
      </c>
      <c r="J2" s="589" t="s">
        <v>8125</v>
      </c>
    </row>
    <row r="3" spans="1:10" s="344" customFormat="1">
      <c r="A3" s="4056" t="s">
        <v>1755</v>
      </c>
      <c r="B3" s="1916"/>
      <c r="C3" s="5393"/>
      <c r="D3" s="5393"/>
      <c r="E3" s="5256"/>
      <c r="F3" s="5256"/>
      <c r="G3" s="5256"/>
      <c r="H3" s="5995"/>
    </row>
    <row r="4" spans="1:10" s="351" customFormat="1" ht="54.75" customHeight="1">
      <c r="A4" s="5996" t="s">
        <v>1754</v>
      </c>
      <c r="B4" s="3945" t="s">
        <v>466</v>
      </c>
      <c r="C4" s="1917">
        <v>1258</v>
      </c>
      <c r="D4" s="1917">
        <v>698</v>
      </c>
      <c r="E4" s="1918">
        <v>803</v>
      </c>
      <c r="F4" s="1918">
        <v>505</v>
      </c>
      <c r="G4" s="1918">
        <v>595</v>
      </c>
      <c r="H4" s="1920" t="s">
        <v>1753</v>
      </c>
    </row>
    <row r="5" spans="1:10" s="351" customFormat="1" ht="67.5">
      <c r="A5" s="5996"/>
      <c r="B5" s="1599" t="s">
        <v>457</v>
      </c>
      <c r="C5" s="4057" t="s">
        <v>1675</v>
      </c>
      <c r="D5" s="4057" t="s">
        <v>1675</v>
      </c>
      <c r="E5" s="3955" t="s">
        <v>6401</v>
      </c>
      <c r="F5" s="3955" t="s">
        <v>1675</v>
      </c>
      <c r="G5" s="3955" t="s">
        <v>1675</v>
      </c>
      <c r="H5" s="1920" t="s">
        <v>1752</v>
      </c>
    </row>
    <row r="6" spans="1:10" s="351" customFormat="1" ht="54.75" thickBot="1">
      <c r="A6" s="5997"/>
      <c r="B6" s="1919" t="s">
        <v>1746</v>
      </c>
      <c r="C6" s="2533" t="s">
        <v>1675</v>
      </c>
      <c r="D6" s="2533" t="s">
        <v>1675</v>
      </c>
      <c r="E6" s="2534" t="s">
        <v>6401</v>
      </c>
      <c r="F6" s="2534" t="s">
        <v>1675</v>
      </c>
      <c r="G6" s="2534" t="s">
        <v>1675</v>
      </c>
      <c r="H6" s="1921" t="s">
        <v>1751</v>
      </c>
    </row>
    <row r="7" spans="1:10" s="344" customFormat="1" ht="18" customHeight="1">
      <c r="H7" s="1022" t="s">
        <v>1750</v>
      </c>
    </row>
    <row r="8" spans="1:10" s="344" customFormat="1" ht="18" customHeight="1">
      <c r="C8" s="4328"/>
      <c r="D8" s="4328"/>
      <c r="E8" s="4328"/>
      <c r="F8" s="4328"/>
      <c r="G8" s="4328"/>
      <c r="H8" s="4329"/>
    </row>
    <row r="9" spans="1:10" s="344" customFormat="1" ht="18" customHeight="1">
      <c r="A9" s="350"/>
      <c r="B9" s="350"/>
      <c r="C9" s="350"/>
      <c r="D9" s="350"/>
      <c r="E9" s="350"/>
      <c r="F9" s="350"/>
      <c r="G9" s="350"/>
      <c r="H9" s="350"/>
    </row>
    <row r="10" spans="1:10" ht="18" customHeight="1"/>
    <row r="11" spans="1:10" ht="18" customHeight="1"/>
    <row r="12" spans="1:10" ht="18" customHeight="1"/>
    <row r="13" spans="1:10" ht="18" customHeight="1"/>
    <row r="14" spans="1:10" ht="18" customHeight="1"/>
    <row r="15" spans="1:10" ht="18" customHeight="1"/>
    <row r="16" spans="1:10"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sheetData>
  <mergeCells count="7">
    <mergeCell ref="H2:H3"/>
    <mergeCell ref="A4:A6"/>
    <mergeCell ref="G2:G3"/>
    <mergeCell ref="F2:F3"/>
    <mergeCell ref="E2:E3"/>
    <mergeCell ref="C2:C3"/>
    <mergeCell ref="D2:D3"/>
  </mergeCells>
  <phoneticPr fontId="2"/>
  <hyperlinks>
    <hyperlink ref="J2" location="目次!F108" display="目　次" xr:uid="{00000000-0004-0000-5D00-000000000000}"/>
  </hyperlinks>
  <pageMargins left="0.86614173228346458" right="0.86614173228346458" top="0.98425196850393704" bottom="0.98425196850393704" header="0.51181102362204722" footer="0.51181102362204722"/>
  <pageSetup paperSize="9" scale="93"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11"/>
  <sheetViews>
    <sheetView showGridLines="0" workbookViewId="0">
      <selection activeCell="I2" sqref="I2"/>
    </sheetView>
  </sheetViews>
  <sheetFormatPr defaultRowHeight="13.5"/>
  <cols>
    <col min="1" max="1" width="20.625" style="345" customWidth="1"/>
    <col min="2" max="2" width="9" style="345"/>
    <col min="3" max="6" width="9" style="344"/>
    <col min="7" max="8" width="9" style="343"/>
    <col min="9" max="9" width="10.625" style="343" customWidth="1"/>
    <col min="10" max="16384" width="9" style="343"/>
  </cols>
  <sheetData>
    <row r="1" spans="1:9" s="344" customFormat="1" ht="18" customHeight="1" thickBot="1">
      <c r="A1" s="1912" t="s">
        <v>1667</v>
      </c>
      <c r="B1" s="349"/>
      <c r="C1" s="5219"/>
      <c r="G1" s="5219" t="s">
        <v>6858</v>
      </c>
      <c r="H1" s="352"/>
    </row>
    <row r="2" spans="1:9" s="344" customFormat="1" ht="52.5" customHeight="1">
      <c r="A2" s="2371" t="s">
        <v>6708</v>
      </c>
      <c r="B2" s="5218" t="s">
        <v>893</v>
      </c>
      <c r="C2" s="5217" t="s">
        <v>1666</v>
      </c>
      <c r="D2" s="5217" t="s">
        <v>1665</v>
      </c>
      <c r="E2" s="2372" t="s">
        <v>1664</v>
      </c>
      <c r="F2" s="2372" t="s">
        <v>1663</v>
      </c>
      <c r="G2" s="2372" t="s">
        <v>6859</v>
      </c>
      <c r="I2" s="995" t="s">
        <v>8125</v>
      </c>
    </row>
    <row r="3" spans="1:9" s="351" customFormat="1">
      <c r="A3" s="2373" t="s">
        <v>1662</v>
      </c>
      <c r="B3" s="6690">
        <f>SUM(C3:G3)</f>
        <v>3255</v>
      </c>
      <c r="C3" s="6691">
        <v>685</v>
      </c>
      <c r="D3" s="6691">
        <v>674</v>
      </c>
      <c r="E3" s="6691">
        <v>671</v>
      </c>
      <c r="F3" s="6691">
        <v>634</v>
      </c>
      <c r="G3" s="6691">
        <v>591</v>
      </c>
    </row>
    <row r="4" spans="1:9" s="351" customFormat="1">
      <c r="A4" s="2373" t="s">
        <v>1661</v>
      </c>
      <c r="B4" s="2535">
        <f>SUM(C4:G4)</f>
        <v>1843</v>
      </c>
      <c r="C4" s="1922">
        <v>511</v>
      </c>
      <c r="D4" s="1922">
        <v>375</v>
      </c>
      <c r="E4" s="1922">
        <v>502</v>
      </c>
      <c r="F4" s="1922">
        <v>392</v>
      </c>
      <c r="G4" s="1922">
        <v>63</v>
      </c>
    </row>
    <row r="5" spans="1:9" s="351" customFormat="1" ht="14.25" thickBot="1">
      <c r="A5" s="6692" t="s">
        <v>1660</v>
      </c>
      <c r="B5" s="2536">
        <f>(B4)/B3*100</f>
        <v>56.62058371735791</v>
      </c>
      <c r="C5" s="1923">
        <f>C4/C3</f>
        <v>0.74598540145985404</v>
      </c>
      <c r="D5" s="1923">
        <f>D4/D3</f>
        <v>0.55637982195845692</v>
      </c>
      <c r="E5" s="1923">
        <v>0.74813710879284645</v>
      </c>
      <c r="F5" s="1923">
        <v>0.6182965299684543</v>
      </c>
      <c r="G5" s="1923">
        <v>0.1065989847715736</v>
      </c>
    </row>
    <row r="6" spans="1:9" s="344" customFormat="1" ht="15.75" customHeight="1">
      <c r="A6" s="348" t="s">
        <v>1659</v>
      </c>
      <c r="B6" s="349"/>
      <c r="C6" s="693"/>
    </row>
    <row r="7" spans="1:9">
      <c r="B7" s="3477"/>
      <c r="C7" s="3478"/>
      <c r="D7" s="5999" t="s">
        <v>6820</v>
      </c>
      <c r="E7" s="5999"/>
      <c r="F7" s="5999"/>
      <c r="G7" s="5999"/>
      <c r="H7" s="344"/>
      <c r="I7" s="344"/>
    </row>
    <row r="8" spans="1:9">
      <c r="B8" s="3479"/>
      <c r="C8" s="3479"/>
      <c r="D8" s="3479"/>
      <c r="E8" s="3479"/>
      <c r="F8" s="3479"/>
      <c r="G8" s="344"/>
      <c r="H8" s="344"/>
      <c r="I8" s="344"/>
    </row>
    <row r="9" spans="1:9">
      <c r="B9" s="349"/>
      <c r="C9" s="348"/>
      <c r="D9" s="348"/>
      <c r="E9" s="348"/>
      <c r="F9" s="348"/>
    </row>
    <row r="11" spans="1:9">
      <c r="B11" s="347"/>
      <c r="C11" s="346"/>
      <c r="D11" s="346"/>
      <c r="E11" s="346"/>
      <c r="F11" s="346"/>
    </row>
  </sheetData>
  <mergeCells count="1">
    <mergeCell ref="D7:G7"/>
  </mergeCells>
  <phoneticPr fontId="2"/>
  <hyperlinks>
    <hyperlink ref="I2" location="目次!F109" display="目　次" xr:uid="{00000000-0004-0000-5E00-000000000000}"/>
  </hyperlinks>
  <pageMargins left="0.86614173228346458" right="0.86614173228346458"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O64"/>
  <sheetViews>
    <sheetView showGridLines="0" zoomScaleNormal="100" zoomScaleSheetLayoutView="100" workbookViewId="0">
      <pane xSplit="2" ySplit="3" topLeftCell="C4" activePane="bottomRight" state="frozen"/>
      <selection pane="topRight" activeCell="C1" sqref="C1"/>
      <selection pane="bottomLeft" activeCell="A5" sqref="A5"/>
      <selection pane="bottomRight" activeCell="I8" sqref="I8"/>
    </sheetView>
  </sheetViews>
  <sheetFormatPr defaultRowHeight="13.5"/>
  <cols>
    <col min="1" max="1" width="4.75" style="356" customWidth="1"/>
    <col min="2" max="2" width="21.5" style="356" customWidth="1"/>
    <col min="3" max="3" width="5.25" style="356" bestFit="1" customWidth="1"/>
    <col min="4" max="4" width="6.125" style="356" bestFit="1" customWidth="1"/>
    <col min="5" max="6" width="5.25" style="356" bestFit="1" customWidth="1"/>
    <col min="7" max="7" width="6.75" style="356" bestFit="1" customWidth="1"/>
    <col min="8" max="8" width="6.125" style="356" bestFit="1" customWidth="1"/>
    <col min="9" max="9" width="6.125" style="355" bestFit="1" customWidth="1"/>
    <col min="10" max="10" width="5.625" style="355" customWidth="1"/>
    <col min="11" max="12" width="6.125" style="355" bestFit="1" customWidth="1"/>
    <col min="13" max="13" width="5" style="355" customWidth="1"/>
    <col min="14" max="14" width="9" style="355"/>
    <col min="15" max="15" width="11.5" style="355" customWidth="1"/>
    <col min="16" max="16384" width="9" style="355"/>
  </cols>
  <sheetData>
    <row r="1" spans="1:15" ht="15" thickBot="1">
      <c r="A1" s="1488" t="s">
        <v>1695</v>
      </c>
      <c r="B1" s="4330"/>
      <c r="C1" s="358"/>
      <c r="D1" s="4331"/>
      <c r="E1" s="4331"/>
      <c r="F1" s="4331"/>
      <c r="G1" s="4331"/>
      <c r="H1" s="4331"/>
      <c r="I1" s="4331"/>
      <c r="J1" s="4331"/>
      <c r="K1" s="4331"/>
      <c r="L1" s="4331"/>
      <c r="M1" s="363" t="s">
        <v>1694</v>
      </c>
      <c r="N1" s="771"/>
      <c r="O1" s="771"/>
    </row>
    <row r="2" spans="1:15" s="360" customFormat="1" ht="18.75">
      <c r="A2" s="5397" t="s">
        <v>1693</v>
      </c>
      <c r="B2" s="5257"/>
      <c r="C2" s="5998" t="s">
        <v>1692</v>
      </c>
      <c r="D2" s="5259" t="s">
        <v>807</v>
      </c>
      <c r="E2" s="5260"/>
      <c r="F2" s="5260"/>
      <c r="G2" s="5260"/>
      <c r="H2" s="5259" t="s">
        <v>1691</v>
      </c>
      <c r="I2" s="5516"/>
      <c r="J2" s="5516"/>
      <c r="K2" s="5516"/>
      <c r="L2" s="5516"/>
      <c r="M2" s="5516"/>
      <c r="N2" s="352"/>
      <c r="O2" s="589" t="s">
        <v>8125</v>
      </c>
    </row>
    <row r="3" spans="1:15" s="360" customFormat="1" ht="27">
      <c r="A3" s="6007"/>
      <c r="B3" s="5258"/>
      <c r="C3" s="5393"/>
      <c r="D3" s="1924" t="s">
        <v>557</v>
      </c>
      <c r="E3" s="1924" t="s">
        <v>1690</v>
      </c>
      <c r="F3" s="1924" t="s">
        <v>1689</v>
      </c>
      <c r="G3" s="1221" t="s">
        <v>315</v>
      </c>
      <c r="H3" s="1221" t="s">
        <v>809</v>
      </c>
      <c r="I3" s="1221" t="s">
        <v>557</v>
      </c>
      <c r="J3" s="3950" t="s">
        <v>1688</v>
      </c>
      <c r="K3" s="1221" t="s">
        <v>1687</v>
      </c>
      <c r="L3" s="1221" t="s">
        <v>1686</v>
      </c>
      <c r="M3" s="1221" t="s">
        <v>1685</v>
      </c>
      <c r="N3" s="352"/>
      <c r="O3" s="352"/>
    </row>
    <row r="4" spans="1:15" s="361" customFormat="1" ht="18" customHeight="1">
      <c r="A4" s="1925"/>
      <c r="B4" s="1925">
        <v>2</v>
      </c>
      <c r="C4" s="3505">
        <f>C9+C26+C32+C56</f>
        <v>44</v>
      </c>
      <c r="D4" s="1927">
        <v>929</v>
      </c>
      <c r="E4" s="1927">
        <v>41</v>
      </c>
      <c r="F4" s="1927">
        <v>679</v>
      </c>
      <c r="G4" s="1927">
        <v>209</v>
      </c>
      <c r="H4" s="1927">
        <v>4116</v>
      </c>
      <c r="I4" s="1927">
        <v>3472</v>
      </c>
      <c r="J4" s="1927">
        <v>1041</v>
      </c>
      <c r="K4" s="1927">
        <v>777</v>
      </c>
      <c r="L4" s="1927">
        <v>820</v>
      </c>
      <c r="M4" s="1927">
        <v>834</v>
      </c>
      <c r="N4" s="4332"/>
      <c r="O4" s="4332"/>
    </row>
    <row r="5" spans="1:15" s="361" customFormat="1" ht="18" customHeight="1">
      <c r="A5" s="1925"/>
      <c r="B5" s="1925">
        <v>3</v>
      </c>
      <c r="C5" s="3505">
        <v>43</v>
      </c>
      <c r="D5" s="1927">
        <v>813</v>
      </c>
      <c r="E5" s="1927">
        <v>43</v>
      </c>
      <c r="F5" s="1927">
        <v>593</v>
      </c>
      <c r="G5" s="1927">
        <v>177</v>
      </c>
      <c r="H5" s="1927">
        <v>4141</v>
      </c>
      <c r="I5" s="1927">
        <v>3363</v>
      </c>
      <c r="J5" s="1927">
        <v>993</v>
      </c>
      <c r="K5" s="1927">
        <v>763</v>
      </c>
      <c r="L5" s="1927">
        <v>785</v>
      </c>
      <c r="M5" s="1927">
        <v>822</v>
      </c>
      <c r="N5" s="4332"/>
      <c r="O5" s="4332"/>
    </row>
    <row r="6" spans="1:15" s="361" customFormat="1" ht="18" customHeight="1">
      <c r="A6" s="1925"/>
      <c r="B6" s="1925">
        <v>4</v>
      </c>
      <c r="C6" s="3505">
        <v>44</v>
      </c>
      <c r="D6" s="1927">
        <v>1008</v>
      </c>
      <c r="E6" s="1927">
        <v>42</v>
      </c>
      <c r="F6" s="1927">
        <v>725</v>
      </c>
      <c r="G6" s="1927">
        <v>241</v>
      </c>
      <c r="H6" s="1927">
        <v>3926</v>
      </c>
      <c r="I6" s="1927">
        <v>3197</v>
      </c>
      <c r="J6" s="1927">
        <v>956</v>
      </c>
      <c r="K6" s="1927">
        <v>700</v>
      </c>
      <c r="L6" s="1927">
        <v>748</v>
      </c>
      <c r="M6" s="1927">
        <v>789</v>
      </c>
      <c r="N6" s="4332"/>
      <c r="O6" s="4332"/>
    </row>
    <row r="7" spans="1:15" s="361" customFormat="1" ht="18" customHeight="1">
      <c r="A7" s="1925"/>
      <c r="B7" s="1925">
        <v>5</v>
      </c>
      <c r="C7" s="3505">
        <v>44</v>
      </c>
      <c r="D7" s="1927">
        <v>994</v>
      </c>
      <c r="E7" s="1927">
        <v>42</v>
      </c>
      <c r="F7" s="1927">
        <v>711</v>
      </c>
      <c r="G7" s="1927">
        <v>241</v>
      </c>
      <c r="H7" s="1927">
        <v>3869</v>
      </c>
      <c r="I7" s="1927">
        <v>3036</v>
      </c>
      <c r="J7" s="1927">
        <v>956</v>
      </c>
      <c r="K7" s="1927">
        <v>655</v>
      </c>
      <c r="L7" s="1927">
        <v>689</v>
      </c>
      <c r="M7" s="1927">
        <v>736</v>
      </c>
      <c r="N7" s="4332"/>
      <c r="O7" s="4332"/>
    </row>
    <row r="8" spans="1:15" s="361" customFormat="1" ht="18" customHeight="1">
      <c r="A8" s="2537"/>
      <c r="B8" s="2537">
        <v>6</v>
      </c>
      <c r="C8" s="4336">
        <f t="shared" ref="C8:M8" si="0">C9+C26+C32+C56</f>
        <v>44</v>
      </c>
      <c r="D8" s="4337">
        <f t="shared" si="0"/>
        <v>952</v>
      </c>
      <c r="E8" s="4337">
        <f t="shared" si="0"/>
        <v>42</v>
      </c>
      <c r="F8" s="4337">
        <f t="shared" si="0"/>
        <v>672</v>
      </c>
      <c r="G8" s="4337">
        <f t="shared" si="0"/>
        <v>238</v>
      </c>
      <c r="H8" s="4337">
        <f t="shared" si="0"/>
        <v>3722</v>
      </c>
      <c r="I8" s="4337">
        <f t="shared" si="0"/>
        <v>2965</v>
      </c>
      <c r="J8" s="4337">
        <f t="shared" si="0"/>
        <v>969</v>
      </c>
      <c r="K8" s="4337">
        <f t="shared" si="0"/>
        <v>639</v>
      </c>
      <c r="L8" s="4337">
        <f t="shared" si="0"/>
        <v>666</v>
      </c>
      <c r="M8" s="4337">
        <f t="shared" si="0"/>
        <v>691</v>
      </c>
      <c r="N8" s="4332"/>
      <c r="O8" s="4332"/>
    </row>
    <row r="9" spans="1:15" s="362" customFormat="1" ht="18" customHeight="1">
      <c r="A9" s="6000" t="s">
        <v>1684</v>
      </c>
      <c r="B9" s="1928" t="s">
        <v>557</v>
      </c>
      <c r="C9" s="4338">
        <f>SUM(C10:C25)</f>
        <v>15</v>
      </c>
      <c r="D9" s="1546">
        <v>227</v>
      </c>
      <c r="E9" s="1546">
        <v>15</v>
      </c>
      <c r="F9" s="1546">
        <v>154</v>
      </c>
      <c r="G9" s="1546">
        <v>58</v>
      </c>
      <c r="H9" s="1546">
        <v>1022</v>
      </c>
      <c r="I9" s="1546">
        <v>646</v>
      </c>
      <c r="J9" s="1546">
        <v>148</v>
      </c>
      <c r="K9" s="1546">
        <v>163</v>
      </c>
      <c r="L9" s="1546">
        <v>158</v>
      </c>
      <c r="M9" s="1546">
        <v>177</v>
      </c>
      <c r="N9" s="4333"/>
      <c r="O9" s="4333"/>
    </row>
    <row r="10" spans="1:15" s="361" customFormat="1" ht="18" customHeight="1">
      <c r="A10" s="6000"/>
      <c r="B10" s="1929" t="s">
        <v>1495</v>
      </c>
      <c r="C10" s="4339">
        <v>1</v>
      </c>
      <c r="D10" s="4340">
        <v>10</v>
      </c>
      <c r="E10" s="4340">
        <v>1</v>
      </c>
      <c r="F10" s="4340">
        <v>5</v>
      </c>
      <c r="G10" s="4340">
        <v>4</v>
      </c>
      <c r="H10" s="354">
        <v>23</v>
      </c>
      <c r="I10" s="4323">
        <v>11</v>
      </c>
      <c r="J10" s="354">
        <v>0</v>
      </c>
      <c r="K10" s="354">
        <v>3</v>
      </c>
      <c r="L10" s="354">
        <v>4</v>
      </c>
      <c r="M10" s="4321">
        <v>4</v>
      </c>
      <c r="N10" s="4333"/>
      <c r="O10" s="4332"/>
    </row>
    <row r="11" spans="1:15" s="361" customFormat="1" ht="18" customHeight="1">
      <c r="A11" s="6000"/>
      <c r="B11" s="1929" t="s">
        <v>1492</v>
      </c>
      <c r="C11" s="4339">
        <v>1</v>
      </c>
      <c r="D11" s="4340">
        <v>39</v>
      </c>
      <c r="E11" s="4340">
        <v>1</v>
      </c>
      <c r="F11" s="4340">
        <v>20</v>
      </c>
      <c r="G11" s="4340">
        <v>18</v>
      </c>
      <c r="H11" s="354">
        <v>110</v>
      </c>
      <c r="I11" s="4323">
        <v>75</v>
      </c>
      <c r="J11" s="354">
        <v>24</v>
      </c>
      <c r="K11" s="354">
        <v>16</v>
      </c>
      <c r="L11" s="354">
        <v>18</v>
      </c>
      <c r="M11" s="4321">
        <v>17</v>
      </c>
      <c r="N11" s="4333"/>
      <c r="O11" s="4332"/>
    </row>
    <row r="12" spans="1:15" s="361" customFormat="1" ht="18" customHeight="1">
      <c r="A12" s="6000"/>
      <c r="B12" s="1929" t="s">
        <v>1489</v>
      </c>
      <c r="C12" s="4339">
        <v>1</v>
      </c>
      <c r="D12" s="4340">
        <v>13</v>
      </c>
      <c r="E12" s="4340">
        <v>1</v>
      </c>
      <c r="F12" s="4340">
        <v>11</v>
      </c>
      <c r="G12" s="4340">
        <v>1</v>
      </c>
      <c r="H12" s="354">
        <v>90</v>
      </c>
      <c r="I12" s="4323">
        <v>52</v>
      </c>
      <c r="J12" s="354">
        <v>15</v>
      </c>
      <c r="K12" s="354">
        <v>14</v>
      </c>
      <c r="L12" s="354">
        <v>11</v>
      </c>
      <c r="M12" s="4321">
        <v>12</v>
      </c>
      <c r="N12" s="4333"/>
      <c r="O12" s="4332"/>
    </row>
    <row r="13" spans="1:15" s="361" customFormat="1" ht="18" customHeight="1">
      <c r="A13" s="6000"/>
      <c r="B13" s="1929" t="s">
        <v>1486</v>
      </c>
      <c r="C13" s="4339">
        <v>1</v>
      </c>
      <c r="D13" s="4340">
        <v>5</v>
      </c>
      <c r="E13" s="4340">
        <v>1</v>
      </c>
      <c r="F13" s="4340">
        <v>3</v>
      </c>
      <c r="G13" s="4340">
        <v>1</v>
      </c>
      <c r="H13" s="354">
        <v>23</v>
      </c>
      <c r="I13" s="4323">
        <v>12</v>
      </c>
      <c r="J13" s="354">
        <v>0</v>
      </c>
      <c r="K13" s="354">
        <v>4</v>
      </c>
      <c r="L13" s="354">
        <v>3</v>
      </c>
      <c r="M13" s="4321">
        <v>5</v>
      </c>
      <c r="N13" s="4333"/>
      <c r="O13" s="4332"/>
    </row>
    <row r="14" spans="1:15" s="361" customFormat="1" ht="18" customHeight="1">
      <c r="A14" s="6000"/>
      <c r="B14" s="1929" t="s">
        <v>1484</v>
      </c>
      <c r="C14" s="4339">
        <v>1</v>
      </c>
      <c r="D14" s="4340">
        <v>16</v>
      </c>
      <c r="E14" s="4340">
        <v>1</v>
      </c>
      <c r="F14" s="4340">
        <v>13</v>
      </c>
      <c r="G14" s="4340">
        <v>2</v>
      </c>
      <c r="H14" s="354">
        <v>80</v>
      </c>
      <c r="I14" s="4323">
        <v>43</v>
      </c>
      <c r="J14" s="354">
        <v>9</v>
      </c>
      <c r="K14" s="354">
        <v>12</v>
      </c>
      <c r="L14" s="354">
        <v>10</v>
      </c>
      <c r="M14" s="4321">
        <v>12</v>
      </c>
      <c r="N14" s="4333"/>
      <c r="O14" s="4332"/>
    </row>
    <row r="15" spans="1:15" s="361" customFormat="1" ht="18" customHeight="1">
      <c r="A15" s="6000"/>
      <c r="B15" s="1929" t="s">
        <v>1481</v>
      </c>
      <c r="C15" s="4339">
        <v>1</v>
      </c>
      <c r="D15" s="4340">
        <v>9</v>
      </c>
      <c r="E15" s="4340">
        <v>1</v>
      </c>
      <c r="F15" s="4340">
        <v>6</v>
      </c>
      <c r="G15" s="4340">
        <v>2</v>
      </c>
      <c r="H15" s="354">
        <v>60</v>
      </c>
      <c r="I15" s="4323">
        <v>39</v>
      </c>
      <c r="J15" s="354">
        <v>0</v>
      </c>
      <c r="K15" s="354">
        <v>8</v>
      </c>
      <c r="L15" s="354">
        <v>12</v>
      </c>
      <c r="M15" s="4321">
        <v>19</v>
      </c>
      <c r="N15" s="4333"/>
      <c r="O15" s="4332"/>
    </row>
    <row r="16" spans="1:15" s="361" customFormat="1" ht="18" customHeight="1">
      <c r="A16" s="6000"/>
      <c r="B16" s="1929" t="s">
        <v>1478</v>
      </c>
      <c r="C16" s="4339">
        <v>1</v>
      </c>
      <c r="D16" s="4340">
        <v>10</v>
      </c>
      <c r="E16" s="4340">
        <v>1</v>
      </c>
      <c r="F16" s="4340">
        <v>7</v>
      </c>
      <c r="G16" s="4340">
        <v>2</v>
      </c>
      <c r="H16" s="354">
        <v>45</v>
      </c>
      <c r="I16" s="4323">
        <v>38</v>
      </c>
      <c r="J16" s="354">
        <v>0</v>
      </c>
      <c r="K16" s="354">
        <v>9</v>
      </c>
      <c r="L16" s="354">
        <v>13</v>
      </c>
      <c r="M16" s="4321">
        <v>16</v>
      </c>
      <c r="N16" s="4333"/>
      <c r="O16" s="4332"/>
    </row>
    <row r="17" spans="1:15" s="361" customFormat="1" ht="18" customHeight="1">
      <c r="A17" s="6000"/>
      <c r="B17" s="1929" t="s">
        <v>1475</v>
      </c>
      <c r="C17" s="4339">
        <v>1</v>
      </c>
      <c r="D17" s="4340">
        <v>14</v>
      </c>
      <c r="E17" s="4340">
        <v>1</v>
      </c>
      <c r="F17" s="4340">
        <v>10</v>
      </c>
      <c r="G17" s="4340">
        <v>3</v>
      </c>
      <c r="H17" s="354">
        <v>45</v>
      </c>
      <c r="I17" s="4323">
        <v>34</v>
      </c>
      <c r="J17" s="354">
        <v>9</v>
      </c>
      <c r="K17" s="354">
        <v>7</v>
      </c>
      <c r="L17" s="354">
        <v>10</v>
      </c>
      <c r="M17" s="4321">
        <v>8</v>
      </c>
      <c r="N17" s="4333"/>
      <c r="O17" s="4332"/>
    </row>
    <row r="18" spans="1:15" s="361" customFormat="1" ht="18" customHeight="1">
      <c r="A18" s="6000"/>
      <c r="B18" s="1929" t="s">
        <v>1472</v>
      </c>
      <c r="C18" s="4339">
        <v>1</v>
      </c>
      <c r="D18" s="4340">
        <v>12</v>
      </c>
      <c r="E18" s="4340">
        <v>1</v>
      </c>
      <c r="F18" s="4340">
        <v>8</v>
      </c>
      <c r="G18" s="4340">
        <v>3</v>
      </c>
      <c r="H18" s="354">
        <v>70</v>
      </c>
      <c r="I18" s="4323">
        <v>30</v>
      </c>
      <c r="J18" s="354">
        <v>7</v>
      </c>
      <c r="K18" s="354">
        <v>4</v>
      </c>
      <c r="L18" s="354">
        <v>8</v>
      </c>
      <c r="M18" s="4321">
        <v>11</v>
      </c>
      <c r="N18" s="4333"/>
      <c r="O18" s="4332"/>
    </row>
    <row r="19" spans="1:15" s="361" customFormat="1" ht="18" customHeight="1">
      <c r="A19" s="6000"/>
      <c r="B19" s="1929" t="s">
        <v>1469</v>
      </c>
      <c r="C19" s="4339">
        <v>1</v>
      </c>
      <c r="D19" s="4340">
        <v>17</v>
      </c>
      <c r="E19" s="4340">
        <v>1</v>
      </c>
      <c r="F19" s="4340">
        <v>14</v>
      </c>
      <c r="G19" s="4340">
        <v>2</v>
      </c>
      <c r="H19" s="354">
        <v>90</v>
      </c>
      <c r="I19" s="4323">
        <v>55</v>
      </c>
      <c r="J19" s="354">
        <v>16</v>
      </c>
      <c r="K19" s="354">
        <v>16</v>
      </c>
      <c r="L19" s="354">
        <v>7</v>
      </c>
      <c r="M19" s="4321">
        <v>16</v>
      </c>
      <c r="N19" s="4333"/>
      <c r="O19" s="4332"/>
    </row>
    <row r="20" spans="1:15" s="361" customFormat="1" ht="18" customHeight="1">
      <c r="A20" s="6000"/>
      <c r="B20" s="1929" t="s">
        <v>1466</v>
      </c>
      <c r="C20" s="4339">
        <v>1</v>
      </c>
      <c r="D20" s="4340">
        <v>24</v>
      </c>
      <c r="E20" s="4340">
        <v>1</v>
      </c>
      <c r="F20" s="4340">
        <v>17</v>
      </c>
      <c r="G20" s="4340">
        <v>6</v>
      </c>
      <c r="H20" s="354">
        <v>90</v>
      </c>
      <c r="I20" s="4323">
        <v>69</v>
      </c>
      <c r="J20" s="354">
        <v>18</v>
      </c>
      <c r="K20" s="354">
        <v>23</v>
      </c>
      <c r="L20" s="354">
        <v>8</v>
      </c>
      <c r="M20" s="4321">
        <v>20</v>
      </c>
      <c r="N20" s="4333"/>
      <c r="O20" s="4332"/>
    </row>
    <row r="21" spans="1:15" s="361" customFormat="1" ht="18" customHeight="1">
      <c r="A21" s="6000"/>
      <c r="B21" s="1929" t="s">
        <v>1463</v>
      </c>
      <c r="C21" s="4339">
        <v>1</v>
      </c>
      <c r="D21" s="4340">
        <v>33</v>
      </c>
      <c r="E21" s="4340">
        <v>1</v>
      </c>
      <c r="F21" s="4340">
        <v>23</v>
      </c>
      <c r="G21" s="4340">
        <v>9</v>
      </c>
      <c r="H21" s="354">
        <v>150</v>
      </c>
      <c r="I21" s="4323">
        <v>96</v>
      </c>
      <c r="J21" s="354">
        <v>28</v>
      </c>
      <c r="K21" s="354">
        <v>24</v>
      </c>
      <c r="L21" s="354">
        <v>25</v>
      </c>
      <c r="M21" s="4321">
        <v>19</v>
      </c>
      <c r="N21" s="4333"/>
      <c r="O21" s="4332"/>
    </row>
    <row r="22" spans="1:15" s="361" customFormat="1" ht="18" customHeight="1">
      <c r="A22" s="6000"/>
      <c r="B22" s="1929" t="s">
        <v>1460</v>
      </c>
      <c r="C22" s="4339">
        <v>1</v>
      </c>
      <c r="D22" s="4340">
        <v>14</v>
      </c>
      <c r="E22" s="4340">
        <v>1</v>
      </c>
      <c r="F22" s="4340">
        <v>11</v>
      </c>
      <c r="G22" s="4340">
        <v>2</v>
      </c>
      <c r="H22" s="354">
        <v>100</v>
      </c>
      <c r="I22" s="4323">
        <v>56</v>
      </c>
      <c r="J22" s="354">
        <v>9</v>
      </c>
      <c r="K22" s="354">
        <v>13</v>
      </c>
      <c r="L22" s="354">
        <v>21</v>
      </c>
      <c r="M22" s="4321">
        <v>13</v>
      </c>
      <c r="N22" s="4333"/>
      <c r="O22" s="4332"/>
    </row>
    <row r="23" spans="1:15" s="361" customFormat="1" ht="18" customHeight="1">
      <c r="A23" s="6000"/>
      <c r="B23" s="1929" t="s">
        <v>1683</v>
      </c>
      <c r="C23" s="4340">
        <v>1</v>
      </c>
      <c r="D23" s="4340">
        <v>5</v>
      </c>
      <c r="E23" s="4340">
        <v>1</v>
      </c>
      <c r="F23" s="4340">
        <v>3</v>
      </c>
      <c r="G23" s="4340">
        <v>1</v>
      </c>
      <c r="H23" s="354">
        <v>23</v>
      </c>
      <c r="I23" s="4323">
        <v>4</v>
      </c>
      <c r="J23" s="354">
        <v>1</v>
      </c>
      <c r="K23" s="354">
        <v>1</v>
      </c>
      <c r="L23" s="354">
        <v>0</v>
      </c>
      <c r="M23" s="4321">
        <v>2</v>
      </c>
      <c r="N23" s="4333"/>
      <c r="O23" s="4332"/>
    </row>
    <row r="24" spans="1:15" s="361" customFormat="1" ht="18" customHeight="1">
      <c r="A24" s="6000"/>
      <c r="B24" s="1929" t="s">
        <v>1682</v>
      </c>
      <c r="C24" s="4340">
        <v>1</v>
      </c>
      <c r="D24" s="4340">
        <v>6</v>
      </c>
      <c r="E24" s="4340">
        <v>1</v>
      </c>
      <c r="F24" s="4340">
        <v>3</v>
      </c>
      <c r="G24" s="4340">
        <v>2</v>
      </c>
      <c r="H24" s="354">
        <v>23</v>
      </c>
      <c r="I24" s="4323">
        <v>3</v>
      </c>
      <c r="J24" s="354">
        <v>0</v>
      </c>
      <c r="K24" s="354">
        <v>1</v>
      </c>
      <c r="L24" s="354">
        <v>1</v>
      </c>
      <c r="M24" s="4321">
        <v>1</v>
      </c>
      <c r="N24" s="4333"/>
      <c r="O24" s="4332"/>
    </row>
    <row r="25" spans="1:15" s="361" customFormat="1" ht="18" customHeight="1">
      <c r="A25" s="6001"/>
      <c r="B25" s="1930" t="s">
        <v>1674</v>
      </c>
      <c r="C25" s="4341"/>
      <c r="D25" s="4341">
        <v>0</v>
      </c>
      <c r="E25" s="4341"/>
      <c r="F25" s="4341"/>
      <c r="G25" s="4341"/>
      <c r="H25" s="4341"/>
      <c r="I25" s="4323">
        <v>29</v>
      </c>
      <c r="J25" s="4342">
        <v>12</v>
      </c>
      <c r="K25" s="4342">
        <v>8</v>
      </c>
      <c r="L25" s="4342">
        <v>7</v>
      </c>
      <c r="M25" s="4342">
        <v>2</v>
      </c>
      <c r="N25" s="4333"/>
      <c r="O25" s="4332"/>
    </row>
    <row r="26" spans="1:15" s="362" customFormat="1" ht="18" customHeight="1">
      <c r="A26" s="6002" t="s">
        <v>1681</v>
      </c>
      <c r="B26" s="1928" t="s">
        <v>557</v>
      </c>
      <c r="C26" s="4343">
        <f>SUM(C27:C30)</f>
        <v>4</v>
      </c>
      <c r="D26" s="4344">
        <v>84</v>
      </c>
      <c r="E26" s="4344">
        <v>4</v>
      </c>
      <c r="F26" s="4344">
        <v>57</v>
      </c>
      <c r="G26" s="4344">
        <v>23</v>
      </c>
      <c r="H26" s="4344">
        <v>220</v>
      </c>
      <c r="I26" s="4344">
        <v>214</v>
      </c>
      <c r="J26" s="4344">
        <v>94</v>
      </c>
      <c r="K26" s="4344">
        <v>37</v>
      </c>
      <c r="L26" s="4344">
        <v>41</v>
      </c>
      <c r="M26" s="4344">
        <v>42</v>
      </c>
      <c r="N26" s="4333"/>
      <c r="O26" s="4333"/>
    </row>
    <row r="27" spans="1:15" s="361" customFormat="1" ht="18" customHeight="1">
      <c r="A27" s="6003"/>
      <c r="B27" s="1929" t="s">
        <v>1680</v>
      </c>
      <c r="C27" s="4345">
        <v>1</v>
      </c>
      <c r="D27" s="4340">
        <v>28</v>
      </c>
      <c r="E27" s="4340">
        <v>1</v>
      </c>
      <c r="F27" s="4346">
        <v>15</v>
      </c>
      <c r="G27" s="4346">
        <v>12</v>
      </c>
      <c r="H27" s="4321">
        <v>90</v>
      </c>
      <c r="I27" s="4323">
        <v>91</v>
      </c>
      <c r="J27" s="4321">
        <v>32</v>
      </c>
      <c r="K27" s="4321">
        <v>12</v>
      </c>
      <c r="L27" s="4321">
        <v>21</v>
      </c>
      <c r="M27" s="4321">
        <v>26</v>
      </c>
      <c r="N27" s="4333"/>
      <c r="O27" s="4332"/>
    </row>
    <row r="28" spans="1:15" s="361" customFormat="1" ht="18" customHeight="1">
      <c r="A28" s="6003"/>
      <c r="B28" s="1929" t="s">
        <v>1679</v>
      </c>
      <c r="C28" s="4345">
        <v>1</v>
      </c>
      <c r="D28" s="4340">
        <v>16</v>
      </c>
      <c r="E28" s="4340">
        <v>1</v>
      </c>
      <c r="F28" s="4346">
        <v>10</v>
      </c>
      <c r="G28" s="4346">
        <v>5</v>
      </c>
      <c r="H28" s="4321">
        <v>40</v>
      </c>
      <c r="I28" s="4323">
        <v>41</v>
      </c>
      <c r="J28" s="4321">
        <v>18</v>
      </c>
      <c r="K28" s="4321">
        <v>8</v>
      </c>
      <c r="L28" s="354">
        <v>8</v>
      </c>
      <c r="M28" s="354">
        <v>7</v>
      </c>
      <c r="N28" s="4333"/>
      <c r="O28" s="4332"/>
    </row>
    <row r="29" spans="1:15" s="361" customFormat="1" ht="18" customHeight="1">
      <c r="A29" s="6003"/>
      <c r="B29" s="1929" t="s">
        <v>1678</v>
      </c>
      <c r="C29" s="4345">
        <v>1</v>
      </c>
      <c r="D29" s="4340">
        <v>22</v>
      </c>
      <c r="E29" s="4340">
        <v>1</v>
      </c>
      <c r="F29" s="4346">
        <v>18</v>
      </c>
      <c r="G29" s="4346">
        <v>3</v>
      </c>
      <c r="H29" s="4321">
        <v>60</v>
      </c>
      <c r="I29" s="4323">
        <v>56</v>
      </c>
      <c r="J29" s="4321">
        <v>23</v>
      </c>
      <c r="K29" s="4321">
        <v>12</v>
      </c>
      <c r="L29" s="4321">
        <v>12</v>
      </c>
      <c r="M29" s="4321">
        <v>9</v>
      </c>
      <c r="N29" s="4333"/>
      <c r="O29" s="4332"/>
    </row>
    <row r="30" spans="1:15" s="361" customFormat="1" ht="18" customHeight="1">
      <c r="A30" s="6003"/>
      <c r="B30" s="1929" t="s">
        <v>1677</v>
      </c>
      <c r="C30" s="4345">
        <v>1</v>
      </c>
      <c r="D30" s="4340">
        <v>18</v>
      </c>
      <c r="E30" s="4340">
        <v>1</v>
      </c>
      <c r="F30" s="4346">
        <v>14</v>
      </c>
      <c r="G30" s="4346">
        <v>3</v>
      </c>
      <c r="H30" s="4321">
        <v>30</v>
      </c>
      <c r="I30" s="4323">
        <v>26</v>
      </c>
      <c r="J30" s="4321">
        <v>21</v>
      </c>
      <c r="K30" s="354">
        <v>5</v>
      </c>
      <c r="L30" s="354">
        <v>0</v>
      </c>
      <c r="M30" s="354">
        <v>0</v>
      </c>
      <c r="N30" s="4333"/>
      <c r="O30" s="4332"/>
    </row>
    <row r="31" spans="1:15" s="361" customFormat="1" ht="18" customHeight="1">
      <c r="A31" s="6003"/>
      <c r="B31" s="3504" t="s">
        <v>1674</v>
      </c>
      <c r="C31" s="4347"/>
      <c r="D31" s="4341"/>
      <c r="E31" s="4342"/>
      <c r="F31" s="4341"/>
      <c r="G31" s="4342"/>
      <c r="H31" s="4341"/>
      <c r="I31" s="4323">
        <v>0</v>
      </c>
      <c r="J31" s="4342">
        <v>0</v>
      </c>
      <c r="K31" s="4348">
        <v>0</v>
      </c>
      <c r="L31" s="4341">
        <v>0</v>
      </c>
      <c r="M31" s="4341">
        <v>0</v>
      </c>
      <c r="N31" s="4333"/>
      <c r="O31" s="4332"/>
    </row>
    <row r="32" spans="1:15" s="361" customFormat="1" ht="18" customHeight="1">
      <c r="A32" s="6005" t="s">
        <v>6358</v>
      </c>
      <c r="B32" s="1931" t="s">
        <v>557</v>
      </c>
      <c r="C32" s="4343">
        <f t="shared" ref="C32:M32" si="1">SUM(C33:C55)</f>
        <v>21</v>
      </c>
      <c r="D32" s="4344">
        <f t="shared" si="1"/>
        <v>606</v>
      </c>
      <c r="E32" s="4344">
        <f t="shared" si="1"/>
        <v>22</v>
      </c>
      <c r="F32" s="4344">
        <f t="shared" si="1"/>
        <v>439</v>
      </c>
      <c r="G32" s="4344">
        <f t="shared" si="1"/>
        <v>145</v>
      </c>
      <c r="H32" s="4344">
        <f t="shared" si="1"/>
        <v>2415</v>
      </c>
      <c r="I32" s="4344">
        <f t="shared" si="1"/>
        <v>2075</v>
      </c>
      <c r="J32" s="4344">
        <f t="shared" si="1"/>
        <v>697</v>
      </c>
      <c r="K32" s="4344">
        <f t="shared" si="1"/>
        <v>439</v>
      </c>
      <c r="L32" s="4344">
        <f t="shared" si="1"/>
        <v>467</v>
      </c>
      <c r="M32" s="4344">
        <f t="shared" si="1"/>
        <v>472</v>
      </c>
      <c r="N32" s="4333"/>
      <c r="O32" s="4332"/>
    </row>
    <row r="33" spans="1:15" s="361" customFormat="1" ht="18" customHeight="1">
      <c r="A33" s="6006"/>
      <c r="B33" s="3503" t="s">
        <v>6651</v>
      </c>
      <c r="C33" s="4343">
        <v>1</v>
      </c>
      <c r="D33" s="4349">
        <v>37</v>
      </c>
      <c r="E33" s="4350">
        <v>1</v>
      </c>
      <c r="F33" s="4350">
        <v>22</v>
      </c>
      <c r="G33" s="4350">
        <v>14</v>
      </c>
      <c r="H33" s="4350">
        <v>200</v>
      </c>
      <c r="I33" s="4351">
        <v>131</v>
      </c>
      <c r="J33" s="4350">
        <v>52</v>
      </c>
      <c r="K33" s="4350">
        <v>22</v>
      </c>
      <c r="L33" s="4350">
        <v>23</v>
      </c>
      <c r="M33" s="4350">
        <v>34</v>
      </c>
      <c r="N33" s="4333"/>
      <c r="O33" s="4332"/>
    </row>
    <row r="34" spans="1:15" s="361" customFormat="1" ht="18" customHeight="1">
      <c r="A34" s="6006"/>
      <c r="B34" s="3503" t="s">
        <v>6652</v>
      </c>
      <c r="C34" s="4343">
        <v>1</v>
      </c>
      <c r="D34" s="4349">
        <v>45</v>
      </c>
      <c r="E34" s="4350">
        <v>1</v>
      </c>
      <c r="F34" s="4350">
        <v>26</v>
      </c>
      <c r="G34" s="4350">
        <v>18</v>
      </c>
      <c r="H34" s="4350">
        <v>135</v>
      </c>
      <c r="I34" s="4351">
        <v>83</v>
      </c>
      <c r="J34" s="4350">
        <v>36</v>
      </c>
      <c r="K34" s="4350">
        <v>10</v>
      </c>
      <c r="L34" s="4350">
        <v>19</v>
      </c>
      <c r="M34" s="4350">
        <v>18</v>
      </c>
      <c r="N34" s="4333"/>
      <c r="O34" s="4332"/>
    </row>
    <row r="35" spans="1:15" s="361" customFormat="1" ht="18" customHeight="1">
      <c r="A35" s="6006"/>
      <c r="B35" s="3503" t="s">
        <v>7122</v>
      </c>
      <c r="C35" s="4343">
        <v>1</v>
      </c>
      <c r="D35" s="4349">
        <v>20</v>
      </c>
      <c r="E35" s="4350">
        <v>1</v>
      </c>
      <c r="F35" s="4350">
        <v>16</v>
      </c>
      <c r="G35" s="4350">
        <v>3</v>
      </c>
      <c r="H35" s="4350">
        <v>50</v>
      </c>
      <c r="I35" s="4351">
        <v>35</v>
      </c>
      <c r="J35" s="4350">
        <v>15</v>
      </c>
      <c r="K35" s="4350">
        <v>8</v>
      </c>
      <c r="L35" s="4350">
        <v>4</v>
      </c>
      <c r="M35" s="4350">
        <v>8</v>
      </c>
      <c r="N35" s="4333"/>
      <c r="O35" s="4332"/>
    </row>
    <row r="36" spans="1:15" s="361" customFormat="1" ht="18" customHeight="1">
      <c r="A36" s="6006"/>
      <c r="B36" s="3503" t="s">
        <v>6653</v>
      </c>
      <c r="C36" s="4343">
        <v>1</v>
      </c>
      <c r="D36" s="4349">
        <v>20</v>
      </c>
      <c r="E36" s="4350">
        <v>1</v>
      </c>
      <c r="F36" s="4350">
        <v>16</v>
      </c>
      <c r="G36" s="4350">
        <v>3</v>
      </c>
      <c r="H36" s="4350">
        <v>123</v>
      </c>
      <c r="I36" s="4351">
        <v>86</v>
      </c>
      <c r="J36" s="4350">
        <v>33</v>
      </c>
      <c r="K36" s="4350">
        <v>16</v>
      </c>
      <c r="L36" s="4350">
        <v>22</v>
      </c>
      <c r="M36" s="4350">
        <v>15</v>
      </c>
      <c r="N36" s="4333"/>
      <c r="O36" s="4332"/>
    </row>
    <row r="37" spans="1:15" s="361" customFormat="1" ht="18" customHeight="1">
      <c r="A37" s="6006"/>
      <c r="B37" s="3503" t="s">
        <v>6654</v>
      </c>
      <c r="C37" s="4343">
        <v>1</v>
      </c>
      <c r="D37" s="4349">
        <v>32</v>
      </c>
      <c r="E37" s="4350">
        <v>1</v>
      </c>
      <c r="F37" s="4350">
        <v>24</v>
      </c>
      <c r="G37" s="4350">
        <v>7</v>
      </c>
      <c r="H37" s="4350">
        <v>150</v>
      </c>
      <c r="I37" s="4351">
        <v>138</v>
      </c>
      <c r="J37" s="4350">
        <v>42</v>
      </c>
      <c r="K37" s="4350">
        <v>34</v>
      </c>
      <c r="L37" s="4350">
        <v>32</v>
      </c>
      <c r="M37" s="4350">
        <v>30</v>
      </c>
      <c r="N37" s="4333"/>
      <c r="O37" s="4332"/>
    </row>
    <row r="38" spans="1:15" s="361" customFormat="1" ht="18" customHeight="1">
      <c r="A38" s="6006"/>
      <c r="B38" s="3503" t="s">
        <v>6655</v>
      </c>
      <c r="C38" s="4343">
        <v>1</v>
      </c>
      <c r="D38" s="4349">
        <v>32</v>
      </c>
      <c r="E38" s="4350">
        <v>1</v>
      </c>
      <c r="F38" s="4350">
        <v>18</v>
      </c>
      <c r="G38" s="4350">
        <v>13</v>
      </c>
      <c r="H38" s="4350">
        <v>120</v>
      </c>
      <c r="I38" s="4351">
        <v>85</v>
      </c>
      <c r="J38" s="4350">
        <v>30</v>
      </c>
      <c r="K38" s="4350">
        <v>19</v>
      </c>
      <c r="L38" s="4350">
        <v>21</v>
      </c>
      <c r="M38" s="4350">
        <v>15</v>
      </c>
      <c r="N38" s="4333"/>
      <c r="O38" s="4332"/>
    </row>
    <row r="39" spans="1:15" s="361" customFormat="1" ht="18" customHeight="1">
      <c r="A39" s="6006"/>
      <c r="B39" s="3503" t="s">
        <v>6656</v>
      </c>
      <c r="C39" s="4343">
        <v>1</v>
      </c>
      <c r="D39" s="4349">
        <v>18</v>
      </c>
      <c r="E39" s="4350">
        <v>1</v>
      </c>
      <c r="F39" s="4350">
        <v>13</v>
      </c>
      <c r="G39" s="4350">
        <v>4</v>
      </c>
      <c r="H39" s="4350">
        <v>76</v>
      </c>
      <c r="I39" s="4351">
        <v>67</v>
      </c>
      <c r="J39" s="4350">
        <v>20</v>
      </c>
      <c r="K39" s="4350">
        <v>15</v>
      </c>
      <c r="L39" s="4350">
        <v>17</v>
      </c>
      <c r="M39" s="4350">
        <v>15</v>
      </c>
      <c r="N39" s="4333"/>
      <c r="O39" s="4332"/>
    </row>
    <row r="40" spans="1:15" s="361" customFormat="1" ht="18" customHeight="1">
      <c r="A40" s="6006"/>
      <c r="B40" s="3503" t="s">
        <v>6657</v>
      </c>
      <c r="C40" s="4352">
        <v>1</v>
      </c>
      <c r="D40" s="4349">
        <v>40</v>
      </c>
      <c r="E40" s="4349">
        <v>1</v>
      </c>
      <c r="F40" s="4349">
        <v>26</v>
      </c>
      <c r="G40" s="4349">
        <v>13</v>
      </c>
      <c r="H40" s="1546">
        <v>120</v>
      </c>
      <c r="I40" s="4351">
        <v>126</v>
      </c>
      <c r="J40" s="1546">
        <v>46</v>
      </c>
      <c r="K40" s="1546">
        <v>25</v>
      </c>
      <c r="L40" s="1546">
        <v>30</v>
      </c>
      <c r="M40" s="1943">
        <v>25</v>
      </c>
      <c r="N40" s="4333"/>
      <c r="O40" s="4332"/>
    </row>
    <row r="41" spans="1:15" s="361" customFormat="1" ht="18" customHeight="1">
      <c r="A41" s="6006"/>
      <c r="B41" s="3503" t="s">
        <v>6658</v>
      </c>
      <c r="C41" s="4343">
        <v>1</v>
      </c>
      <c r="D41" s="4349">
        <v>22</v>
      </c>
      <c r="E41" s="4350">
        <v>1</v>
      </c>
      <c r="F41" s="4350">
        <v>17</v>
      </c>
      <c r="G41" s="4350">
        <v>4</v>
      </c>
      <c r="H41" s="4350">
        <v>50</v>
      </c>
      <c r="I41" s="4351">
        <v>55</v>
      </c>
      <c r="J41" s="4350">
        <v>24</v>
      </c>
      <c r="K41" s="4350">
        <v>14</v>
      </c>
      <c r="L41" s="4350">
        <v>9</v>
      </c>
      <c r="M41" s="4350">
        <v>8</v>
      </c>
      <c r="N41" s="4333"/>
      <c r="O41" s="4332"/>
    </row>
    <row r="42" spans="1:15" s="361" customFormat="1" ht="18" customHeight="1">
      <c r="A42" s="6006"/>
      <c r="B42" s="3503" t="s">
        <v>6659</v>
      </c>
      <c r="C42" s="4343">
        <v>1</v>
      </c>
      <c r="D42" s="4349">
        <v>12</v>
      </c>
      <c r="E42" s="4350">
        <v>1</v>
      </c>
      <c r="F42" s="4350">
        <v>8</v>
      </c>
      <c r="G42" s="4350">
        <v>3</v>
      </c>
      <c r="H42" s="4350">
        <v>30</v>
      </c>
      <c r="I42" s="4351">
        <v>27</v>
      </c>
      <c r="J42" s="4350">
        <v>15</v>
      </c>
      <c r="K42" s="4350">
        <v>2</v>
      </c>
      <c r="L42" s="4350">
        <v>4</v>
      </c>
      <c r="M42" s="4350">
        <v>6</v>
      </c>
      <c r="N42" s="4333"/>
      <c r="O42" s="4332"/>
    </row>
    <row r="43" spans="1:15" s="361" customFormat="1" ht="18" customHeight="1">
      <c r="A43" s="6006"/>
      <c r="B43" s="3503" t="s">
        <v>1676</v>
      </c>
      <c r="C43" s="4343"/>
      <c r="D43" s="4349">
        <v>3</v>
      </c>
      <c r="E43" s="4350">
        <v>1</v>
      </c>
      <c r="F43" s="4350">
        <v>2</v>
      </c>
      <c r="G43" s="4350">
        <v>0</v>
      </c>
      <c r="H43" s="4350">
        <v>15</v>
      </c>
      <c r="I43" s="4351">
        <v>10</v>
      </c>
      <c r="J43" s="4350">
        <v>0</v>
      </c>
      <c r="K43" s="4350">
        <v>2</v>
      </c>
      <c r="L43" s="4350">
        <v>1</v>
      </c>
      <c r="M43" s="4350">
        <v>7</v>
      </c>
      <c r="N43" s="4333"/>
      <c r="O43" s="4332"/>
    </row>
    <row r="44" spans="1:15" s="361" customFormat="1" ht="18" customHeight="1">
      <c r="A44" s="6006"/>
      <c r="B44" s="3503" t="s">
        <v>7121</v>
      </c>
      <c r="C44" s="4343">
        <v>1</v>
      </c>
      <c r="D44" s="4349">
        <v>47</v>
      </c>
      <c r="E44" s="4350">
        <v>1</v>
      </c>
      <c r="F44" s="4350">
        <v>41</v>
      </c>
      <c r="G44" s="4350">
        <v>5</v>
      </c>
      <c r="H44" s="4350">
        <v>230</v>
      </c>
      <c r="I44" s="4351">
        <v>216</v>
      </c>
      <c r="J44" s="4350">
        <v>76</v>
      </c>
      <c r="K44" s="4350">
        <v>45</v>
      </c>
      <c r="L44" s="4350">
        <v>49</v>
      </c>
      <c r="M44" s="4350">
        <v>46</v>
      </c>
      <c r="N44" s="4333"/>
      <c r="O44" s="4332"/>
    </row>
    <row r="45" spans="1:15" s="361" customFormat="1" ht="18" customHeight="1">
      <c r="A45" s="6006"/>
      <c r="B45" s="3503" t="s">
        <v>6660</v>
      </c>
      <c r="C45" s="4343">
        <v>1</v>
      </c>
      <c r="D45" s="4349">
        <v>48</v>
      </c>
      <c r="E45" s="4350">
        <v>1</v>
      </c>
      <c r="F45" s="4350">
        <v>39</v>
      </c>
      <c r="G45" s="4350">
        <v>8</v>
      </c>
      <c r="H45" s="4350">
        <v>210</v>
      </c>
      <c r="I45" s="4351">
        <v>176</v>
      </c>
      <c r="J45" s="4350">
        <v>77</v>
      </c>
      <c r="K45" s="4350">
        <v>32</v>
      </c>
      <c r="L45" s="4350">
        <v>34</v>
      </c>
      <c r="M45" s="4350">
        <v>33</v>
      </c>
      <c r="N45" s="4333"/>
      <c r="O45" s="4332"/>
    </row>
    <row r="46" spans="1:15" s="361" customFormat="1" ht="18" customHeight="1">
      <c r="A46" s="6006"/>
      <c r="B46" s="3502" t="s">
        <v>6661</v>
      </c>
      <c r="C46" s="4352">
        <v>1</v>
      </c>
      <c r="D46" s="4349">
        <v>41</v>
      </c>
      <c r="E46" s="4349">
        <v>1</v>
      </c>
      <c r="F46" s="4349">
        <v>32</v>
      </c>
      <c r="G46" s="4349">
        <v>8</v>
      </c>
      <c r="H46" s="1546">
        <v>150</v>
      </c>
      <c r="I46" s="4351">
        <v>159</v>
      </c>
      <c r="J46" s="1546">
        <v>53</v>
      </c>
      <c r="K46" s="1546">
        <v>35</v>
      </c>
      <c r="L46" s="1546">
        <v>40</v>
      </c>
      <c r="M46" s="1943">
        <v>31</v>
      </c>
      <c r="N46" s="4333"/>
      <c r="O46" s="4332"/>
    </row>
    <row r="47" spans="1:15" s="361" customFormat="1" ht="18" customHeight="1">
      <c r="A47" s="6006"/>
      <c r="B47" s="3502" t="s">
        <v>7120</v>
      </c>
      <c r="C47" s="4352">
        <v>1</v>
      </c>
      <c r="D47" s="4349">
        <v>29</v>
      </c>
      <c r="E47" s="4349">
        <v>1</v>
      </c>
      <c r="F47" s="4349">
        <v>23</v>
      </c>
      <c r="G47" s="4349">
        <v>5</v>
      </c>
      <c r="H47" s="1546">
        <v>85</v>
      </c>
      <c r="I47" s="4351">
        <v>91</v>
      </c>
      <c r="J47" s="1546">
        <v>29</v>
      </c>
      <c r="K47" s="1546">
        <v>24</v>
      </c>
      <c r="L47" s="1546">
        <v>18</v>
      </c>
      <c r="M47" s="1943">
        <v>20</v>
      </c>
      <c r="N47" s="4333"/>
      <c r="O47" s="4332"/>
    </row>
    <row r="48" spans="1:15" s="361" customFormat="1" ht="18" customHeight="1">
      <c r="A48" s="6006"/>
      <c r="B48" s="1932" t="s">
        <v>6662</v>
      </c>
      <c r="C48" s="4352">
        <v>1</v>
      </c>
      <c r="D48" s="4349">
        <v>35</v>
      </c>
      <c r="E48" s="1546">
        <v>1</v>
      </c>
      <c r="F48" s="4350">
        <v>27</v>
      </c>
      <c r="G48" s="4350">
        <v>7</v>
      </c>
      <c r="H48" s="1943">
        <v>180</v>
      </c>
      <c r="I48" s="4351">
        <v>150</v>
      </c>
      <c r="J48" s="1546">
        <v>35</v>
      </c>
      <c r="K48" s="4350">
        <v>36</v>
      </c>
      <c r="L48" s="4349">
        <v>39</v>
      </c>
      <c r="M48" s="4349">
        <v>40</v>
      </c>
      <c r="N48" s="4333"/>
      <c r="O48" s="4332"/>
    </row>
    <row r="49" spans="1:15" s="361" customFormat="1" ht="18" customHeight="1">
      <c r="A49" s="6006"/>
      <c r="B49" s="1932" t="s">
        <v>6663</v>
      </c>
      <c r="C49" s="4352">
        <v>1</v>
      </c>
      <c r="D49" s="4349">
        <v>24</v>
      </c>
      <c r="E49" s="1546">
        <v>1</v>
      </c>
      <c r="F49" s="4350">
        <v>15</v>
      </c>
      <c r="G49" s="4350">
        <v>8</v>
      </c>
      <c r="H49" s="1943">
        <v>66</v>
      </c>
      <c r="I49" s="4351">
        <v>35</v>
      </c>
      <c r="J49" s="1546">
        <v>6</v>
      </c>
      <c r="K49" s="4350">
        <v>9</v>
      </c>
      <c r="L49" s="4349">
        <v>12</v>
      </c>
      <c r="M49" s="4349">
        <v>8</v>
      </c>
      <c r="N49" s="4333"/>
      <c r="O49" s="4332"/>
    </row>
    <row r="50" spans="1:15" s="361" customFormat="1" ht="18" customHeight="1">
      <c r="A50" s="6006"/>
      <c r="B50" s="1932" t="s">
        <v>6664</v>
      </c>
      <c r="C50" s="4352">
        <v>1</v>
      </c>
      <c r="D50" s="4349">
        <v>37</v>
      </c>
      <c r="E50" s="1546">
        <v>1</v>
      </c>
      <c r="F50" s="4350">
        <v>27</v>
      </c>
      <c r="G50" s="4350">
        <v>9</v>
      </c>
      <c r="H50" s="1943">
        <v>135</v>
      </c>
      <c r="I50" s="4351">
        <v>143</v>
      </c>
      <c r="J50" s="1546">
        <v>34</v>
      </c>
      <c r="K50" s="4350">
        <v>38</v>
      </c>
      <c r="L50" s="4349">
        <v>29</v>
      </c>
      <c r="M50" s="4349">
        <v>42</v>
      </c>
      <c r="N50" s="4333"/>
      <c r="O50" s="4332"/>
    </row>
    <row r="51" spans="1:15" s="361" customFormat="1" ht="18" customHeight="1">
      <c r="A51" s="6006"/>
      <c r="B51" s="1932" t="s">
        <v>6665</v>
      </c>
      <c r="C51" s="4352">
        <v>1</v>
      </c>
      <c r="D51" s="4349">
        <v>17</v>
      </c>
      <c r="E51" s="1546">
        <v>1</v>
      </c>
      <c r="F51" s="4350">
        <v>14</v>
      </c>
      <c r="G51" s="4350">
        <v>2</v>
      </c>
      <c r="H51" s="1943">
        <v>95</v>
      </c>
      <c r="I51" s="4351">
        <v>89</v>
      </c>
      <c r="J51" s="347">
        <v>26</v>
      </c>
      <c r="K51" s="347">
        <v>16</v>
      </c>
      <c r="L51" s="347">
        <v>22</v>
      </c>
      <c r="M51" s="347">
        <v>25</v>
      </c>
      <c r="N51" s="4333"/>
      <c r="O51" s="4332"/>
    </row>
    <row r="52" spans="1:15" s="361" customFormat="1" ht="18" customHeight="1">
      <c r="A52" s="6006"/>
      <c r="B52" s="1932" t="s">
        <v>6666</v>
      </c>
      <c r="C52" s="4352">
        <v>1</v>
      </c>
      <c r="D52" s="4349">
        <v>19</v>
      </c>
      <c r="E52" s="1546">
        <v>1</v>
      </c>
      <c r="F52" s="4350">
        <v>14</v>
      </c>
      <c r="G52" s="4350">
        <v>4</v>
      </c>
      <c r="H52" s="1943">
        <v>125</v>
      </c>
      <c r="I52" s="4351">
        <v>94</v>
      </c>
      <c r="J52" s="1546">
        <v>30</v>
      </c>
      <c r="K52" s="4349">
        <v>17</v>
      </c>
      <c r="L52" s="4349">
        <v>19</v>
      </c>
      <c r="M52" s="4349">
        <v>28</v>
      </c>
      <c r="N52" s="4333"/>
      <c r="O52" s="4332"/>
    </row>
    <row r="53" spans="1:15" s="361" customFormat="1" ht="18" customHeight="1">
      <c r="A53" s="6006"/>
      <c r="B53" s="1932" t="s">
        <v>6667</v>
      </c>
      <c r="C53" s="4352">
        <v>1</v>
      </c>
      <c r="D53" s="4349">
        <v>14</v>
      </c>
      <c r="E53" s="1546">
        <v>1</v>
      </c>
      <c r="F53" s="4350">
        <v>11</v>
      </c>
      <c r="G53" s="4350">
        <v>2</v>
      </c>
      <c r="H53" s="1943">
        <v>45</v>
      </c>
      <c r="I53" s="4351">
        <v>32</v>
      </c>
      <c r="J53" s="1546">
        <v>13</v>
      </c>
      <c r="K53" s="4349">
        <v>7</v>
      </c>
      <c r="L53" s="4349">
        <v>10</v>
      </c>
      <c r="M53" s="4349">
        <v>2</v>
      </c>
      <c r="N53" s="4333"/>
      <c r="O53" s="4332"/>
    </row>
    <row r="54" spans="1:15" s="361" customFormat="1" ht="18" customHeight="1">
      <c r="A54" s="6006"/>
      <c r="B54" s="1933" t="s">
        <v>1673</v>
      </c>
      <c r="C54" s="4352">
        <v>1</v>
      </c>
      <c r="D54" s="4349">
        <v>14</v>
      </c>
      <c r="E54" s="1546">
        <v>1</v>
      </c>
      <c r="F54" s="4350">
        <v>8</v>
      </c>
      <c r="G54" s="4350">
        <v>5</v>
      </c>
      <c r="H54" s="1943">
        <v>25</v>
      </c>
      <c r="I54" s="4351">
        <v>16</v>
      </c>
      <c r="J54" s="1546">
        <v>3</v>
      </c>
      <c r="K54" s="4349">
        <v>6</v>
      </c>
      <c r="L54" s="4349">
        <v>4</v>
      </c>
      <c r="M54" s="4349">
        <v>3</v>
      </c>
      <c r="N54" s="4333"/>
      <c r="O54" s="4332"/>
    </row>
    <row r="55" spans="1:15" s="361" customFormat="1" ht="18" customHeight="1">
      <c r="A55" s="6006"/>
      <c r="B55" s="1929" t="s">
        <v>1669</v>
      </c>
      <c r="C55" s="4347"/>
      <c r="D55" s="4341"/>
      <c r="E55" s="4342"/>
      <c r="F55" s="4341"/>
      <c r="G55" s="4342"/>
      <c r="H55" s="4341"/>
      <c r="I55" s="4351">
        <v>31</v>
      </c>
      <c r="J55" s="354">
        <v>2</v>
      </c>
      <c r="K55" s="354">
        <v>7</v>
      </c>
      <c r="L55" s="354">
        <v>9</v>
      </c>
      <c r="M55" s="354">
        <v>13</v>
      </c>
      <c r="N55" s="4333"/>
      <c r="O55" s="4332"/>
    </row>
    <row r="56" spans="1:15" s="361" customFormat="1" ht="18" customHeight="1">
      <c r="A56" s="6004" t="s">
        <v>6641</v>
      </c>
      <c r="B56" s="6004"/>
      <c r="C56" s="4353">
        <f t="shared" ref="C56:J56" si="2">SUM(C57:C61)</f>
        <v>4</v>
      </c>
      <c r="D56" s="4353">
        <f t="shared" si="2"/>
        <v>35</v>
      </c>
      <c r="E56" s="4353">
        <f t="shared" si="2"/>
        <v>1</v>
      </c>
      <c r="F56" s="4353">
        <f t="shared" si="2"/>
        <v>22</v>
      </c>
      <c r="G56" s="4353">
        <f t="shared" si="2"/>
        <v>12</v>
      </c>
      <c r="H56" s="4353">
        <f t="shared" si="2"/>
        <v>65</v>
      </c>
      <c r="I56" s="4353">
        <f t="shared" si="2"/>
        <v>30</v>
      </c>
      <c r="J56" s="4353">
        <f t="shared" si="2"/>
        <v>30</v>
      </c>
      <c r="K56" s="4353">
        <v>0</v>
      </c>
      <c r="L56" s="4353">
        <v>0</v>
      </c>
      <c r="M56" s="4353">
        <v>0</v>
      </c>
      <c r="N56" s="4333"/>
      <c r="O56" s="4332"/>
    </row>
    <row r="57" spans="1:15" s="359" customFormat="1" ht="18" customHeight="1">
      <c r="A57" s="4055"/>
      <c r="B57" s="1934" t="s">
        <v>1672</v>
      </c>
      <c r="C57" s="4353">
        <v>1</v>
      </c>
      <c r="D57" s="4353">
        <v>5</v>
      </c>
      <c r="E57" s="4353"/>
      <c r="F57" s="4353">
        <v>5</v>
      </c>
      <c r="G57" s="4353"/>
      <c r="H57" s="4353">
        <v>10</v>
      </c>
      <c r="I57" s="4354">
        <v>5</v>
      </c>
      <c r="J57" s="4355">
        <v>5</v>
      </c>
      <c r="K57" s="4355"/>
      <c r="L57" s="4355"/>
      <c r="M57" s="4355"/>
      <c r="N57" s="519"/>
      <c r="O57" s="4334"/>
    </row>
    <row r="58" spans="1:15" s="359" customFormat="1" ht="32.25" customHeight="1">
      <c r="A58" s="4055"/>
      <c r="B58" s="1935" t="s">
        <v>6860</v>
      </c>
      <c r="C58" s="4349">
        <v>1</v>
      </c>
      <c r="D58" s="4349">
        <v>9</v>
      </c>
      <c r="E58" s="4349"/>
      <c r="F58" s="4349">
        <v>8</v>
      </c>
      <c r="G58" s="4349">
        <v>1</v>
      </c>
      <c r="H58" s="4349">
        <v>40</v>
      </c>
      <c r="I58" s="1943">
        <v>10</v>
      </c>
      <c r="J58" s="1546">
        <v>10</v>
      </c>
      <c r="K58" s="1546"/>
      <c r="L58" s="1546"/>
      <c r="M58" s="1546"/>
      <c r="N58" s="519"/>
      <c r="O58" s="4334"/>
    </row>
    <row r="59" spans="1:15" s="359" customFormat="1" ht="18" customHeight="1">
      <c r="A59" s="4055"/>
      <c r="B59" s="1935" t="s">
        <v>1671</v>
      </c>
      <c r="C59" s="4340">
        <v>1</v>
      </c>
      <c r="D59" s="4340">
        <v>9</v>
      </c>
      <c r="E59" s="4340">
        <v>1</v>
      </c>
      <c r="F59" s="4340">
        <v>5</v>
      </c>
      <c r="G59" s="4340">
        <v>3</v>
      </c>
      <c r="H59" s="4340">
        <v>10</v>
      </c>
      <c r="I59" s="4321">
        <v>11</v>
      </c>
      <c r="J59" s="354">
        <v>11</v>
      </c>
      <c r="K59" s="354"/>
      <c r="L59" s="354"/>
      <c r="M59" s="354"/>
      <c r="N59" s="519"/>
      <c r="O59" s="4334"/>
    </row>
    <row r="60" spans="1:15" s="359" customFormat="1" ht="18" customHeight="1">
      <c r="A60" s="4055"/>
      <c r="B60" s="1935" t="s">
        <v>1670</v>
      </c>
      <c r="C60" s="4340">
        <v>1</v>
      </c>
      <c r="D60" s="4340">
        <v>12</v>
      </c>
      <c r="E60" s="4340"/>
      <c r="F60" s="4340">
        <v>4</v>
      </c>
      <c r="G60" s="4340">
        <v>8</v>
      </c>
      <c r="H60" s="4340">
        <v>5</v>
      </c>
      <c r="I60" s="4321">
        <v>3</v>
      </c>
      <c r="J60" s="354">
        <v>3</v>
      </c>
      <c r="K60" s="354"/>
      <c r="L60" s="354"/>
      <c r="M60" s="354"/>
      <c r="N60" s="519"/>
      <c r="O60" s="4334"/>
    </row>
    <row r="61" spans="1:15" s="359" customFormat="1" ht="18" customHeight="1" thickBot="1">
      <c r="A61" s="1936"/>
      <c r="B61" s="1937" t="s">
        <v>1669</v>
      </c>
      <c r="C61" s="4356"/>
      <c r="D61" s="4356"/>
      <c r="E61" s="4357"/>
      <c r="F61" s="4356"/>
      <c r="G61" s="4357"/>
      <c r="H61" s="4356"/>
      <c r="I61" s="4358">
        <v>1</v>
      </c>
      <c r="J61" s="4357">
        <v>1</v>
      </c>
      <c r="K61" s="4357"/>
      <c r="L61" s="4357"/>
      <c r="M61" s="4357"/>
      <c r="N61" s="519"/>
      <c r="O61" s="4334"/>
    </row>
    <row r="62" spans="1:15" s="360" customFormat="1">
      <c r="A62" s="771"/>
      <c r="B62" s="771"/>
      <c r="C62" s="771"/>
      <c r="D62" s="771"/>
      <c r="E62" s="771" t="s">
        <v>1668</v>
      </c>
      <c r="F62" s="771"/>
      <c r="G62" s="4335"/>
      <c r="H62" s="4335"/>
      <c r="I62" s="771"/>
      <c r="J62" s="771"/>
      <c r="K62" s="771"/>
      <c r="L62" s="771"/>
      <c r="M62" s="768" t="s">
        <v>6673</v>
      </c>
      <c r="N62" s="352"/>
      <c r="O62" s="352"/>
    </row>
    <row r="63" spans="1:15" s="360" customFormat="1">
      <c r="A63" s="356"/>
      <c r="B63" s="358"/>
      <c r="C63" s="359"/>
      <c r="D63" s="359"/>
      <c r="E63" s="359"/>
      <c r="F63" s="359"/>
      <c r="G63" s="358"/>
      <c r="H63" s="358"/>
      <c r="I63" s="357"/>
      <c r="J63" s="357"/>
      <c r="K63" s="355"/>
      <c r="L63" s="355"/>
      <c r="M63" s="355"/>
    </row>
    <row r="64" spans="1:15">
      <c r="B64" s="358"/>
      <c r="C64" s="359"/>
      <c r="D64" s="359"/>
      <c r="E64" s="359"/>
      <c r="F64" s="359"/>
      <c r="G64" s="358"/>
      <c r="H64" s="358"/>
      <c r="I64" s="357"/>
      <c r="J64" s="357"/>
    </row>
  </sheetData>
  <mergeCells count="8">
    <mergeCell ref="H2:M2"/>
    <mergeCell ref="A9:A25"/>
    <mergeCell ref="A26:A31"/>
    <mergeCell ref="A56:B56"/>
    <mergeCell ref="A32:A55"/>
    <mergeCell ref="A2:B3"/>
    <mergeCell ref="C2:C3"/>
    <mergeCell ref="D2:G2"/>
  </mergeCells>
  <phoneticPr fontId="2"/>
  <hyperlinks>
    <hyperlink ref="O2" location="目次!F110" display="目　次" xr:uid="{00000000-0004-0000-5F00-000000000000}"/>
  </hyperlinks>
  <pageMargins left="0.86614173228346458" right="0.86614173228346458" top="0.78" bottom="0.62" header="0.39" footer="0.37"/>
  <pageSetup paperSize="9" scale="65" orientation="portrait" horizontalDpi="300" verticalDpi="300" r:id="rId1"/>
  <headerFooter alignWithMargins="0"/>
  <ignoredErrors>
    <ignoredError sqref="K32:M32" formulaRange="1"/>
  </ignoredErrors>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25"/>
  <sheetViews>
    <sheetView showGridLines="0" zoomScaleNormal="100" zoomScaleSheetLayoutView="100" workbookViewId="0">
      <pane xSplit="1" ySplit="4" topLeftCell="B13" activePane="bottomRight" state="frozen"/>
      <selection pane="topRight" activeCell="C1" sqref="C1"/>
      <selection pane="bottomLeft" activeCell="A5" sqref="A5"/>
      <selection pane="bottomRight" activeCell="K2" sqref="K2"/>
    </sheetView>
  </sheetViews>
  <sheetFormatPr defaultRowHeight="13.5"/>
  <cols>
    <col min="1" max="1" width="16" style="365" customWidth="1"/>
    <col min="2" max="2" width="16.5" style="365" customWidth="1"/>
    <col min="3" max="3" width="12.5" style="365" customWidth="1"/>
    <col min="4" max="4" width="9.625" style="365" customWidth="1"/>
    <col min="5" max="7" width="6.625" style="365" customWidth="1"/>
    <col min="8" max="9" width="6.625" style="364" customWidth="1"/>
    <col min="10" max="10" width="9" style="364"/>
    <col min="11" max="11" width="10.875" style="364" customWidth="1"/>
    <col min="12" max="16384" width="9" style="364"/>
  </cols>
  <sheetData>
    <row r="1" spans="1:11" ht="18.75" customHeight="1" thickBot="1">
      <c r="A1" s="1488" t="s">
        <v>1734</v>
      </c>
      <c r="B1" s="369"/>
      <c r="C1" s="369"/>
      <c r="D1" s="369"/>
      <c r="E1" s="369"/>
      <c r="F1" s="840"/>
      <c r="G1" s="840"/>
      <c r="H1" s="840"/>
      <c r="I1" s="840"/>
      <c r="J1" s="470"/>
      <c r="K1" s="470"/>
    </row>
    <row r="2" spans="1:11" s="343" customFormat="1" ht="13.5" customHeight="1">
      <c r="A2" s="5257" t="s">
        <v>4787</v>
      </c>
      <c r="B2" s="5291" t="s">
        <v>1733</v>
      </c>
      <c r="C2" s="5327"/>
      <c r="D2" s="5327"/>
      <c r="E2" s="5327"/>
      <c r="F2" s="5327"/>
      <c r="G2" s="5327"/>
      <c r="H2" s="5327"/>
      <c r="I2" s="5327"/>
      <c r="J2" s="344"/>
      <c r="K2" s="589" t="s">
        <v>8125</v>
      </c>
    </row>
    <row r="3" spans="1:11" s="343" customFormat="1" ht="13.5" customHeight="1">
      <c r="A3" s="6010"/>
      <c r="B3" s="6011" t="s">
        <v>1732</v>
      </c>
      <c r="C3" s="6011" t="s">
        <v>1731</v>
      </c>
      <c r="D3" s="6011" t="s">
        <v>1730</v>
      </c>
      <c r="E3" s="6011" t="s">
        <v>1729</v>
      </c>
      <c r="F3" s="5286" t="s">
        <v>1728</v>
      </c>
      <c r="G3" s="5286" t="s">
        <v>1727</v>
      </c>
      <c r="H3" s="5286"/>
      <c r="I3" s="5292"/>
      <c r="J3" s="344"/>
      <c r="K3" s="344"/>
    </row>
    <row r="4" spans="1:11" s="343" customFormat="1">
      <c r="A4" s="5258"/>
      <c r="B4" s="5393"/>
      <c r="C4" s="5393"/>
      <c r="D4" s="5393"/>
      <c r="E4" s="5393"/>
      <c r="F4" s="5286"/>
      <c r="G4" s="1599" t="s">
        <v>1726</v>
      </c>
      <c r="H4" s="1599" t="s">
        <v>1725</v>
      </c>
      <c r="I4" s="3950" t="s">
        <v>1724</v>
      </c>
      <c r="J4" s="344"/>
      <c r="K4" s="344"/>
    </row>
    <row r="5" spans="1:11" s="343" customFormat="1" ht="17.25" customHeight="1">
      <c r="A5" s="1938">
        <v>2</v>
      </c>
      <c r="B5" s="1939">
        <v>10</v>
      </c>
      <c r="C5" s="1939"/>
      <c r="D5" s="1939"/>
      <c r="E5" s="1940">
        <v>12</v>
      </c>
      <c r="F5" s="3507">
        <v>2067</v>
      </c>
      <c r="G5" s="518">
        <v>8047</v>
      </c>
      <c r="H5" s="518">
        <v>9255</v>
      </c>
      <c r="I5" s="518">
        <f>G5+H5</f>
        <v>17302</v>
      </c>
      <c r="J5" s="344"/>
      <c r="K5" s="344"/>
    </row>
    <row r="6" spans="1:11" s="343" customFormat="1" ht="17.25" customHeight="1">
      <c r="A6" s="1938">
        <v>3</v>
      </c>
      <c r="B6" s="1939">
        <v>10</v>
      </c>
      <c r="C6" s="1939"/>
      <c r="D6" s="1939"/>
      <c r="E6" s="1940">
        <v>12</v>
      </c>
      <c r="F6" s="3507">
        <v>2253</v>
      </c>
      <c r="G6" s="518">
        <v>9444</v>
      </c>
      <c r="H6" s="518">
        <v>10666</v>
      </c>
      <c r="I6" s="518">
        <v>20110</v>
      </c>
      <c r="J6" s="344"/>
      <c r="K6" s="344"/>
    </row>
    <row r="7" spans="1:11" s="343" customFormat="1" ht="17.25" customHeight="1">
      <c r="A7" s="1942">
        <v>4</v>
      </c>
      <c r="B7" s="1939">
        <v>10</v>
      </c>
      <c r="C7" s="1939"/>
      <c r="D7" s="1939"/>
      <c r="E7" s="1940">
        <v>12</v>
      </c>
      <c r="F7" s="3506">
        <v>2295</v>
      </c>
      <c r="G7" s="1943">
        <v>9915</v>
      </c>
      <c r="H7" s="1943">
        <v>11264</v>
      </c>
      <c r="I7" s="1943">
        <f>G7+H7</f>
        <v>21179</v>
      </c>
      <c r="J7" s="344"/>
      <c r="K7" s="344"/>
    </row>
    <row r="8" spans="1:11" s="343" customFormat="1" ht="17.25" customHeight="1">
      <c r="A8" s="1938">
        <v>5</v>
      </c>
      <c r="B8" s="1939">
        <v>10</v>
      </c>
      <c r="C8" s="1939"/>
      <c r="D8" s="1939"/>
      <c r="E8" s="1940">
        <v>12</v>
      </c>
      <c r="F8" s="2787">
        <v>2272</v>
      </c>
      <c r="G8" s="2787">
        <v>16679</v>
      </c>
      <c r="H8" s="2787">
        <v>17972</v>
      </c>
      <c r="I8" s="2787">
        <v>34651</v>
      </c>
      <c r="J8" s="344"/>
      <c r="K8" s="344"/>
    </row>
    <row r="9" spans="1:11" s="343" customFormat="1" ht="18.75" customHeight="1">
      <c r="A9" s="4056">
        <v>6</v>
      </c>
      <c r="B9" s="1939">
        <v>9</v>
      </c>
      <c r="C9" s="1939"/>
      <c r="D9" s="1939"/>
      <c r="E9" s="1940">
        <v>11</v>
      </c>
      <c r="F9" s="4059">
        <v>2075</v>
      </c>
      <c r="G9" s="2750">
        <v>17388</v>
      </c>
      <c r="H9" s="2750">
        <v>19032</v>
      </c>
      <c r="I9" s="2750">
        <v>36420</v>
      </c>
      <c r="J9" s="344"/>
      <c r="K9" s="344"/>
    </row>
    <row r="10" spans="1:11" s="343" customFormat="1" ht="39" customHeight="1">
      <c r="A10" s="6008" t="s">
        <v>7124</v>
      </c>
      <c r="B10" s="6008"/>
      <c r="C10" s="6008"/>
      <c r="D10" s="6008"/>
      <c r="E10" s="5326"/>
      <c r="F10" s="6009" t="s">
        <v>6864</v>
      </c>
      <c r="G10" s="6008"/>
      <c r="H10" s="6008"/>
      <c r="I10" s="6008"/>
      <c r="J10" s="344"/>
      <c r="K10" s="344"/>
    </row>
    <row r="11" spans="1:11" s="343" customFormat="1" ht="45" customHeight="1">
      <c r="A11" s="1945" t="s">
        <v>1723</v>
      </c>
      <c r="B11" s="1946" t="s">
        <v>1719</v>
      </c>
      <c r="C11" s="3958" t="s">
        <v>1697</v>
      </c>
      <c r="D11" s="3958" t="s">
        <v>1699</v>
      </c>
      <c r="E11" s="4359"/>
      <c r="F11" s="4362">
        <v>243</v>
      </c>
      <c r="G11" s="1545">
        <v>1640</v>
      </c>
      <c r="H11" s="1545">
        <v>1746</v>
      </c>
      <c r="I11" s="2308">
        <v>3386</v>
      </c>
      <c r="J11" s="344"/>
      <c r="K11" s="348"/>
    </row>
    <row r="12" spans="1:11" s="343" customFormat="1" ht="45" customHeight="1">
      <c r="A12" s="1944" t="s">
        <v>1722</v>
      </c>
      <c r="B12" s="1947" t="s">
        <v>1719</v>
      </c>
      <c r="C12" s="1938" t="s">
        <v>1715</v>
      </c>
      <c r="D12" s="1938" t="s">
        <v>1721</v>
      </c>
      <c r="E12" s="4360"/>
      <c r="F12" s="4363">
        <v>48</v>
      </c>
      <c r="G12" s="804">
        <v>234</v>
      </c>
      <c r="H12" s="804">
        <v>246</v>
      </c>
      <c r="I12" s="518">
        <v>480</v>
      </c>
      <c r="J12" s="344"/>
      <c r="K12" s="344"/>
    </row>
    <row r="13" spans="1:11" s="343" customFormat="1" ht="45" customHeight="1">
      <c r="A13" s="1944" t="s">
        <v>1720</v>
      </c>
      <c r="B13" s="1947" t="s">
        <v>1719</v>
      </c>
      <c r="C13" s="1938" t="s">
        <v>1718</v>
      </c>
      <c r="D13" s="1938" t="s">
        <v>1699</v>
      </c>
      <c r="E13" s="4360"/>
      <c r="F13" s="4364">
        <v>235</v>
      </c>
      <c r="G13" s="804">
        <v>3095</v>
      </c>
      <c r="H13" s="804">
        <v>3350</v>
      </c>
      <c r="I13" s="518">
        <v>6445</v>
      </c>
      <c r="J13" s="344"/>
      <c r="K13" s="344"/>
    </row>
    <row r="14" spans="1:11" s="343" customFormat="1" ht="45" customHeight="1">
      <c r="A14" s="1944" t="s">
        <v>1717</v>
      </c>
      <c r="B14" s="1948" t="s">
        <v>1716</v>
      </c>
      <c r="C14" s="1938" t="s">
        <v>1715</v>
      </c>
      <c r="D14" s="1938" t="s">
        <v>1699</v>
      </c>
      <c r="E14" s="4360"/>
      <c r="F14" s="4364">
        <v>231</v>
      </c>
      <c r="G14" s="804">
        <v>3963</v>
      </c>
      <c r="H14" s="804">
        <v>4098</v>
      </c>
      <c r="I14" s="518">
        <v>8061</v>
      </c>
      <c r="J14" s="344"/>
      <c r="K14" s="344"/>
    </row>
    <row r="15" spans="1:11" s="343" customFormat="1" ht="45" customHeight="1">
      <c r="A15" s="1949" t="s">
        <v>1714</v>
      </c>
      <c r="B15" s="1950" t="s">
        <v>1713</v>
      </c>
      <c r="C15" s="1942" t="s">
        <v>1712</v>
      </c>
      <c r="D15" s="1938" t="s">
        <v>1711</v>
      </c>
      <c r="E15" s="4360"/>
      <c r="F15" s="4364">
        <v>156</v>
      </c>
      <c r="G15" s="4365">
        <v>1484</v>
      </c>
      <c r="H15" s="4365">
        <v>1706</v>
      </c>
      <c r="I15" s="804">
        <v>3190</v>
      </c>
      <c r="J15" s="344"/>
      <c r="K15" s="344"/>
    </row>
    <row r="16" spans="1:11" s="343" customFormat="1" ht="45" customHeight="1">
      <c r="A16" s="1951" t="s">
        <v>1710</v>
      </c>
      <c r="B16" s="1952" t="s">
        <v>1709</v>
      </c>
      <c r="C16" s="1942" t="s">
        <v>1697</v>
      </c>
      <c r="D16" s="1938" t="s">
        <v>1699</v>
      </c>
      <c r="E16" s="4360"/>
      <c r="F16" s="4363">
        <v>236</v>
      </c>
      <c r="G16" s="4366">
        <v>1916</v>
      </c>
      <c r="H16" s="4366">
        <v>2521</v>
      </c>
      <c r="I16" s="518">
        <v>4437</v>
      </c>
      <c r="J16" s="344"/>
      <c r="K16" s="344"/>
    </row>
    <row r="17" spans="1:11" s="343" customFormat="1" ht="45" customHeight="1">
      <c r="A17" s="1951" t="s">
        <v>1708</v>
      </c>
      <c r="B17" s="1950" t="s">
        <v>1707</v>
      </c>
      <c r="C17" s="1942" t="s">
        <v>1697</v>
      </c>
      <c r="D17" s="1938" t="s">
        <v>1706</v>
      </c>
      <c r="E17" s="4360"/>
      <c r="F17" s="4363">
        <v>161</v>
      </c>
      <c r="G17" s="4366">
        <v>291</v>
      </c>
      <c r="H17" s="4366">
        <v>316</v>
      </c>
      <c r="I17" s="518">
        <v>607</v>
      </c>
      <c r="J17" s="344"/>
      <c r="K17" s="344"/>
    </row>
    <row r="18" spans="1:11" s="343" customFormat="1" ht="45" customHeight="1">
      <c r="A18" s="1949" t="s">
        <v>1705</v>
      </c>
      <c r="B18" s="1950" t="s">
        <v>1704</v>
      </c>
      <c r="C18" s="1942" t="s">
        <v>1697</v>
      </c>
      <c r="D18" s="1938" t="s">
        <v>1701</v>
      </c>
      <c r="E18" s="4360"/>
      <c r="F18" s="4364">
        <v>233</v>
      </c>
      <c r="G18" s="804">
        <v>3460</v>
      </c>
      <c r="H18" s="804">
        <v>3657</v>
      </c>
      <c r="I18" s="518">
        <v>7117</v>
      </c>
      <c r="J18" s="344"/>
      <c r="K18" s="344"/>
    </row>
    <row r="19" spans="1:11" s="343" customFormat="1" ht="45" customHeight="1">
      <c r="A19" s="1949" t="s">
        <v>1703</v>
      </c>
      <c r="B19" s="1950" t="s">
        <v>1702</v>
      </c>
      <c r="C19" s="1942" t="s">
        <v>1697</v>
      </c>
      <c r="D19" s="1938" t="s">
        <v>1701</v>
      </c>
      <c r="E19" s="4360"/>
      <c r="F19" s="4364">
        <v>248</v>
      </c>
      <c r="G19" s="804">
        <v>848</v>
      </c>
      <c r="H19" s="804">
        <v>885</v>
      </c>
      <c r="I19" s="518">
        <v>1733</v>
      </c>
      <c r="J19" s="344"/>
      <c r="K19" s="344"/>
    </row>
    <row r="20" spans="1:11" s="343" customFormat="1" ht="45" customHeight="1">
      <c r="A20" s="1949" t="s">
        <v>1700</v>
      </c>
      <c r="B20" s="1950" t="s">
        <v>7123</v>
      </c>
      <c r="C20" s="1942" t="s">
        <v>1697</v>
      </c>
      <c r="D20" s="1938" t="s">
        <v>1699</v>
      </c>
      <c r="E20" s="4360"/>
      <c r="F20" s="4364">
        <v>239</v>
      </c>
      <c r="G20" s="804">
        <v>436</v>
      </c>
      <c r="H20" s="804">
        <v>485</v>
      </c>
      <c r="I20" s="518">
        <v>921</v>
      </c>
      <c r="J20" s="344"/>
      <c r="K20" s="344"/>
    </row>
    <row r="21" spans="1:11" ht="45" customHeight="1">
      <c r="A21" s="1953" t="s">
        <v>1698</v>
      </c>
      <c r="B21" s="1954" t="s">
        <v>7123</v>
      </c>
      <c r="C21" s="4056" t="s">
        <v>1697</v>
      </c>
      <c r="D21" s="1955" t="s">
        <v>1696</v>
      </c>
      <c r="E21" s="4361"/>
      <c r="F21" s="4367">
        <v>45</v>
      </c>
      <c r="G21" s="4368">
        <v>21</v>
      </c>
      <c r="H21" s="4368">
        <v>22</v>
      </c>
      <c r="I21" s="2750">
        <v>43</v>
      </c>
      <c r="J21" s="470"/>
      <c r="K21" s="470"/>
    </row>
    <row r="22" spans="1:11">
      <c r="G22" s="448"/>
      <c r="H22" s="470"/>
      <c r="I22" s="768" t="s">
        <v>6870</v>
      </c>
      <c r="J22" s="470"/>
      <c r="K22" s="470"/>
    </row>
    <row r="23" spans="1:11">
      <c r="H23" s="470"/>
      <c r="I23" s="470"/>
      <c r="J23" s="470"/>
      <c r="K23" s="470"/>
    </row>
    <row r="25" spans="1:11">
      <c r="C25" s="364"/>
    </row>
  </sheetData>
  <mergeCells count="10">
    <mergeCell ref="A10:E10"/>
    <mergeCell ref="F10:I10"/>
    <mergeCell ref="A2:A4"/>
    <mergeCell ref="B2:I2"/>
    <mergeCell ref="B3:B4"/>
    <mergeCell ref="C3:C4"/>
    <mergeCell ref="D3:D4"/>
    <mergeCell ref="E3:E4"/>
    <mergeCell ref="F3:F4"/>
    <mergeCell ref="G3:I3"/>
  </mergeCells>
  <phoneticPr fontId="2"/>
  <hyperlinks>
    <hyperlink ref="K2" location="目次!F111" display="目　次" xr:uid="{00000000-0004-0000-6000-000000000000}"/>
  </hyperlinks>
  <pageMargins left="0.86614173228346458" right="0.86614173228346458" top="0.98425196850393704" bottom="0.94488188976377963" header="0.51181102362204722" footer="0.51181102362204722"/>
  <pageSetup paperSize="9" scale="98" orientation="portrait"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E30"/>
  <sheetViews>
    <sheetView showGridLines="0" workbookViewId="0">
      <selection activeCell="E2" sqref="E2"/>
    </sheetView>
  </sheetViews>
  <sheetFormatPr defaultRowHeight="13.5"/>
  <cols>
    <col min="1" max="1" width="15.25" style="365" customWidth="1"/>
    <col min="2" max="3" width="20.625" style="365" customWidth="1"/>
    <col min="4" max="4" width="9" style="364"/>
    <col min="5" max="5" width="10.75" style="364" customWidth="1"/>
    <col min="6" max="16384" width="9" style="364"/>
  </cols>
  <sheetData>
    <row r="1" spans="1:5" ht="15" thickBot="1">
      <c r="A1" s="1488" t="s">
        <v>1737</v>
      </c>
      <c r="B1" s="840"/>
      <c r="C1" s="363" t="s">
        <v>879</v>
      </c>
      <c r="D1" s="470"/>
      <c r="E1" s="470"/>
    </row>
    <row r="2" spans="1:5" s="343" customFormat="1" ht="18.75">
      <c r="A2" s="5257" t="s">
        <v>1736</v>
      </c>
      <c r="B2" s="5259" t="s">
        <v>1735</v>
      </c>
      <c r="C2" s="5325"/>
      <c r="D2" s="344"/>
      <c r="E2" s="589" t="s">
        <v>8125</v>
      </c>
    </row>
    <row r="3" spans="1:5" s="343" customFormat="1" ht="27">
      <c r="A3" s="5258"/>
      <c r="B3" s="1599" t="s">
        <v>876</v>
      </c>
      <c r="C3" s="3952" t="s">
        <v>875</v>
      </c>
      <c r="D3" s="344"/>
      <c r="E3" s="344"/>
    </row>
    <row r="4" spans="1:5" s="371" customFormat="1" ht="19.5" customHeight="1">
      <c r="A4" s="2539">
        <v>2</v>
      </c>
      <c r="B4" s="2543">
        <v>952</v>
      </c>
      <c r="C4" s="2543">
        <v>1447</v>
      </c>
      <c r="D4" s="4369"/>
      <c r="E4" s="4369"/>
    </row>
    <row r="5" spans="1:5" s="371" customFormat="1" ht="19.5" customHeight="1">
      <c r="A5" s="2540">
        <v>3</v>
      </c>
      <c r="B5" s="2541">
        <v>937</v>
      </c>
      <c r="C5" s="2541">
        <v>1422</v>
      </c>
      <c r="D5" s="4369"/>
      <c r="E5" s="4369"/>
    </row>
    <row r="6" spans="1:5" s="371" customFormat="1" ht="19.5" customHeight="1">
      <c r="A6" s="2538">
        <v>4</v>
      </c>
      <c r="B6" s="2542">
        <v>904</v>
      </c>
      <c r="C6" s="2542">
        <v>1355</v>
      </c>
      <c r="D6" s="4369"/>
      <c r="E6" s="4369"/>
    </row>
    <row r="7" spans="1:5" s="371" customFormat="1" ht="19.5" customHeight="1">
      <c r="A7" s="2540">
        <v>5</v>
      </c>
      <c r="B7" s="2541">
        <v>852</v>
      </c>
      <c r="C7" s="2541">
        <v>1267</v>
      </c>
      <c r="D7" s="4369"/>
      <c r="E7" s="4369"/>
    </row>
    <row r="8" spans="1:5" s="371" customFormat="1" ht="19.5" customHeight="1">
      <c r="A8" s="4371">
        <v>6</v>
      </c>
      <c r="B8" s="4372">
        <v>820</v>
      </c>
      <c r="C8" s="4372">
        <v>1243</v>
      </c>
      <c r="D8" s="4369"/>
      <c r="E8" s="4369"/>
    </row>
    <row r="9" spans="1:5">
      <c r="A9" s="4370"/>
      <c r="B9" s="1624"/>
      <c r="C9" s="768" t="s">
        <v>6818</v>
      </c>
      <c r="D9" s="470"/>
      <c r="E9" s="470"/>
    </row>
    <row r="10" spans="1:5">
      <c r="D10" s="470"/>
      <c r="E10" s="470"/>
    </row>
    <row r="12" spans="1:5">
      <c r="A12" s="369"/>
      <c r="B12" s="369"/>
      <c r="C12" s="369"/>
    </row>
    <row r="13" spans="1:5">
      <c r="A13" s="369"/>
      <c r="B13" s="370"/>
      <c r="C13" s="370"/>
    </row>
    <row r="14" spans="1:5">
      <c r="A14" s="369"/>
      <c r="B14" s="369"/>
      <c r="C14" s="369"/>
    </row>
    <row r="15" spans="1:5">
      <c r="A15" s="369"/>
      <c r="B15" s="369"/>
      <c r="C15" s="369"/>
    </row>
    <row r="16" spans="1:5">
      <c r="A16" s="369"/>
      <c r="B16" s="369"/>
      <c r="C16" s="369"/>
    </row>
    <row r="17" spans="1:3">
      <c r="A17" s="369"/>
      <c r="B17" s="369"/>
      <c r="C17" s="369"/>
    </row>
    <row r="18" spans="1:3">
      <c r="A18" s="369"/>
      <c r="B18" s="369"/>
      <c r="C18" s="369"/>
    </row>
    <row r="19" spans="1:3">
      <c r="A19" s="369"/>
      <c r="B19" s="369"/>
      <c r="C19" s="369"/>
    </row>
    <row r="20" spans="1:3">
      <c r="A20" s="369"/>
      <c r="B20" s="369"/>
      <c r="C20" s="369"/>
    </row>
    <row r="21" spans="1:3">
      <c r="A21" s="369"/>
      <c r="B21" s="369"/>
      <c r="C21" s="369"/>
    </row>
    <row r="22" spans="1:3">
      <c r="A22" s="369"/>
      <c r="B22" s="369"/>
      <c r="C22" s="369"/>
    </row>
    <row r="23" spans="1:3">
      <c r="A23" s="369"/>
      <c r="B23" s="369"/>
      <c r="C23" s="369"/>
    </row>
    <row r="24" spans="1:3">
      <c r="A24" s="369"/>
      <c r="B24" s="369"/>
      <c r="C24" s="369"/>
    </row>
    <row r="25" spans="1:3">
      <c r="A25" s="369"/>
      <c r="B25" s="369"/>
      <c r="C25" s="369"/>
    </row>
    <row r="26" spans="1:3">
      <c r="A26" s="369"/>
      <c r="B26" s="369"/>
      <c r="C26" s="369"/>
    </row>
    <row r="27" spans="1:3">
      <c r="A27" s="369"/>
      <c r="B27" s="369"/>
      <c r="C27" s="369"/>
    </row>
    <row r="28" spans="1:3">
      <c r="A28" s="369"/>
      <c r="B28" s="369"/>
      <c r="C28" s="369"/>
    </row>
    <row r="29" spans="1:3">
      <c r="A29" s="369"/>
      <c r="B29" s="369"/>
      <c r="C29" s="369"/>
    </row>
    <row r="30" spans="1:3">
      <c r="A30" s="369"/>
      <c r="B30" s="369"/>
      <c r="C30" s="369"/>
    </row>
  </sheetData>
  <mergeCells count="2">
    <mergeCell ref="A2:A3"/>
    <mergeCell ref="B2:C2"/>
  </mergeCells>
  <phoneticPr fontId="2"/>
  <hyperlinks>
    <hyperlink ref="E2" location="目次!F112" display="目　次" xr:uid="{00000000-0004-0000-6100-000000000000}"/>
  </hyperlinks>
  <pageMargins left="0.86614173228346458" right="0.86614173228346458" top="0.70866141732283472" bottom="0.98425196850393704" header="0.51181102362204722" footer="0.51181102362204722"/>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238</vt:i4>
      </vt:variant>
      <vt:variant>
        <vt:lpstr>名前付き一覧</vt:lpstr>
      </vt:variant>
      <vt:variant>
        <vt:i4>146</vt:i4>
      </vt:variant>
    </vt:vector>
  </HeadingPairs>
  <TitlesOfParts>
    <vt:vector size="384" baseType="lpstr">
      <vt:lpstr>目次</vt:lpstr>
      <vt:lpstr>各課照会用</vt:lpstr>
      <vt:lpstr>1</vt:lpstr>
      <vt:lpstr>2</vt:lpstr>
      <vt:lpstr>3</vt:lpstr>
      <vt:lpstr>4</vt:lpstr>
      <vt:lpstr>6</vt:lpstr>
      <vt:lpstr>地区ごとの地図</vt:lpstr>
      <vt:lpstr>7</vt:lpstr>
      <vt:lpstr>８ </vt:lpstr>
      <vt:lpstr>10 </vt:lpstr>
      <vt:lpstr>11  </vt:lpstr>
      <vt:lpstr>12</vt:lpstr>
      <vt:lpstr>14 </vt:lpstr>
      <vt:lpstr>15 </vt:lpstr>
      <vt:lpstr>16</vt:lpstr>
      <vt:lpstr>17</vt:lpstr>
      <vt:lpstr>18</vt:lpstr>
      <vt:lpstr>19-1</vt:lpstr>
      <vt:lpstr>19-2</vt:lpstr>
      <vt:lpstr>20</vt:lpstr>
      <vt:lpstr>21</vt:lpstr>
      <vt:lpstr>22</vt:lpstr>
      <vt:lpstr>23</vt:lpstr>
      <vt:lpstr>24</vt:lpstr>
      <vt:lpstr>25</vt:lpstr>
      <vt:lpstr>26</vt:lpstr>
      <vt:lpstr>27</vt:lpstr>
      <vt:lpstr>28</vt:lpstr>
      <vt:lpstr>29</vt:lpstr>
      <vt:lpstr>30</vt:lpstr>
      <vt:lpstr>31</vt:lpstr>
      <vt:lpstr>35</vt:lpstr>
      <vt:lpstr>39 </vt:lpstr>
      <vt:lpstr>40 </vt:lpstr>
      <vt:lpstr>41</vt:lpstr>
      <vt:lpstr>43-1</vt:lpstr>
      <vt:lpstr>43-2</vt:lpstr>
      <vt:lpstr>44 </vt:lpstr>
      <vt:lpstr>45-1</vt:lpstr>
      <vt:lpstr>45-2</vt:lpstr>
      <vt:lpstr>46-1</vt:lpstr>
      <vt:lpstr>46-3</vt:lpstr>
      <vt:lpstr>47</vt:lpstr>
      <vt:lpstr>48 </vt:lpstr>
      <vt:lpstr>49</vt:lpstr>
      <vt:lpstr>52</vt:lpstr>
      <vt:lpstr>53</vt:lpstr>
      <vt:lpstr>54</vt:lpstr>
      <vt:lpstr>55</vt:lpstr>
      <vt:lpstr>56-1 </vt:lpstr>
      <vt:lpstr>56-2 </vt:lpstr>
      <vt:lpstr>58</vt:lpstr>
      <vt:lpstr>59 </vt:lpstr>
      <vt:lpstr>60 </vt:lpstr>
      <vt:lpstr>61 </vt:lpstr>
      <vt:lpstr>62 </vt:lpstr>
      <vt:lpstr>63 </vt:lpstr>
      <vt:lpstr>64</vt:lpstr>
      <vt:lpstr>65</vt:lpstr>
      <vt:lpstr>66</vt:lpstr>
      <vt:lpstr>67</vt:lpstr>
      <vt:lpstr>68 </vt:lpstr>
      <vt:lpstr>69</vt:lpstr>
      <vt:lpstr>69-2（イ）</vt:lpstr>
      <vt:lpstr>69-2（ロ)</vt:lpstr>
      <vt:lpstr>69-2(ハ）</vt:lpstr>
      <vt:lpstr>69-2(二)</vt:lpstr>
      <vt:lpstr>70</vt:lpstr>
      <vt:lpstr>71</vt:lpstr>
      <vt:lpstr>72</vt:lpstr>
      <vt:lpstr>73-1</vt:lpstr>
      <vt:lpstr>73-2 </vt:lpstr>
      <vt:lpstr>74-1 </vt:lpstr>
      <vt:lpstr>74-2 </vt:lpstr>
      <vt:lpstr>75</vt:lpstr>
      <vt:lpstr>76</vt:lpstr>
      <vt:lpstr>77-1 </vt:lpstr>
      <vt:lpstr>77-2 </vt:lpstr>
      <vt:lpstr>78</vt:lpstr>
      <vt:lpstr>79</vt:lpstr>
      <vt:lpstr>80</vt:lpstr>
      <vt:lpstr>81 </vt:lpstr>
      <vt:lpstr>82</vt:lpstr>
      <vt:lpstr>83</vt:lpstr>
      <vt:lpstr>84</vt:lpstr>
      <vt:lpstr>85</vt:lpstr>
      <vt:lpstr>86-1</vt:lpstr>
      <vt:lpstr>86-2 </vt:lpstr>
      <vt:lpstr>86-3</vt:lpstr>
      <vt:lpstr>87</vt:lpstr>
      <vt:lpstr>88 </vt:lpstr>
      <vt:lpstr>89</vt:lpstr>
      <vt:lpstr>90 </vt:lpstr>
      <vt:lpstr>91</vt:lpstr>
      <vt:lpstr>92</vt:lpstr>
      <vt:lpstr>93-1 </vt:lpstr>
      <vt:lpstr>93-2 </vt:lpstr>
      <vt:lpstr>94-1 </vt:lpstr>
      <vt:lpstr>94-2 </vt:lpstr>
      <vt:lpstr>95 </vt:lpstr>
      <vt:lpstr>96</vt:lpstr>
      <vt:lpstr>98 </vt:lpstr>
      <vt:lpstr>99 </vt:lpstr>
      <vt:lpstr>100</vt:lpstr>
      <vt:lpstr>101</vt:lpstr>
      <vt:lpstr>103</vt:lpstr>
      <vt:lpstr>104 </vt:lpstr>
      <vt:lpstr>105</vt:lpstr>
      <vt:lpstr>106</vt:lpstr>
      <vt:lpstr>107</vt:lpstr>
      <vt:lpstr>109</vt:lpstr>
      <vt:lpstr>114 </vt:lpstr>
      <vt:lpstr>115-1</vt:lpstr>
      <vt:lpstr>115-2 </vt:lpstr>
      <vt:lpstr>115-3 </vt:lpstr>
      <vt:lpstr>115-4 </vt:lpstr>
      <vt:lpstr>116</vt:lpstr>
      <vt:lpstr>117 </vt:lpstr>
      <vt:lpstr>118</vt:lpstr>
      <vt:lpstr>119</vt:lpstr>
      <vt:lpstr>128</vt:lpstr>
      <vt:lpstr>129</vt:lpstr>
      <vt:lpstr>130</vt:lpstr>
      <vt:lpstr>131 </vt:lpstr>
      <vt:lpstr>132 </vt:lpstr>
      <vt:lpstr>133 </vt:lpstr>
      <vt:lpstr>134 </vt:lpstr>
      <vt:lpstr>135 </vt:lpstr>
      <vt:lpstr>136 </vt:lpstr>
      <vt:lpstr>137 </vt:lpstr>
      <vt:lpstr>138  </vt:lpstr>
      <vt:lpstr>139 </vt:lpstr>
      <vt:lpstr>140 </vt:lpstr>
      <vt:lpstr>141</vt:lpstr>
      <vt:lpstr>142 </vt:lpstr>
      <vt:lpstr>143</vt:lpstr>
      <vt:lpstr>144</vt:lpstr>
      <vt:lpstr>145</vt:lpstr>
      <vt:lpstr>146</vt:lpstr>
      <vt:lpstr>147</vt:lpstr>
      <vt:lpstr>148 </vt:lpstr>
      <vt:lpstr>149</vt:lpstr>
      <vt:lpstr>150</vt:lpstr>
      <vt:lpstr>151 </vt:lpstr>
      <vt:lpstr>152 </vt:lpstr>
      <vt:lpstr>153 </vt:lpstr>
      <vt:lpstr>154 </vt:lpstr>
      <vt:lpstr>155 </vt:lpstr>
      <vt:lpstr>156 </vt:lpstr>
      <vt:lpstr>157 </vt:lpstr>
      <vt:lpstr>158 </vt:lpstr>
      <vt:lpstr>159-1 </vt:lpstr>
      <vt:lpstr>159-2 </vt:lpstr>
      <vt:lpstr>160 </vt:lpstr>
      <vt:lpstr>161</vt:lpstr>
      <vt:lpstr>162 </vt:lpstr>
      <vt:lpstr>163 </vt:lpstr>
      <vt:lpstr>164 </vt:lpstr>
      <vt:lpstr>165 </vt:lpstr>
      <vt:lpstr>166</vt:lpstr>
      <vt:lpstr>167</vt:lpstr>
      <vt:lpstr>168</vt:lpstr>
      <vt:lpstr>174-1</vt:lpstr>
      <vt:lpstr>174-2（１）</vt:lpstr>
      <vt:lpstr>174-2（２）ア </vt:lpstr>
      <vt:lpstr>174-2（２）イ </vt:lpstr>
      <vt:lpstr>174-2（３）</vt:lpstr>
      <vt:lpstr>175-1 </vt:lpstr>
      <vt:lpstr>175-2</vt:lpstr>
      <vt:lpstr>176</vt:lpstr>
      <vt:lpstr>177</vt:lpstr>
      <vt:lpstr>178</vt:lpstr>
      <vt:lpstr>179  </vt:lpstr>
      <vt:lpstr>180 </vt:lpstr>
      <vt:lpstr>181</vt:lpstr>
      <vt:lpstr>182 </vt:lpstr>
      <vt:lpstr>183</vt:lpstr>
      <vt:lpstr>185</vt:lpstr>
      <vt:lpstr>186 </vt:lpstr>
      <vt:lpstr>187 </vt:lpstr>
      <vt:lpstr>188 </vt:lpstr>
      <vt:lpstr>189 </vt:lpstr>
      <vt:lpstr>190</vt:lpstr>
      <vt:lpstr>191</vt:lpstr>
      <vt:lpstr>192 </vt:lpstr>
      <vt:lpstr>193  </vt:lpstr>
      <vt:lpstr>194 </vt:lpstr>
      <vt:lpstr>195</vt:lpstr>
      <vt:lpstr>196</vt:lpstr>
      <vt:lpstr>197 </vt:lpstr>
      <vt:lpstr>198 </vt:lpstr>
      <vt:lpstr>199</vt:lpstr>
      <vt:lpstr>200</vt:lpstr>
      <vt:lpstr>201 </vt:lpstr>
      <vt:lpstr>202</vt:lpstr>
      <vt:lpstr>203</vt:lpstr>
      <vt:lpstr>204</vt:lpstr>
      <vt:lpstr>205</vt:lpstr>
      <vt:lpstr>206 </vt:lpstr>
      <vt:lpstr>216</vt:lpstr>
      <vt:lpstr>217</vt:lpstr>
      <vt:lpstr>218 </vt:lpstr>
      <vt:lpstr>219  </vt:lpstr>
      <vt:lpstr>221-1</vt:lpstr>
      <vt:lpstr>221-2</vt:lpstr>
      <vt:lpstr>222-1</vt:lpstr>
      <vt:lpstr>222-2</vt:lpstr>
      <vt:lpstr>223-1</vt:lpstr>
      <vt:lpstr>223-2</vt:lpstr>
      <vt:lpstr>224-1</vt:lpstr>
      <vt:lpstr>224 -2</vt:lpstr>
      <vt:lpstr>225-1</vt:lpstr>
      <vt:lpstr>225-2</vt:lpstr>
      <vt:lpstr>226 -1</vt:lpstr>
      <vt:lpstr>226 -2</vt:lpstr>
      <vt:lpstr>228 </vt:lpstr>
      <vt:lpstr>229 </vt:lpstr>
      <vt:lpstr>230 </vt:lpstr>
      <vt:lpstr>231</vt:lpstr>
      <vt:lpstr>232 </vt:lpstr>
      <vt:lpstr>233</vt:lpstr>
      <vt:lpstr>234</vt:lpstr>
      <vt:lpstr>235-1 </vt:lpstr>
      <vt:lpstr>235-2</vt:lpstr>
      <vt:lpstr>236</vt:lpstr>
      <vt:lpstr>237 </vt:lpstr>
      <vt:lpstr>238 </vt:lpstr>
      <vt:lpstr>241</vt:lpstr>
      <vt:lpstr>242</vt:lpstr>
      <vt:lpstr>243</vt:lpstr>
      <vt:lpstr>244-1</vt:lpstr>
      <vt:lpstr>244 -2</vt:lpstr>
      <vt:lpstr>246</vt:lpstr>
      <vt:lpstr>247</vt:lpstr>
      <vt:lpstr>249</vt:lpstr>
      <vt:lpstr>Sheet1</vt:lpstr>
      <vt:lpstr>Sheet2</vt:lpstr>
      <vt:lpstr>'75'!OLE_LINK1</vt:lpstr>
      <vt:lpstr>'75'!OLE_LINK15</vt:lpstr>
      <vt:lpstr>'75'!OLE_LINK3</vt:lpstr>
      <vt:lpstr>'75'!OLE_LINK52</vt:lpstr>
      <vt:lpstr>'75'!OLE_LINK7</vt:lpstr>
      <vt:lpstr>'1'!Print_Area</vt:lpstr>
      <vt:lpstr>'10 '!Print_Area</vt:lpstr>
      <vt:lpstr>'11  '!Print_Area</vt:lpstr>
      <vt:lpstr>'115-1'!Print_Area</vt:lpstr>
      <vt:lpstr>'115-3 '!Print_Area</vt:lpstr>
      <vt:lpstr>'115-4 '!Print_Area</vt:lpstr>
      <vt:lpstr>'12'!Print_Area</vt:lpstr>
      <vt:lpstr>'128'!Print_Area</vt:lpstr>
      <vt:lpstr>'129'!Print_Area</vt:lpstr>
      <vt:lpstr>'131 '!Print_Area</vt:lpstr>
      <vt:lpstr>'132 '!Print_Area</vt:lpstr>
      <vt:lpstr>'133 '!Print_Area</vt:lpstr>
      <vt:lpstr>'134 '!Print_Area</vt:lpstr>
      <vt:lpstr>'135 '!Print_Area</vt:lpstr>
      <vt:lpstr>'136 '!Print_Area</vt:lpstr>
      <vt:lpstr>'137 '!Print_Area</vt:lpstr>
      <vt:lpstr>'138  '!Print_Area</vt:lpstr>
      <vt:lpstr>'139 '!Print_Area</vt:lpstr>
      <vt:lpstr>'14 '!Print_Area</vt:lpstr>
      <vt:lpstr>'140 '!Print_Area</vt:lpstr>
      <vt:lpstr>'144'!Print_Area</vt:lpstr>
      <vt:lpstr>'145'!Print_Area</vt:lpstr>
      <vt:lpstr>'16'!Print_Area</vt:lpstr>
      <vt:lpstr>'162 '!Print_Area</vt:lpstr>
      <vt:lpstr>'17'!Print_Area</vt:lpstr>
      <vt:lpstr>'174-2（１）'!Print_Area</vt:lpstr>
      <vt:lpstr>'174-2（２）ア '!Print_Area</vt:lpstr>
      <vt:lpstr>'175-1 '!Print_Area</vt:lpstr>
      <vt:lpstr>'176'!Print_Area</vt:lpstr>
      <vt:lpstr>'177'!Print_Area</vt:lpstr>
      <vt:lpstr>'178'!Print_Area</vt:lpstr>
      <vt:lpstr>'18'!Print_Area</vt:lpstr>
      <vt:lpstr>'180 '!Print_Area</vt:lpstr>
      <vt:lpstr>'181'!Print_Area</vt:lpstr>
      <vt:lpstr>'182 '!Print_Area</vt:lpstr>
      <vt:lpstr>'19-1'!Print_Area</vt:lpstr>
      <vt:lpstr>'19-2'!Print_Area</vt:lpstr>
      <vt:lpstr>'195'!Print_Area</vt:lpstr>
      <vt:lpstr>'196'!Print_Area</vt:lpstr>
      <vt:lpstr>'199'!Print_Area</vt:lpstr>
      <vt:lpstr>'2'!Print_Area</vt:lpstr>
      <vt:lpstr>'20'!Print_Area</vt:lpstr>
      <vt:lpstr>'200'!Print_Area</vt:lpstr>
      <vt:lpstr>'201 '!Print_Area</vt:lpstr>
      <vt:lpstr>'202'!Print_Area</vt:lpstr>
      <vt:lpstr>'204'!Print_Area</vt:lpstr>
      <vt:lpstr>'205'!Print_Area</vt:lpstr>
      <vt:lpstr>'206 '!Print_Area</vt:lpstr>
      <vt:lpstr>'21'!Print_Area</vt:lpstr>
      <vt:lpstr>'216'!Print_Area</vt:lpstr>
      <vt:lpstr>'217'!Print_Area</vt:lpstr>
      <vt:lpstr>'218 '!Print_Area</vt:lpstr>
      <vt:lpstr>'219  '!Print_Area</vt:lpstr>
      <vt:lpstr>'22'!Print_Area</vt:lpstr>
      <vt:lpstr>'221-1'!Print_Area</vt:lpstr>
      <vt:lpstr>'221-2'!Print_Area</vt:lpstr>
      <vt:lpstr>'222-1'!Print_Area</vt:lpstr>
      <vt:lpstr>'222-2'!Print_Area</vt:lpstr>
      <vt:lpstr>'223-1'!Print_Area</vt:lpstr>
      <vt:lpstr>'223-2'!Print_Area</vt:lpstr>
      <vt:lpstr>'224 -2'!Print_Area</vt:lpstr>
      <vt:lpstr>'224-1'!Print_Area</vt:lpstr>
      <vt:lpstr>'225-1'!Print_Area</vt:lpstr>
      <vt:lpstr>'225-2'!Print_Area</vt:lpstr>
      <vt:lpstr>'226 -1'!Print_Area</vt:lpstr>
      <vt:lpstr>'226 -2'!Print_Area</vt:lpstr>
      <vt:lpstr>'229 '!Print_Area</vt:lpstr>
      <vt:lpstr>'23'!Print_Area</vt:lpstr>
      <vt:lpstr>'230 '!Print_Area</vt:lpstr>
      <vt:lpstr>'231'!Print_Area</vt:lpstr>
      <vt:lpstr>'232 '!Print_Area</vt:lpstr>
      <vt:lpstr>'233'!Print_Area</vt:lpstr>
      <vt:lpstr>'234'!Print_Area</vt:lpstr>
      <vt:lpstr>'235-1 '!Print_Area</vt:lpstr>
      <vt:lpstr>'236'!Print_Area</vt:lpstr>
      <vt:lpstr>'24'!Print_Area</vt:lpstr>
      <vt:lpstr>'241'!Print_Area</vt:lpstr>
      <vt:lpstr>'242'!Print_Area</vt:lpstr>
      <vt:lpstr>'243'!Print_Area</vt:lpstr>
      <vt:lpstr>'244 -2'!Print_Area</vt:lpstr>
      <vt:lpstr>'244-1'!Print_Area</vt:lpstr>
      <vt:lpstr>'246'!Print_Area</vt:lpstr>
      <vt:lpstr>'247'!Print_Area</vt:lpstr>
      <vt:lpstr>'249'!Print_Area</vt:lpstr>
      <vt:lpstr>'25'!Print_Area</vt:lpstr>
      <vt:lpstr>'26'!Print_Area</vt:lpstr>
      <vt:lpstr>'27'!Print_Area</vt:lpstr>
      <vt:lpstr>'28'!Print_Area</vt:lpstr>
      <vt:lpstr>'29'!Print_Area</vt:lpstr>
      <vt:lpstr>'3'!Print_Area</vt:lpstr>
      <vt:lpstr>'30'!Print_Area</vt:lpstr>
      <vt:lpstr>'31'!Print_Area</vt:lpstr>
      <vt:lpstr>'35'!Print_Area</vt:lpstr>
      <vt:lpstr>'39 '!Print_Area</vt:lpstr>
      <vt:lpstr>'4'!Print_Area</vt:lpstr>
      <vt:lpstr>'40 '!Print_Area</vt:lpstr>
      <vt:lpstr>'41'!Print_Area</vt:lpstr>
      <vt:lpstr>'43-1'!Print_Area</vt:lpstr>
      <vt:lpstr>'43-2'!Print_Area</vt:lpstr>
      <vt:lpstr>'45-1'!Print_Area</vt:lpstr>
      <vt:lpstr>'45-2'!Print_Area</vt:lpstr>
      <vt:lpstr>'46-1'!Print_Area</vt:lpstr>
      <vt:lpstr>'46-3'!Print_Area</vt:lpstr>
      <vt:lpstr>'47'!Print_Area</vt:lpstr>
      <vt:lpstr>'48 '!Print_Area</vt:lpstr>
      <vt:lpstr>'52'!Print_Area</vt:lpstr>
      <vt:lpstr>'53'!Print_Area</vt:lpstr>
      <vt:lpstr>'54'!Print_Area</vt:lpstr>
      <vt:lpstr>'56-1 '!Print_Area</vt:lpstr>
      <vt:lpstr>'56-2 '!Print_Area</vt:lpstr>
      <vt:lpstr>'58'!Print_Area</vt:lpstr>
      <vt:lpstr>'6'!Print_Area</vt:lpstr>
      <vt:lpstr>'60 '!Print_Area</vt:lpstr>
      <vt:lpstr>'61 '!Print_Area</vt:lpstr>
      <vt:lpstr>'62 '!Print_Area</vt:lpstr>
      <vt:lpstr>'64'!Print_Area</vt:lpstr>
      <vt:lpstr>'69'!Print_Area</vt:lpstr>
      <vt:lpstr>'7'!Print_Area</vt:lpstr>
      <vt:lpstr>'70'!Print_Area</vt:lpstr>
      <vt:lpstr>'71'!Print_Area</vt:lpstr>
      <vt:lpstr>'72'!Print_Area</vt:lpstr>
      <vt:lpstr>'74-1 '!Print_Area</vt:lpstr>
      <vt:lpstr>'75'!Print_Area</vt:lpstr>
      <vt:lpstr>'76'!Print_Area</vt:lpstr>
      <vt:lpstr>'78'!Print_Area</vt:lpstr>
      <vt:lpstr>'８ '!Print_Area</vt:lpstr>
      <vt:lpstr>'80'!Print_Area</vt:lpstr>
      <vt:lpstr>'86-2 '!Print_Area</vt:lpstr>
      <vt:lpstr>'86-3'!Print_Area</vt:lpstr>
      <vt:lpstr>'87'!Print_Area</vt:lpstr>
      <vt:lpstr>'93-1 '!Print_Area</vt:lpstr>
      <vt:lpstr>'93-2 '!Print_Area</vt:lpstr>
      <vt:lpstr>'98 '!Print_Area</vt:lpstr>
      <vt:lpstr>'99 '!Print_Area</vt:lpstr>
      <vt:lpstr>各課照会用!Print_Area</vt:lpstr>
      <vt:lpstr>地区ごとの地図!Print_Area</vt:lpstr>
      <vt:lpstr>'175-1 '!Print_Titles</vt:lpstr>
      <vt:lpstr>'203'!Print_Titles</vt:lpstr>
      <vt:lpstr>'241'!Print_Titles</vt:lpstr>
      <vt:lpstr>'249'!Print_Titles</vt:lpstr>
      <vt:lpstr>'247'!議員名簿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栗田 多江子</dc:creator>
  <cp:lastModifiedBy>桑原 隆</cp:lastModifiedBy>
  <cp:lastPrinted>2026-04-01T08:42:10Z</cp:lastPrinted>
  <dcterms:created xsi:type="dcterms:W3CDTF">2024-02-07T00:59:47Z</dcterms:created>
  <dcterms:modified xsi:type="dcterms:W3CDTF">2026-04-02T01:24:42Z</dcterms:modified>
</cp:coreProperties>
</file>